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E\elec\EIaE\"/>
    </mc:Choice>
  </mc:AlternateContent>
  <xr:revisionPtr revIDLastSave="0" documentId="8_{717B497A-ABBA-4F05-AE8A-1C7015B388DC}"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238" i="25"/>
  <c r="M238"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82" i="25" l="1"/>
  <c r="M82" i="25" s="1"/>
  <c r="I10" i="26"/>
  <c r="L182" i="25"/>
  <c r="M182" i="25" s="1"/>
  <c r="AA6" i="26"/>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T14" i="26" s="1"/>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E15" i="26"/>
  <c r="AC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E14" i="26" l="1"/>
  <c r="W14" i="26"/>
  <c r="Z14" i="26"/>
  <c r="AA15" i="26"/>
  <c r="D28" i="28"/>
  <c r="Q14" i="26"/>
  <c r="P14" i="26"/>
  <c r="D24" i="28"/>
  <c r="D16" i="3" s="1"/>
  <c r="D12" i="28"/>
  <c r="D31" i="28"/>
  <c r="D27" i="28"/>
  <c r="D30" i="28"/>
  <c r="D22" i="3" s="1"/>
  <c r="D26" i="28"/>
  <c r="D22" i="28"/>
  <c r="D33" i="28"/>
  <c r="D25" i="3" s="1"/>
  <c r="D25" i="28"/>
  <c r="D17" i="3" s="1"/>
  <c r="D29" i="28"/>
  <c r="D17" i="28"/>
  <c r="L15" i="26"/>
  <c r="AD15" i="26"/>
  <c r="S15" i="26"/>
  <c r="D21" i="28"/>
  <c r="D32" i="28"/>
  <c r="D24" i="3" s="1"/>
  <c r="D20" i="3"/>
  <c r="C28" i="28"/>
  <c r="B28" i="28"/>
  <c r="B33" i="28"/>
  <c r="Y15" i="26"/>
  <c r="D4" i="3"/>
  <c r="B12" i="28"/>
  <c r="C12" i="28"/>
  <c r="O14" i="26"/>
  <c r="D19" i="3"/>
  <c r="B27" i="28"/>
  <c r="C27" i="28"/>
  <c r="D9" i="3"/>
  <c r="B17" i="28"/>
  <c r="C17" i="28"/>
  <c r="D14" i="3"/>
  <c r="C22" i="28"/>
  <c r="B22" i="28"/>
  <c r="D23" i="3"/>
  <c r="B31" i="28"/>
  <c r="C31" i="28"/>
  <c r="C15" i="26"/>
  <c r="C32" i="28"/>
  <c r="C24" i="3" s="1"/>
  <c r="B32" i="28"/>
  <c r="B24" i="3" s="1"/>
  <c r="K14" i="26"/>
  <c r="D21" i="3"/>
  <c r="B29" i="28"/>
  <c r="C29"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4" i="28" l="1"/>
  <c r="C30" i="28"/>
  <c r="B24" i="28"/>
  <c r="B30" i="28"/>
  <c r="C33" i="28"/>
  <c r="C25" i="3" s="1"/>
  <c r="C25" i="28"/>
  <c r="B25" i="28"/>
  <c r="AG11" i="26"/>
  <c r="AH11"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G14" i="26" l="1"/>
  <c r="AG15"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D15" i="3"/>
  <c r="B23" i="28"/>
  <c r="B15" i="3" s="1"/>
  <c r="C23" i="28"/>
  <c r="C15" i="3" s="1"/>
  <c r="D5" i="3"/>
  <c r="B13" i="28"/>
  <c r="B5" i="3" s="1"/>
  <c r="C13" i="28"/>
  <c r="C5" i="3" s="1"/>
  <c r="D3" i="3"/>
  <c r="B11" i="28"/>
  <c r="B3" i="3" s="1"/>
  <c r="C11" i="28"/>
  <c r="C3" i="3" s="1"/>
  <c r="D12" i="3"/>
  <c r="B20" i="28"/>
  <c r="B12" i="3" s="1"/>
  <c r="C20" i="28"/>
  <c r="C12" i="3" s="1"/>
  <c r="F50" i="28"/>
  <c r="G18" i="28"/>
  <c r="J50" i="28"/>
  <c r="D7" i="3"/>
  <c r="B15" i="28"/>
  <c r="B7" i="3" s="1"/>
  <c r="C15" i="28"/>
  <c r="C7" i="3" s="1"/>
  <c r="H50" i="28"/>
  <c r="E18" i="23"/>
  <c r="E13" i="23"/>
  <c r="E47" i="23"/>
  <c r="G1354" i="22" s="1"/>
  <c r="E9" i="23"/>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L763"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N733" i="22" s="1"/>
  <c r="E29" i="23"/>
  <c r="E8" i="23"/>
  <c r="E28" i="23"/>
  <c r="E21" i="23"/>
  <c r="E23" i="23"/>
  <c r="E43" i="23"/>
  <c r="E48" i="23"/>
  <c r="E52" i="23"/>
  <c r="M1426" i="22" s="1"/>
  <c r="E3" i="23"/>
  <c r="E42" i="23"/>
  <c r="E14" i="23"/>
  <c r="E11" i="23"/>
  <c r="E45" i="23"/>
  <c r="E44" i="23"/>
  <c r="E34" i="23"/>
  <c r="E37" i="23"/>
  <c r="N1205" i="22" s="1"/>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58" i="22"/>
  <c r="P863" i="22"/>
  <c r="N849" i="22"/>
  <c r="H853" i="22"/>
  <c r="R854" i="22"/>
  <c r="R857" i="22"/>
  <c r="J1358" i="22"/>
  <c r="J1354"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O773" i="22"/>
  <c r="F761"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8" i="22"/>
  <c r="N743" i="22"/>
  <c r="K740" i="22"/>
  <c r="L738" i="22"/>
  <c r="L741"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I1430" i="22"/>
  <c r="F1432" i="22"/>
  <c r="O1422" i="22"/>
  <c r="Q1423" i="22"/>
  <c r="Q1421" i="22"/>
  <c r="F1423"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J1201" i="22"/>
  <c r="F1208" i="22"/>
  <c r="O1203" i="22"/>
  <c r="N1200" i="22"/>
  <c r="I1204" i="22"/>
  <c r="F1203" i="22"/>
  <c r="O1198" i="22"/>
  <c r="R1202" i="22"/>
  <c r="O1201" i="22"/>
  <c r="K1197" i="22"/>
  <c r="J1205" i="22"/>
  <c r="I1202" i="22"/>
  <c r="K1200" i="22"/>
  <c r="G1207" i="22"/>
  <c r="Q1205" i="22"/>
  <c r="H1202" i="22"/>
  <c r="I1208" i="22"/>
  <c r="N1207" i="22"/>
  <c r="J1203" i="22"/>
  <c r="M1196" i="22"/>
  <c r="P1208" i="22"/>
  <c r="R1206" i="22"/>
  <c r="J1198" i="22"/>
  <c r="G1197"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F1343" i="22"/>
  <c r="K1342" i="22"/>
  <c r="H1341" i="22"/>
  <c r="M1332" i="22"/>
  <c r="J1331" i="22"/>
  <c r="R1342" i="22"/>
  <c r="J1342" i="22"/>
  <c r="G1333" i="22"/>
  <c r="L1332" i="22"/>
  <c r="I1331" i="22"/>
  <c r="Q1342" i="22"/>
  <c r="G1336" i="22"/>
  <c r="F1333" i="22"/>
  <c r="K1332" i="22"/>
  <c r="H1331" i="22"/>
  <c r="I1337" i="22"/>
  <c r="F1336" i="22"/>
  <c r="R1332" i="22"/>
  <c r="J1332" i="22"/>
  <c r="K1338" i="22"/>
  <c r="P1337" i="22"/>
  <c r="M1336" i="22"/>
  <c r="L1333" i="22"/>
  <c r="R1341" i="22"/>
  <c r="Q1338" i="22"/>
  <c r="I1338" i="22"/>
  <c r="F1337" i="22"/>
  <c r="O1343" i="22"/>
  <c r="L1342" i="22"/>
  <c r="K1339" i="22"/>
  <c r="P1338" i="22"/>
  <c r="M1329" i="22"/>
  <c r="P1340" i="22"/>
  <c r="R1330" i="22"/>
  <c r="N1334" i="22"/>
  <c r="H133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R947" i="22"/>
  <c r="J947" i="22"/>
  <c r="O946" i="22"/>
  <c r="G946" i="22"/>
  <c r="L945" i="22"/>
  <c r="Q944" i="22"/>
  <c r="N943" i="22"/>
  <c r="K942" i="22"/>
  <c r="P941" i="22"/>
  <c r="H941" i="22"/>
  <c r="M940" i="22"/>
  <c r="R939" i="22"/>
  <c r="K953" i="22"/>
  <c r="P952" i="22"/>
  <c r="M951" i="22"/>
  <c r="R950" i="22"/>
  <c r="J950" i="22"/>
  <c r="O949" i="22"/>
  <c r="L948" i="22"/>
  <c r="Q947" i="22"/>
  <c r="I947" i="22"/>
  <c r="F946" i="22"/>
  <c r="K945" i="22"/>
  <c r="P944" i="22"/>
  <c r="M943" i="22"/>
  <c r="R942" i="22"/>
  <c r="J942" i="22"/>
  <c r="O941" i="22"/>
  <c r="L940" i="22"/>
  <c r="Q939" i="22"/>
  <c r="R953" i="22"/>
  <c r="J953" i="22"/>
  <c r="O952" i="22"/>
  <c r="G952" i="22"/>
  <c r="L951" i="22"/>
  <c r="I950" i="22"/>
  <c r="F949" i="22"/>
  <c r="K948" i="22"/>
  <c r="P947" i="22"/>
  <c r="H947" i="22"/>
  <c r="M946" i="22"/>
  <c r="R945" i="22"/>
  <c r="G944" i="22"/>
  <c r="L943" i="22"/>
  <c r="Q942" i="22"/>
  <c r="I942" i="22"/>
  <c r="N941" i="22"/>
  <c r="F941" i="22"/>
  <c r="K940" i="22"/>
  <c r="Q953" i="22"/>
  <c r="I953" i="22"/>
  <c r="N952" i="22"/>
  <c r="F952" i="22"/>
  <c r="K951" i="22"/>
  <c r="P950" i="22"/>
  <c r="M949" i="22"/>
  <c r="J948" i="22"/>
  <c r="O947" i="22"/>
  <c r="G947" i="22"/>
  <c r="L946" i="22"/>
  <c r="Q945" i="22"/>
  <c r="N944" i="22"/>
  <c r="F944" i="22"/>
  <c r="P942" i="22"/>
  <c r="H942" i="22"/>
  <c r="M941" i="22"/>
  <c r="R940" i="22"/>
  <c r="O939" i="22"/>
  <c r="G939" i="22"/>
  <c r="P953" i="22"/>
  <c r="M952" i="22"/>
  <c r="R951" i="22"/>
  <c r="J951" i="22"/>
  <c r="G950" i="22"/>
  <c r="L949" i="22"/>
  <c r="Q948" i="22"/>
  <c r="I948" i="22"/>
  <c r="F947" i="22"/>
  <c r="K946" i="22"/>
  <c r="P945" i="22"/>
  <c r="H945" i="22"/>
  <c r="M944" i="22"/>
  <c r="R943" i="22"/>
  <c r="J943" i="22"/>
  <c r="G942" i="22"/>
  <c r="L941" i="22"/>
  <c r="Q940" i="22"/>
  <c r="I940" i="22"/>
  <c r="N939" i="22"/>
  <c r="F939" i="22"/>
  <c r="O953" i="22"/>
  <c r="L952" i="22"/>
  <c r="Q951" i="22"/>
  <c r="I951" i="22"/>
  <c r="N950" i="22"/>
  <c r="F950" i="22"/>
  <c r="K949" i="22"/>
  <c r="P948" i="22"/>
  <c r="M947" i="22"/>
  <c r="R946" i="22"/>
  <c r="J946" i="22"/>
  <c r="O945" i="22"/>
  <c r="G945" i="22"/>
  <c r="L944" i="22"/>
  <c r="Q943" i="22"/>
  <c r="N942" i="22"/>
  <c r="F942" i="22"/>
  <c r="K941" i="22"/>
  <c r="P940" i="22"/>
  <c r="H940" i="22"/>
  <c r="M939" i="22"/>
  <c r="N953" i="22"/>
  <c r="K952" i="22"/>
  <c r="P951" i="22"/>
  <c r="H951" i="22"/>
  <c r="M950" i="22"/>
  <c r="R949" i="22"/>
  <c r="J949" i="22"/>
  <c r="O948" i="22"/>
  <c r="L947" i="22"/>
  <c r="Q946" i="22"/>
  <c r="I946" i="22"/>
  <c r="N945" i="22"/>
  <c r="F945" i="22"/>
  <c r="K944" i="22"/>
  <c r="P943" i="22"/>
  <c r="M942" i="22"/>
  <c r="R941" i="22"/>
  <c r="J941" i="22"/>
  <c r="O940" i="22"/>
  <c r="G940" i="22"/>
  <c r="L939" i="22"/>
  <c r="M953" i="22"/>
  <c r="J952" i="22"/>
  <c r="O951" i="22"/>
  <c r="G951" i="22"/>
  <c r="L950" i="22"/>
  <c r="Q949" i="22"/>
  <c r="I949" i="22"/>
  <c r="N948" i="22"/>
  <c r="K947" i="22"/>
  <c r="P946" i="22"/>
  <c r="H946" i="22"/>
  <c r="M945" i="22"/>
  <c r="R944" i="22"/>
  <c r="J944" i="22"/>
  <c r="O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1194" i="22" l="1"/>
  <c r="H1208" i="22"/>
  <c r="K1206" i="22"/>
  <c r="P1202" i="22"/>
  <c r="N1201" i="22"/>
  <c r="L1200" i="22"/>
  <c r="J1199" i="22"/>
  <c r="G1203" i="22"/>
  <c r="O1426" i="22"/>
  <c r="G1433" i="22"/>
  <c r="N1432" i="22"/>
  <c r="M733" i="22"/>
  <c r="I742" i="22"/>
  <c r="R729" i="22"/>
  <c r="R1449" i="22" s="1"/>
  <c r="I771" i="22"/>
  <c r="R1427" i="22"/>
  <c r="L1421" i="22"/>
  <c r="I737" i="22"/>
  <c r="O738" i="22"/>
  <c r="H949" i="22"/>
  <c r="I944" i="22"/>
  <c r="J939" i="22"/>
  <c r="G949" i="22"/>
  <c r="H944" i="22"/>
  <c r="I939" i="22"/>
  <c r="N949" i="22"/>
  <c r="O944" i="22"/>
  <c r="P939" i="22"/>
  <c r="H950" i="22"/>
  <c r="I945" i="22"/>
  <c r="J940" i="22"/>
  <c r="O950" i="22"/>
  <c r="M1340" i="22"/>
  <c r="N1335" i="22"/>
  <c r="O1330" i="22"/>
  <c r="L1340" i="22"/>
  <c r="M1335" i="22"/>
  <c r="N1330" i="22"/>
  <c r="K1340" i="22"/>
  <c r="L1335" i="22"/>
  <c r="M1330" i="22"/>
  <c r="J1340" i="22"/>
  <c r="K1335" i="22"/>
  <c r="L1330" i="22"/>
  <c r="Q1340" i="22"/>
  <c r="R1335" i="22"/>
  <c r="M64" i="23" s="1"/>
  <c r="F1331" i="22"/>
  <c r="J1341" i="22"/>
  <c r="K1336" i="22"/>
  <c r="L1331" i="22"/>
  <c r="Q1341" i="22"/>
  <c r="R1336" i="22"/>
  <c r="F1332" i="22"/>
  <c r="H1340" i="22"/>
  <c r="F1334" i="22"/>
  <c r="K1341" i="22"/>
  <c r="R1339" i="22"/>
  <c r="F1335" i="22"/>
  <c r="G1330" i="22"/>
  <c r="Q1339" i="22"/>
  <c r="R1334" i="22"/>
  <c r="F1330" i="22"/>
  <c r="P1339" i="22"/>
  <c r="Q1334" i="22"/>
  <c r="R1329" i="22"/>
  <c r="O1339" i="22"/>
  <c r="P1334" i="22"/>
  <c r="Q1329" i="22"/>
  <c r="I1340" i="22"/>
  <c r="J1335" i="22"/>
  <c r="K1330" i="22"/>
  <c r="O1340" i="22"/>
  <c r="P1335" i="22"/>
  <c r="Q1330" i="22"/>
  <c r="I1341" i="22"/>
  <c r="J1336" i="22"/>
  <c r="K1331" i="22"/>
  <c r="F66" i="23" s="1"/>
  <c r="I1335" i="22"/>
  <c r="G1329" i="22"/>
  <c r="L1336" i="22"/>
  <c r="J1339" i="22"/>
  <c r="K1334" i="22"/>
  <c r="L1329" i="22"/>
  <c r="I1339" i="22"/>
  <c r="J1334" i="22"/>
  <c r="K1329" i="22"/>
  <c r="H1339" i="22"/>
  <c r="I1334" i="22"/>
  <c r="J1329" i="22"/>
  <c r="G1339" i="22"/>
  <c r="H1334" i="22"/>
  <c r="I1329" i="22"/>
  <c r="N1339" i="22"/>
  <c r="O1334" i="22"/>
  <c r="P1329" i="22"/>
  <c r="G1340" i="22"/>
  <c r="H1335" i="22"/>
  <c r="I1330" i="22"/>
  <c r="N1340" i="22"/>
  <c r="O1335" i="22"/>
  <c r="P1330" i="22"/>
  <c r="J1330" i="22"/>
  <c r="I1343" i="22"/>
  <c r="M1331" i="22"/>
  <c r="N1343" i="22"/>
  <c r="O1338" i="22"/>
  <c r="P1333" i="22"/>
  <c r="M1343" i="22"/>
  <c r="N1338" i="22"/>
  <c r="O1333" i="22"/>
  <c r="L1343" i="22"/>
  <c r="M1338" i="22"/>
  <c r="N1333" i="22"/>
  <c r="K1343" i="22"/>
  <c r="L1338" i="22"/>
  <c r="M1333" i="22"/>
  <c r="R1343" i="22"/>
  <c r="F1339" i="22"/>
  <c r="G1334" i="22"/>
  <c r="H1329" i="22"/>
  <c r="C67" i="23" s="1"/>
  <c r="L1339" i="22"/>
  <c r="M1334" i="22"/>
  <c r="N1329" i="22"/>
  <c r="F1340" i="22"/>
  <c r="G1335" i="22"/>
  <c r="H1330" i="22"/>
  <c r="M1339" i="22"/>
  <c r="J1338" i="22"/>
  <c r="N1342" i="22"/>
  <c r="P1341" i="22"/>
  <c r="Q1336" i="22"/>
  <c r="R1331" i="22"/>
  <c r="O1341" i="22"/>
  <c r="P1336" i="22"/>
  <c r="Q1331" i="22"/>
  <c r="N1341" i="22"/>
  <c r="O1336" i="22"/>
  <c r="P1331" i="22"/>
  <c r="M1341" i="22"/>
  <c r="N1336" i="22"/>
  <c r="O1331" i="22"/>
  <c r="G1342" i="22"/>
  <c r="H1337" i="22"/>
  <c r="I1332" i="22"/>
  <c r="M1342" i="22"/>
  <c r="N1337" i="22"/>
  <c r="O1332" i="22"/>
  <c r="G1343" i="22"/>
  <c r="H1338" i="22"/>
  <c r="I1333" i="22"/>
  <c r="Q1335" i="22"/>
  <c r="Q1343" i="22"/>
  <c r="G1337" i="22"/>
  <c r="L1207" i="22"/>
  <c r="M1202" i="22"/>
  <c r="N1197" i="22"/>
  <c r="K1207" i="22"/>
  <c r="L1202" i="22"/>
  <c r="M1197" i="22"/>
  <c r="J1207" i="22"/>
  <c r="K1202" i="22"/>
  <c r="L1197" i="22"/>
  <c r="I1207" i="22"/>
  <c r="J1202" i="22"/>
  <c r="Q1206" i="22"/>
  <c r="R1201" i="22"/>
  <c r="F1197" i="22"/>
  <c r="P1206" i="22"/>
  <c r="Q1201" i="22"/>
  <c r="R1196" i="22"/>
  <c r="O1206" i="22"/>
  <c r="F1205" i="22"/>
  <c r="Q1198" i="22"/>
  <c r="H1206" i="22"/>
  <c r="F1200" i="22"/>
  <c r="M1208" i="22"/>
  <c r="P1201" i="22"/>
  <c r="I1196" i="22"/>
  <c r="K1205" i="22"/>
  <c r="Q1199" i="22"/>
  <c r="R1194" i="22"/>
  <c r="O1204" i="22"/>
  <c r="J72" i="23" s="1"/>
  <c r="P1199" i="22"/>
  <c r="Q1194" i="22"/>
  <c r="L67" i="23" s="1"/>
  <c r="I1205" i="22"/>
  <c r="J1200" i="22"/>
  <c r="K1195" i="22"/>
  <c r="P1205" i="22"/>
  <c r="Q1200" i="22"/>
  <c r="L64" i="23" s="1"/>
  <c r="R1195" i="22"/>
  <c r="J1206" i="22"/>
  <c r="K1201" i="22"/>
  <c r="L1196" i="22"/>
  <c r="K1204" i="22"/>
  <c r="I1198" i="22"/>
  <c r="M1205" i="22"/>
  <c r="K1199" i="22"/>
  <c r="R1207" i="22"/>
  <c r="H1201" i="22"/>
  <c r="N1195" i="22"/>
  <c r="P1204" i="22"/>
  <c r="I1199" i="22"/>
  <c r="J1194" i="22"/>
  <c r="G1204" i="22"/>
  <c r="H1199" i="22"/>
  <c r="I1194" i="22"/>
  <c r="D67" i="23" s="1"/>
  <c r="N1204" i="22"/>
  <c r="O1199" i="22"/>
  <c r="P1194" i="22"/>
  <c r="H1205" i="22"/>
  <c r="I1200" i="22"/>
  <c r="J1195" i="22"/>
  <c r="O1205" i="22"/>
  <c r="P1200" i="22"/>
  <c r="Q1195" i="22"/>
  <c r="P1203" i="22"/>
  <c r="K1196" i="22"/>
  <c r="R1204" i="22"/>
  <c r="P1198" i="22"/>
  <c r="G1206" i="22"/>
  <c r="M1200" i="22"/>
  <c r="F1195" i="22"/>
  <c r="H1204" i="22"/>
  <c r="N1198" i="22"/>
  <c r="K1208" i="22"/>
  <c r="L1203" i="22"/>
  <c r="M1198" i="22"/>
  <c r="R1208" i="22"/>
  <c r="F1204" i="22"/>
  <c r="G1199" i="22"/>
  <c r="H1194" i="22"/>
  <c r="M1204" i="22"/>
  <c r="N1199" i="22"/>
  <c r="O1194" i="22"/>
  <c r="G1205" i="22"/>
  <c r="H1200" i="22"/>
  <c r="I1195" i="22"/>
  <c r="H1203" i="22"/>
  <c r="P1195" i="22"/>
  <c r="J1204" i="22"/>
  <c r="H1198" i="22"/>
  <c r="L1205" i="22"/>
  <c r="R1199" i="22"/>
  <c r="K1194" i="22"/>
  <c r="M1203" i="22"/>
  <c r="F1198" i="22"/>
  <c r="P1207" i="22"/>
  <c r="Q1202" i="22"/>
  <c r="R1197" i="22"/>
  <c r="J1208" i="22"/>
  <c r="K1203" i="22"/>
  <c r="L1198" i="22"/>
  <c r="Q1208" i="22"/>
  <c r="R1203" i="22"/>
  <c r="F1199" i="22"/>
  <c r="G1194" i="22"/>
  <c r="L1204" i="22"/>
  <c r="M1199" i="22"/>
  <c r="N1194" i="22"/>
  <c r="I1206" i="22"/>
  <c r="G1200" i="22"/>
  <c r="N1208" i="22"/>
  <c r="I1201" i="22"/>
  <c r="G1195" i="22"/>
  <c r="N1203" i="22"/>
  <c r="G1198" i="22"/>
  <c r="N1206" i="22"/>
  <c r="G1201" i="22"/>
  <c r="H1196" i="22"/>
  <c r="R1205" i="22"/>
  <c r="F1201" i="22"/>
  <c r="G1196" i="22"/>
  <c r="L1206" i="22"/>
  <c r="M1201" i="22"/>
  <c r="N1196" i="22"/>
  <c r="F1207" i="22"/>
  <c r="G1202" i="22"/>
  <c r="H1197" i="22"/>
  <c r="C68" i="23" s="1"/>
  <c r="M1207" i="22"/>
  <c r="N1202" i="22"/>
  <c r="O1197"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K1433" i="22"/>
  <c r="L1428" i="22"/>
  <c r="M1423" i="22"/>
  <c r="R1433" i="22"/>
  <c r="F1429" i="22"/>
  <c r="G1424" i="22"/>
  <c r="H1419" i="22"/>
  <c r="M1429" i="22"/>
  <c r="N1424" i="22"/>
  <c r="O1419" i="22"/>
  <c r="G1430" i="22"/>
  <c r="H1425" i="22"/>
  <c r="I1420" i="22"/>
  <c r="N1430" i="22"/>
  <c r="O1425" i="22"/>
  <c r="P1420" i="22"/>
  <c r="L1430" i="22"/>
  <c r="M1425" i="22"/>
  <c r="N1420" i="22"/>
  <c r="K1430" i="22"/>
  <c r="L1425" i="22"/>
  <c r="M1420" i="22"/>
  <c r="R1421" i="22"/>
  <c r="F1425" i="22"/>
  <c r="K1424" i="22"/>
  <c r="P1432" i="22"/>
  <c r="Q1427" i="22"/>
  <c r="R1422" i="22"/>
  <c r="M68" i="23" s="1"/>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D70" i="23" s="1"/>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J1430" i="22"/>
  <c r="K1425" i="22"/>
  <c r="F64" i="23" s="1"/>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1" i="22"/>
  <c r="J1425" i="22"/>
  <c r="G1427" i="22"/>
  <c r="I1428" i="22"/>
  <c r="Q1431" i="22"/>
  <c r="R1432" i="22"/>
  <c r="L1433" i="22"/>
  <c r="P1421" i="22"/>
  <c r="P1423" i="22"/>
  <c r="G1421" i="22"/>
  <c r="I1422" i="22"/>
  <c r="Q1425" i="22"/>
  <c r="N1427" i="22"/>
  <c r="P1428" i="22"/>
  <c r="O1431" i="22"/>
  <c r="Q1432" i="22"/>
  <c r="K1432" i="22"/>
  <c r="G1428" i="22"/>
  <c r="M1431" i="22"/>
  <c r="Q1419" i="22"/>
  <c r="N1421" i="22"/>
  <c r="P1422" i="22"/>
  <c r="K1426" i="22"/>
  <c r="H1428" i="22"/>
  <c r="N1428" i="22"/>
  <c r="N1431" i="22"/>
  <c r="L1427" i="22"/>
  <c r="R1430" i="22"/>
  <c r="G1432" i="22"/>
  <c r="K1420" i="22"/>
  <c r="H1422" i="22"/>
  <c r="J1423" i="22"/>
  <c r="R1426" i="22"/>
  <c r="F1428" i="22"/>
  <c r="M1428" i="22"/>
  <c r="P1431" i="22"/>
  <c r="F1426" i="22"/>
  <c r="H1427" i="22"/>
  <c r="P1430" i="22"/>
  <c r="M1432" i="22"/>
  <c r="O1433" i="22"/>
  <c r="F1422" i="22"/>
  <c r="G1423" i="22"/>
  <c r="N1423" i="22"/>
  <c r="O1420" i="22"/>
  <c r="Q743" i="22"/>
  <c r="R738" i="22"/>
  <c r="F734" i="22"/>
  <c r="G729" i="22"/>
  <c r="B67" i="23" s="1"/>
  <c r="J741" i="22"/>
  <c r="K736" i="22"/>
  <c r="L731" i="22"/>
  <c r="L742" i="22"/>
  <c r="M737" i="22"/>
  <c r="N732" i="22"/>
  <c r="R737" i="22"/>
  <c r="M740" i="22"/>
  <c r="H73" i="23" s="1"/>
  <c r="N735" i="22"/>
  <c r="I64" i="23" s="1"/>
  <c r="I743" i="22"/>
  <c r="J738" i="22"/>
  <c r="K733" i="22"/>
  <c r="H739" i="22"/>
  <c r="O740" i="22"/>
  <c r="P735" i="22"/>
  <c r="Q730" i="22"/>
  <c r="L60" i="23" s="1"/>
  <c r="Q741" i="22"/>
  <c r="L65" i="23" s="1"/>
  <c r="R736" i="22"/>
  <c r="F732" i="22"/>
  <c r="I734" i="22"/>
  <c r="R739" i="22"/>
  <c r="O737" i="22"/>
  <c r="M731" i="22"/>
  <c r="M742" i="22"/>
  <c r="H735" i="22"/>
  <c r="C64" i="23" s="1"/>
  <c r="F729" i="22"/>
  <c r="P738" i="22"/>
  <c r="K62" i="23" s="1"/>
  <c r="K731" i="22"/>
  <c r="F743" i="22"/>
  <c r="Q736" i="22"/>
  <c r="J731" i="22"/>
  <c r="J729" i="22"/>
  <c r="E67" i="23" s="1"/>
  <c r="I739" i="22"/>
  <c r="J734" i="22"/>
  <c r="K729" i="22"/>
  <c r="K1449" i="22" s="1"/>
  <c r="M741" i="22"/>
  <c r="N736" i="22"/>
  <c r="O731" i="22"/>
  <c r="R743" i="22"/>
  <c r="F739" i="22"/>
  <c r="G734" i="22"/>
  <c r="B63" i="23" s="1"/>
  <c r="H729" i="22"/>
  <c r="G737" i="22"/>
  <c r="B70" i="23" s="1"/>
  <c r="R730" i="22"/>
  <c r="R741" i="22"/>
  <c r="M734" i="22"/>
  <c r="J737" i="22"/>
  <c r="H738" i="22"/>
  <c r="P730" i="22"/>
  <c r="K60" i="23" s="1"/>
  <c r="K742" i="22"/>
  <c r="I736" i="22"/>
  <c r="D61" i="23" s="1"/>
  <c r="O730" i="22"/>
  <c r="M743" i="22"/>
  <c r="N738" i="22"/>
  <c r="O733" i="22"/>
  <c r="Q742" i="22"/>
  <c r="R740" i="22"/>
  <c r="M73" i="23" s="1"/>
  <c r="F736" i="22"/>
  <c r="G731" i="22"/>
  <c r="B66" i="23" s="1"/>
  <c r="J743" i="22"/>
  <c r="K738" i="22"/>
  <c r="L733" i="22"/>
  <c r="M738" i="22"/>
  <c r="N742" i="22"/>
  <c r="L736" i="22"/>
  <c r="G61" i="23" s="1"/>
  <c r="J730" i="22"/>
  <c r="G740" i="22"/>
  <c r="R733" i="22"/>
  <c r="O743" i="22"/>
  <c r="J736" i="22"/>
  <c r="H730" i="22"/>
  <c r="P741" i="22"/>
  <c r="F735" i="22"/>
  <c r="G730" i="22"/>
  <c r="R742" i="22"/>
  <c r="F738" i="22"/>
  <c r="G733" i="22"/>
  <c r="F741" i="22"/>
  <c r="J740" i="22"/>
  <c r="K735" i="22"/>
  <c r="L730" i="22"/>
  <c r="G60" i="23" s="1"/>
  <c r="O742" i="22"/>
  <c r="P737" i="22"/>
  <c r="K70" i="23" s="1"/>
  <c r="Q732" i="22"/>
  <c r="Q734" i="22"/>
  <c r="F742" i="22"/>
  <c r="Q735" i="22"/>
  <c r="O729" i="22"/>
  <c r="J67" i="23" s="1"/>
  <c r="L739" i="22"/>
  <c r="G72" i="23" s="1"/>
  <c r="J733" i="22"/>
  <c r="G743" i="22"/>
  <c r="B65" i="23" s="1"/>
  <c r="O735" i="22"/>
  <c r="M729" i="22"/>
  <c r="H741" i="22"/>
  <c r="K734" i="22"/>
  <c r="L729" i="22"/>
  <c r="J742" i="22"/>
  <c r="K737" i="22"/>
  <c r="L732" i="22"/>
  <c r="G68" i="23" s="1"/>
  <c r="O736" i="22"/>
  <c r="O739" i="22"/>
  <c r="P734" i="22"/>
  <c r="Q729" i="22"/>
  <c r="G742" i="22"/>
  <c r="H737" i="22"/>
  <c r="I732" i="22"/>
  <c r="M730" i="22"/>
  <c r="M1449" i="22" s="1"/>
  <c r="H740" i="22"/>
  <c r="P732" i="22"/>
  <c r="P743" i="22"/>
  <c r="N737" i="22"/>
  <c r="I730" i="22"/>
  <c r="I1449" i="22" s="1"/>
  <c r="F740" i="22"/>
  <c r="Q733" i="22"/>
  <c r="H731" i="22"/>
  <c r="H1449" i="22" s="1"/>
  <c r="G738" i="22"/>
  <c r="M732" i="22"/>
  <c r="G736" i="22"/>
  <c r="L740" i="22"/>
  <c r="M735" i="22"/>
  <c r="H64" i="23" s="1"/>
  <c r="N730" i="22"/>
  <c r="P742" i="22"/>
  <c r="Q737" i="22"/>
  <c r="L70" i="23" s="1"/>
  <c r="R732" i="22"/>
  <c r="L735" i="22"/>
  <c r="I740" i="22"/>
  <c r="J735" i="22"/>
  <c r="K730" i="22"/>
  <c r="M739" i="22"/>
  <c r="H72" i="23" s="1"/>
  <c r="I738" i="22"/>
  <c r="G735" i="22"/>
  <c r="L737" i="22"/>
  <c r="G741" i="22"/>
  <c r="F733" i="22"/>
  <c r="J732" i="22"/>
  <c r="R735" i="22"/>
  <c r="I735" i="22"/>
  <c r="F737" i="22"/>
  <c r="L734" i="22"/>
  <c r="G63" i="23" s="1"/>
  <c r="P733" i="22"/>
  <c r="Q739" i="22"/>
  <c r="K743" i="22"/>
  <c r="I729" i="22"/>
  <c r="O734" i="22"/>
  <c r="N734" i="22"/>
  <c r="I63" i="23" s="1"/>
  <c r="O732" i="22"/>
  <c r="I733" i="22"/>
  <c r="D63" i="23" s="1"/>
  <c r="H733" i="22"/>
  <c r="P736" i="22"/>
  <c r="H742" i="22"/>
  <c r="P739" i="22"/>
  <c r="N731" i="22"/>
  <c r="I66" i="23" s="1"/>
  <c r="E54" i="23"/>
  <c r="H732" i="22"/>
  <c r="G732" i="22"/>
  <c r="B68" i="23" s="1"/>
  <c r="L743" i="22"/>
  <c r="R731" i="22"/>
  <c r="H736" i="22"/>
  <c r="G739" i="22"/>
  <c r="K732" i="22"/>
  <c r="F68" i="23" s="1"/>
  <c r="F731" i="22"/>
  <c r="F1449" i="22" s="1"/>
  <c r="K741" i="22"/>
  <c r="H743" i="22"/>
  <c r="C65" i="23" s="1"/>
  <c r="N740" i="22"/>
  <c r="J739" i="22"/>
  <c r="P731" i="22"/>
  <c r="I731" i="22"/>
  <c r="H734" i="22"/>
  <c r="N739" i="22"/>
  <c r="F771" i="22"/>
  <c r="G766" i="22"/>
  <c r="B61" i="23" s="1"/>
  <c r="R770" i="22"/>
  <c r="F766" i="22"/>
  <c r="G761" i="22"/>
  <c r="L771" i="22"/>
  <c r="M766" i="22"/>
  <c r="F772" i="22"/>
  <c r="G767" i="22"/>
  <c r="R771" i="22"/>
  <c r="M65" i="23" s="1"/>
  <c r="F767" i="22"/>
  <c r="P771" i="22"/>
  <c r="Q766" i="22"/>
  <c r="G771" i="22"/>
  <c r="H766" i="22"/>
  <c r="C61" i="23" s="1"/>
  <c r="L761" i="22"/>
  <c r="P762" i="22"/>
  <c r="J764" i="22"/>
  <c r="Q763" i="22"/>
  <c r="R761" i="22"/>
  <c r="Q771" i="22"/>
  <c r="O759" i="22"/>
  <c r="G763" i="22"/>
  <c r="O763" i="22"/>
  <c r="K770" i="22"/>
  <c r="L765" i="22"/>
  <c r="G64" i="23" s="1"/>
  <c r="J770" i="22"/>
  <c r="K765" i="22"/>
  <c r="L760" i="22"/>
  <c r="Q770" i="22"/>
  <c r="R765" i="22"/>
  <c r="K771" i="22"/>
  <c r="L766" i="22"/>
  <c r="J771" i="22"/>
  <c r="K766" i="22"/>
  <c r="H771" i="22"/>
  <c r="I766" i="22"/>
  <c r="L770" i="22"/>
  <c r="M765" i="22"/>
  <c r="P760" i="22"/>
  <c r="G762" i="22"/>
  <c r="K763" i="22"/>
  <c r="F63" i="23" s="1"/>
  <c r="P761" i="22"/>
  <c r="I761" i="22"/>
  <c r="R766" i="22"/>
  <c r="F759" i="22"/>
  <c r="K762" i="22"/>
  <c r="F763" i="22"/>
  <c r="P769" i="22"/>
  <c r="Q764" i="22"/>
  <c r="L63" i="23" s="1"/>
  <c r="O769" i="22"/>
  <c r="P764" i="22"/>
  <c r="Q759" i="22"/>
  <c r="I770" i="22"/>
  <c r="J765" i="22"/>
  <c r="E64" i="23" s="1"/>
  <c r="P770" i="22"/>
  <c r="K73" i="23" s="1"/>
  <c r="Q765" i="22"/>
  <c r="O770" i="22"/>
  <c r="J73" i="23" s="1"/>
  <c r="P765" i="22"/>
  <c r="M770" i="22"/>
  <c r="N765" i="22"/>
  <c r="Q769" i="22"/>
  <c r="R764" i="22"/>
  <c r="M63" i="23" s="1"/>
  <c r="G760" i="22"/>
  <c r="K761" i="22"/>
  <c r="O762" i="22"/>
  <c r="J68" i="23" s="1"/>
  <c r="N759" i="22"/>
  <c r="M760" i="22"/>
  <c r="R763" i="22"/>
  <c r="J766" i="22"/>
  <c r="N761" i="22"/>
  <c r="I762" i="22"/>
  <c r="D68" i="23" s="1"/>
  <c r="H769" i="22"/>
  <c r="I764" i="22"/>
  <c r="G769" i="22"/>
  <c r="H764" i="22"/>
  <c r="I759" i="22"/>
  <c r="N769" i="22"/>
  <c r="O764" i="22"/>
  <c r="H770" i="22"/>
  <c r="C73" i="23" s="1"/>
  <c r="I765" i="22"/>
  <c r="G770" i="22"/>
  <c r="H765" i="22"/>
  <c r="R769" i="22"/>
  <c r="F765" i="22"/>
  <c r="I769" i="22"/>
  <c r="K769" i="22"/>
  <c r="K759" i="22"/>
  <c r="O760" i="22"/>
  <c r="F762" i="22"/>
  <c r="L772" i="22"/>
  <c r="P759" i="22"/>
  <c r="I763" i="22"/>
  <c r="L762" i="22"/>
  <c r="R760" i="22"/>
  <c r="M60" i="23" s="1"/>
  <c r="M761" i="22"/>
  <c r="H66" i="23" s="1"/>
  <c r="I772" i="22"/>
  <c r="J767" i="22"/>
  <c r="E70" i="23" s="1"/>
  <c r="H772" i="22"/>
  <c r="I767" i="22"/>
  <c r="J762" i="22"/>
  <c r="O772" i="22"/>
  <c r="P767" i="22"/>
  <c r="I773" i="22"/>
  <c r="D65" i="23" s="1"/>
  <c r="J768" i="22"/>
  <c r="H773" i="22"/>
  <c r="I768" i="22"/>
  <c r="Q772" i="22"/>
  <c r="L768" i="22"/>
  <c r="G772" i="22"/>
  <c r="R768" i="22"/>
  <c r="M62" i="23" s="1"/>
  <c r="M764" i="22"/>
  <c r="M773" i="22"/>
  <c r="L764" i="22"/>
  <c r="F760" i="22"/>
  <c r="M767" i="22"/>
  <c r="M762" i="22"/>
  <c r="I760" i="22"/>
  <c r="N771" i="22"/>
  <c r="Q767" i="22"/>
  <c r="F769" i="22"/>
  <c r="O767" i="22"/>
  <c r="J70" i="23" s="1"/>
  <c r="N773" i="22"/>
  <c r="R772" i="22"/>
  <c r="N763" i="22"/>
  <c r="J759" i="22"/>
  <c r="F764" i="22"/>
  <c r="Q761" i="22"/>
  <c r="M759" i="22"/>
  <c r="M768" i="22"/>
  <c r="H62" i="23" s="1"/>
  <c r="N766" i="22"/>
  <c r="K768" i="22"/>
  <c r="N764" i="22"/>
  <c r="F773" i="22"/>
  <c r="J772" i="22"/>
  <c r="Q762" i="22"/>
  <c r="L68" i="23" s="1"/>
  <c r="G773" i="22"/>
  <c r="J763" i="22"/>
  <c r="H761" i="22"/>
  <c r="F770" i="22"/>
  <c r="R767" i="22"/>
  <c r="M763" i="22"/>
  <c r="H767" i="22"/>
  <c r="P773" i="22"/>
  <c r="K772" i="22"/>
  <c r="O771" i="22"/>
  <c r="J65" i="23" s="1"/>
  <c r="H762" i="22"/>
  <c r="H768" i="22"/>
  <c r="N762" i="22"/>
  <c r="K760" i="22"/>
  <c r="G765" i="22"/>
  <c r="P772" i="22"/>
  <c r="R773" i="22"/>
  <c r="N772" i="22"/>
  <c r="Q768" i="22"/>
  <c r="G768" i="22"/>
  <c r="K767" i="22"/>
  <c r="K764" i="22"/>
  <c r="R759" i="22"/>
  <c r="H763" i="22"/>
  <c r="O765" i="22"/>
  <c r="L759" i="22"/>
  <c r="G67" i="23" s="1"/>
  <c r="L773" i="22"/>
  <c r="M771" i="22"/>
  <c r="J773" i="22"/>
  <c r="M769" i="22"/>
  <c r="N767" i="22"/>
  <c r="I70" i="23" s="1"/>
  <c r="L767" i="22"/>
  <c r="G70" i="23" s="1"/>
  <c r="O766" i="22"/>
  <c r="J769" i="22"/>
  <c r="E72" i="23" s="1"/>
  <c r="J761" i="22"/>
  <c r="P763" i="22"/>
  <c r="K773" i="22"/>
  <c r="O768" i="22"/>
  <c r="N760" i="22"/>
  <c r="Q760" i="22"/>
  <c r="R762" i="22"/>
  <c r="N768" i="22"/>
  <c r="N1449" i="22" s="1"/>
  <c r="H759" i="22"/>
  <c r="H760" i="22"/>
  <c r="O761" i="22"/>
  <c r="F768" i="22"/>
  <c r="G759" i="22"/>
  <c r="M772" i="22"/>
  <c r="P768" i="22"/>
  <c r="J760" i="22"/>
  <c r="E60" i="23" s="1"/>
  <c r="H1357" i="22"/>
  <c r="I1352" i="22"/>
  <c r="J1347" i="22"/>
  <c r="O1357" i="22"/>
  <c r="P1352" i="22"/>
  <c r="Q1347" i="22"/>
  <c r="I1358" i="22"/>
  <c r="J1353" i="22"/>
  <c r="K1348" i="22"/>
  <c r="P1358" i="22"/>
  <c r="Q1353" i="22"/>
  <c r="R1348" i="22"/>
  <c r="F1344" i="22"/>
  <c r="K1354" i="22"/>
  <c r="L1349" i="22"/>
  <c r="M1344" i="22"/>
  <c r="H67" i="23" s="1"/>
  <c r="I1354" i="22"/>
  <c r="J1349" i="22"/>
  <c r="K1344" i="22"/>
  <c r="H1354" i="22"/>
  <c r="I1349" i="22"/>
  <c r="J1344" i="22"/>
  <c r="K1349" i="22"/>
  <c r="P1356" i="22"/>
  <c r="K1357" i="22"/>
  <c r="M1356" i="22"/>
  <c r="N1351" i="22"/>
  <c r="O1346" i="22"/>
  <c r="G1357" i="22"/>
  <c r="H1352" i="22"/>
  <c r="I1347" i="22"/>
  <c r="N1357" i="22"/>
  <c r="O1352" i="22"/>
  <c r="P1347" i="22"/>
  <c r="H1358" i="22"/>
  <c r="I1353" i="22"/>
  <c r="J1348" i="22"/>
  <c r="O1358" i="22"/>
  <c r="P1353" i="22"/>
  <c r="Q1348" i="22"/>
  <c r="M1358" i="22"/>
  <c r="N1353" i="22"/>
  <c r="O1348" i="22"/>
  <c r="L1358" i="22"/>
  <c r="M1353" i="22"/>
  <c r="N1348" i="22"/>
  <c r="M1355" i="22"/>
  <c r="L1344" i="22"/>
  <c r="Q1351" i="22"/>
  <c r="R1355" i="22"/>
  <c r="F1351" i="22"/>
  <c r="G1346" i="22"/>
  <c r="L1356" i="22"/>
  <c r="G65" i="23" s="1"/>
  <c r="M1351" i="22"/>
  <c r="N1346" i="22"/>
  <c r="F1357" i="22"/>
  <c r="G1352" i="22"/>
  <c r="H1347" i="22"/>
  <c r="M1357" i="22"/>
  <c r="N1352" i="22"/>
  <c r="O1347" i="22"/>
  <c r="G1358" i="22"/>
  <c r="H1353" i="22"/>
  <c r="I1348" i="22"/>
  <c r="R1357" i="22"/>
  <c r="F1353" i="22"/>
  <c r="G1348" i="22"/>
  <c r="Q1357" i="22"/>
  <c r="R1352" i="22"/>
  <c r="F1348" i="22"/>
  <c r="N1350" i="22"/>
  <c r="N1358" i="22"/>
  <c r="R1346" i="22"/>
  <c r="J1355" i="22"/>
  <c r="K1350" i="22"/>
  <c r="L1345" i="22"/>
  <c r="Q1355" i="22"/>
  <c r="R1350" i="22"/>
  <c r="F1346" i="22"/>
  <c r="K1356" i="22"/>
  <c r="F65" i="23" s="1"/>
  <c r="L1351" i="22"/>
  <c r="M1346" i="22"/>
  <c r="R1356" i="22"/>
  <c r="F1352" i="22"/>
  <c r="G1347" i="22"/>
  <c r="L1357" i="22"/>
  <c r="M1352" i="22"/>
  <c r="N1347" i="22"/>
  <c r="I68" i="23" s="1"/>
  <c r="J1357" i="22"/>
  <c r="K1352" i="22"/>
  <c r="L1347" i="22"/>
  <c r="I1357" i="22"/>
  <c r="J1352" i="22"/>
  <c r="K1347" i="22"/>
  <c r="O1345" i="22"/>
  <c r="O1353" i="22"/>
  <c r="J62" i="23" s="1"/>
  <c r="H1356" i="22"/>
  <c r="K1358" i="22"/>
  <c r="L1353" i="22"/>
  <c r="M1348" i="22"/>
  <c r="R1358" i="22"/>
  <c r="F1354" i="22"/>
  <c r="G1349" i="22"/>
  <c r="H1344" i="22"/>
  <c r="M1354" i="22"/>
  <c r="N1349" i="22"/>
  <c r="O1344" i="22"/>
  <c r="G1355" i="22"/>
  <c r="H1350" i="22"/>
  <c r="I1345" i="22"/>
  <c r="N1355" i="22"/>
  <c r="O1350" i="22"/>
  <c r="P1345" i="22"/>
  <c r="L1355" i="22"/>
  <c r="M1350" i="22"/>
  <c r="N1345" i="22"/>
  <c r="K1355" i="22"/>
  <c r="L1350" i="22"/>
  <c r="M1345" i="22"/>
  <c r="G1345" i="22"/>
  <c r="G1353" i="22"/>
  <c r="L1352" i="22"/>
  <c r="H1349" i="22"/>
  <c r="J1350" i="22"/>
  <c r="R1353" i="22"/>
  <c r="O1355" i="22"/>
  <c r="Q1356" i="22"/>
  <c r="H1345" i="22"/>
  <c r="I1346" i="22"/>
  <c r="P1346" i="22"/>
  <c r="H1348" i="22"/>
  <c r="R1347" i="22"/>
  <c r="O1349" i="22"/>
  <c r="Q1350" i="22"/>
  <c r="L1354" i="22"/>
  <c r="I1356" i="22"/>
  <c r="O1356" i="22"/>
  <c r="F1345" i="22"/>
  <c r="H1346" i="22"/>
  <c r="I1351" i="22"/>
  <c r="Q1344" i="22"/>
  <c r="L1348" i="22"/>
  <c r="I1350" i="22"/>
  <c r="K1351" i="22"/>
  <c r="F1355" i="22"/>
  <c r="G1356" i="22"/>
  <c r="N1356" i="22"/>
  <c r="R1344" i="22"/>
  <c r="J1346" i="22"/>
  <c r="P1357" i="22"/>
  <c r="I1344" i="22"/>
  <c r="K1345" i="22"/>
  <c r="F1349" i="22"/>
  <c r="P1350" i="22"/>
  <c r="R1351" i="22"/>
  <c r="Q1354" i="22"/>
  <c r="F1356" i="22"/>
  <c r="R1354" i="22"/>
  <c r="M1347" i="22"/>
  <c r="Q1352" i="22"/>
  <c r="N1354" i="22"/>
  <c r="P1355" i="22"/>
  <c r="G1344" i="22"/>
  <c r="Q1345" i="22"/>
  <c r="F1347" i="22"/>
  <c r="R1349" i="22"/>
  <c r="G1351" i="22"/>
  <c r="P1348" i="22"/>
  <c r="P1349" i="22"/>
  <c r="K1353" i="22"/>
  <c r="H1355" i="22"/>
  <c r="J1356" i="22"/>
  <c r="N1344" i="22"/>
  <c r="K1346" i="22"/>
  <c r="Q1346" i="22"/>
  <c r="Q1349" i="22"/>
  <c r="F1358" i="22"/>
  <c r="Q1358" i="22"/>
  <c r="H1351" i="22"/>
  <c r="R1345" i="22"/>
  <c r="P1354" i="22"/>
  <c r="K72" i="23" s="1"/>
  <c r="J1345" i="22"/>
  <c r="O1351" i="22"/>
  <c r="O1354" i="22"/>
  <c r="M1349" i="22"/>
  <c r="F1350" i="22"/>
  <c r="I1355" i="22"/>
  <c r="G1350" i="22"/>
  <c r="G10" i="3"/>
  <c r="G35" i="28"/>
  <c r="F1342" i="22"/>
  <c r="F1329" i="22"/>
  <c r="L1341" i="22"/>
  <c r="J1337" i="22"/>
  <c r="H1336" i="22"/>
  <c r="P1197" i="22"/>
  <c r="F1196" i="22"/>
  <c r="M1206" i="22"/>
  <c r="Q1204" i="22"/>
  <c r="O1423" i="22"/>
  <c r="L1431" i="22"/>
  <c r="F730" i="22"/>
  <c r="N741" i="22"/>
  <c r="P766" i="22"/>
  <c r="P1351" i="22"/>
  <c r="Q860" i="22"/>
  <c r="R855" i="22"/>
  <c r="F851" i="22"/>
  <c r="K861" i="22"/>
  <c r="L856" i="22"/>
  <c r="M851" i="22"/>
  <c r="R861" i="22"/>
  <c r="F857" i="22"/>
  <c r="G852" i="22"/>
  <c r="L862" i="22"/>
  <c r="M857" i="22"/>
  <c r="H70" i="23" s="1"/>
  <c r="N852" i="22"/>
  <c r="K862" i="22"/>
  <c r="L857" i="22"/>
  <c r="M852" i="22"/>
  <c r="J862" i="22"/>
  <c r="K857" i="22"/>
  <c r="F70" i="23" s="1"/>
  <c r="L852" i="22"/>
  <c r="I862" i="22"/>
  <c r="J857" i="22"/>
  <c r="K852" i="22"/>
  <c r="H862" i="22"/>
  <c r="I857" i="22"/>
  <c r="J852" i="22"/>
  <c r="E68" i="23" s="1"/>
  <c r="I860" i="22"/>
  <c r="D73" i="23" s="1"/>
  <c r="J855" i="22"/>
  <c r="K850" i="22"/>
  <c r="P860" i="22"/>
  <c r="Q855" i="22"/>
  <c r="R850" i="22"/>
  <c r="J861" i="22"/>
  <c r="K856" i="22"/>
  <c r="F61" i="23" s="1"/>
  <c r="L851" i="22"/>
  <c r="Q861" i="22"/>
  <c r="R856" i="22"/>
  <c r="M61" i="23" s="1"/>
  <c r="F852" i="22"/>
  <c r="P861" i="22"/>
  <c r="Q856" i="22"/>
  <c r="R851" i="22"/>
  <c r="O861" i="22"/>
  <c r="P856" i="22"/>
  <c r="Q851" i="22"/>
  <c r="N861" i="22"/>
  <c r="I65" i="23" s="1"/>
  <c r="O856" i="22"/>
  <c r="P851" i="22"/>
  <c r="M861" i="22"/>
  <c r="N856" i="22"/>
  <c r="O851" i="22"/>
  <c r="J66" i="23" s="1"/>
  <c r="N859" i="22"/>
  <c r="O854" i="22"/>
  <c r="P849" i="22"/>
  <c r="K67" i="23" s="1"/>
  <c r="H860" i="22"/>
  <c r="I855" i="22"/>
  <c r="J850" i="22"/>
  <c r="O860" i="22"/>
  <c r="P855" i="22"/>
  <c r="K64" i="23" s="1"/>
  <c r="Q850" i="22"/>
  <c r="I861" i="22"/>
  <c r="J856" i="22"/>
  <c r="E61" i="23" s="1"/>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I60" i="23" s="1"/>
  <c r="K860" i="22"/>
  <c r="L855" i="22"/>
  <c r="M850" i="22"/>
  <c r="J860" i="22"/>
  <c r="K855" i="22"/>
  <c r="L850" i="22"/>
  <c r="G862" i="22"/>
  <c r="H857" i="22"/>
  <c r="C70" i="23" s="1"/>
  <c r="I852" i="22"/>
  <c r="N862" i="22"/>
  <c r="O857" i="22"/>
  <c r="P852" i="22"/>
  <c r="H863" i="22"/>
  <c r="I858" i="22"/>
  <c r="D62" i="23" s="1"/>
  <c r="J853" i="22"/>
  <c r="O863" i="22"/>
  <c r="P858" i="22"/>
  <c r="Q853" i="22"/>
  <c r="N863" i="22"/>
  <c r="O858" i="22"/>
  <c r="P853" i="22"/>
  <c r="M863" i="22"/>
  <c r="H65" i="23" s="1"/>
  <c r="N858" i="22"/>
  <c r="O853" i="22"/>
  <c r="J63" i="23" s="1"/>
  <c r="L863" i="22"/>
  <c r="M858" i="22"/>
  <c r="N853" i="22"/>
  <c r="K863" i="22"/>
  <c r="L858" i="22"/>
  <c r="G62" i="23" s="1"/>
  <c r="M853" i="22"/>
  <c r="Q852" i="22"/>
  <c r="F854" i="22"/>
  <c r="N857" i="22"/>
  <c r="K859" i="22"/>
  <c r="R859" i="22"/>
  <c r="R862" i="22"/>
  <c r="K849" i="22"/>
  <c r="R849" i="22"/>
  <c r="R852" i="22"/>
  <c r="J863" i="22"/>
  <c r="N851" i="22"/>
  <c r="K853" i="22"/>
  <c r="M854" i="22"/>
  <c r="H858" i="22"/>
  <c r="J859" i="22"/>
  <c r="Q859" i="22"/>
  <c r="L72" i="23" s="1"/>
  <c r="Q862" i="22"/>
  <c r="J849" i="22"/>
  <c r="Q849" i="22"/>
  <c r="O862" i="22"/>
  <c r="Q863" i="22"/>
  <c r="H852" i="22"/>
  <c r="R853" i="22"/>
  <c r="G855" i="22"/>
  <c r="G858" i="22"/>
  <c r="I859" i="22"/>
  <c r="P859" i="22"/>
  <c r="P862" i="22"/>
  <c r="I849" i="22"/>
  <c r="L861" i="22"/>
  <c r="I863" i="22"/>
  <c r="G849" i="22"/>
  <c r="O852" i="22"/>
  <c r="L854" i="22"/>
  <c r="F855" i="22"/>
  <c r="F858" i="22"/>
  <c r="H859" i="22"/>
  <c r="O859" i="22"/>
  <c r="M856" i="22"/>
  <c r="J858" i="22"/>
  <c r="L859" i="22"/>
  <c r="G863" i="22"/>
  <c r="M849" i="22"/>
  <c r="G850" i="22"/>
  <c r="G853" i="22"/>
  <c r="I854" i="22"/>
  <c r="P854" i="22"/>
  <c r="L853" i="22"/>
  <c r="G857" i="22"/>
  <c r="Q858" i="22"/>
  <c r="L62" i="23" s="1"/>
  <c r="F860" i="22"/>
  <c r="F863" i="22"/>
  <c r="L849" i="22"/>
  <c r="F850" i="22"/>
  <c r="F853" i="22"/>
  <c r="H854" i="22"/>
  <c r="F849" i="22"/>
  <c r="Q854" i="22"/>
  <c r="K858" i="22"/>
  <c r="I853" i="22"/>
  <c r="G859" i="22"/>
  <c r="P857" i="22"/>
  <c r="H850" i="22"/>
  <c r="C60" i="23" s="1"/>
  <c r="Q857" i="22"/>
  <c r="F862" i="22"/>
  <c r="K854" i="22"/>
  <c r="M862" i="22"/>
  <c r="J854" i="22"/>
  <c r="N1332" i="22"/>
  <c r="H1343" i="22"/>
  <c r="Q1337" i="22"/>
  <c r="H1333" i="22"/>
  <c r="R1198" i="22"/>
  <c r="O1207" i="22"/>
  <c r="F1206" i="22"/>
  <c r="M1194" i="22"/>
  <c r="J1431" i="22"/>
  <c r="G943" i="22"/>
  <c r="F948" i="22"/>
  <c r="R952" i="22"/>
  <c r="H943" i="22"/>
  <c r="G948" i="22"/>
  <c r="B62" i="23" s="1"/>
  <c r="F953" i="22"/>
  <c r="I943" i="22"/>
  <c r="H948" i="22"/>
  <c r="G953" i="22"/>
  <c r="O942" i="22"/>
  <c r="N947" i="22"/>
  <c r="H953" i="22"/>
  <c r="K943" i="22"/>
  <c r="R948" i="22"/>
  <c r="H939" i="22"/>
  <c r="J945" i="22"/>
  <c r="Q950" i="22"/>
  <c r="G941" i="22"/>
  <c r="N946" i="22"/>
  <c r="I61" i="23" s="1"/>
  <c r="H952" i="22"/>
  <c r="F943" i="22"/>
  <c r="M948" i="22"/>
  <c r="K1333" i="22"/>
  <c r="Q1333" i="22"/>
  <c r="G1332" i="22"/>
  <c r="P1343" i="22"/>
  <c r="O1342" i="22"/>
  <c r="R1340" i="22"/>
  <c r="R1337" i="22"/>
  <c r="M70" i="23" s="1"/>
  <c r="K1337" i="22"/>
  <c r="I1336" i="22"/>
  <c r="F1202" i="22"/>
  <c r="K1198" i="22"/>
  <c r="I1197" i="22"/>
  <c r="L1195" i="22"/>
  <c r="H1207" i="22"/>
  <c r="Q1207" i="22"/>
  <c r="L1194" i="22"/>
  <c r="H1195" i="22"/>
  <c r="O1428" i="22"/>
  <c r="P1426" i="22"/>
  <c r="H1433" i="22"/>
  <c r="P1424" i="22"/>
  <c r="P729" i="22"/>
  <c r="Q731" i="22"/>
  <c r="L66" i="23" s="1"/>
  <c r="K739" i="22"/>
  <c r="L769" i="22"/>
  <c r="J1351" i="22"/>
  <c r="R1338" i="22"/>
  <c r="L1334" i="22"/>
  <c r="J1333" i="22"/>
  <c r="N1331" i="22"/>
  <c r="J1343" i="22"/>
  <c r="H1342" i="22"/>
  <c r="F1341" i="22"/>
  <c r="F1338" i="22"/>
  <c r="L1337" i="22"/>
  <c r="I1203" i="22"/>
  <c r="L1201" i="22"/>
  <c r="Q1197" i="22"/>
  <c r="O1196" i="22"/>
  <c r="M1195" i="22"/>
  <c r="L1208" i="22"/>
  <c r="O1195" i="22"/>
  <c r="L1199" i="22"/>
  <c r="M1430" i="22"/>
  <c r="M1433" i="22"/>
  <c r="R1420" i="22"/>
  <c r="N1426" i="22"/>
  <c r="M736" i="22"/>
  <c r="R734" i="22"/>
  <c r="I741" i="22"/>
  <c r="Q773" i="22"/>
  <c r="L1346" i="22"/>
  <c r="O1329" i="22"/>
  <c r="M1337" i="22"/>
  <c r="R1333" i="22"/>
  <c r="Q1332" i="22"/>
  <c r="G1331" i="22"/>
  <c r="P1342" i="22"/>
  <c r="I1342" i="22"/>
  <c r="G1341" i="22"/>
  <c r="G1338" i="22"/>
  <c r="Q1203" i="22"/>
  <c r="O1202" i="22"/>
  <c r="R1200" i="22"/>
  <c r="J1197" i="22"/>
  <c r="P1196" i="22"/>
  <c r="Q1196" i="22"/>
  <c r="J1196" i="22"/>
  <c r="E66" i="23" s="1"/>
  <c r="O1200" i="22"/>
  <c r="J64" i="23" s="1"/>
  <c r="J1421" i="22"/>
  <c r="I1423" i="22"/>
  <c r="O1427" i="22"/>
  <c r="O1429" i="22"/>
  <c r="Q740" i="22"/>
  <c r="O741" i="22"/>
  <c r="N729" i="22"/>
  <c r="N770" i="22"/>
  <c r="I73" i="23" s="1"/>
  <c r="G764" i="22"/>
  <c r="P1344" i="22"/>
  <c r="F10" i="3"/>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F67" i="23"/>
  <c r="D72" i="23"/>
  <c r="C62" i="23"/>
  <c r="I72" i="23"/>
  <c r="K66" i="23"/>
  <c r="M66" i="23"/>
  <c r="L61" i="23"/>
  <c r="K65" i="23"/>
  <c r="D64" i="23"/>
  <c r="F60" i="23"/>
  <c r="G73" i="23"/>
  <c r="H68" i="23"/>
  <c r="F72" i="23"/>
  <c r="E63" i="23"/>
  <c r="L73" i="23"/>
  <c r="H63" i="23"/>
  <c r="D66" i="23"/>
  <c r="F73" i="23"/>
  <c r="C63" i="23"/>
  <c r="B64" i="23"/>
  <c r="H61" i="23"/>
  <c r="B72" i="23"/>
  <c r="K61" i="23"/>
  <c r="K63" i="23"/>
  <c r="I67" i="23"/>
  <c r="M67" i="23"/>
  <c r="Q1449" i="22"/>
  <c r="J61" i="23"/>
  <c r="C66" i="23"/>
  <c r="B73" i="23"/>
  <c r="K68" i="23"/>
  <c r="E73" i="23"/>
  <c r="M72" i="23"/>
  <c r="C72" i="23"/>
  <c r="E62" i="23"/>
  <c r="F62" i="23"/>
  <c r="J60" i="23"/>
  <c r="G66" i="23"/>
  <c r="E65" i="23"/>
  <c r="AM10" i="26"/>
  <c r="AL14" i="26"/>
  <c r="AL15" i="26"/>
  <c r="AM11" i="26"/>
  <c r="AF93" i="23"/>
  <c r="AG87" i="23"/>
  <c r="AG93" i="23" s="1"/>
  <c r="AF101" i="23"/>
  <c r="AG88" i="23"/>
  <c r="AG101" i="23" s="1"/>
  <c r="AF96" i="23"/>
  <c r="AG82" i="23"/>
  <c r="AG96" i="23" s="1"/>
  <c r="AF100" i="23"/>
  <c r="AF99" i="23"/>
  <c r="AG83" i="23"/>
  <c r="AF92" i="23"/>
  <c r="AG86" i="23"/>
  <c r="AG92" i="23" s="1"/>
  <c r="I62" i="23" l="1"/>
  <c r="P1449" i="22"/>
  <c r="D60" i="23"/>
  <c r="H60" i="23"/>
  <c r="O1449" i="22"/>
  <c r="L1449" i="22"/>
  <c r="G1449" i="22"/>
  <c r="J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<sst xmlns="http://schemas.openxmlformats.org/spreadsheetml/2006/main" count="14165" uniqueCount="911">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</sst>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516</v>
      </c>
      <c r="C1" s="86">
        <v>45237</v>
      </c>
      <c r="D1" s="87"/>
      <c r="E1" s="87"/>
      <c r="F1" s="87"/>
      <c r="G1" s="87"/>
      <c r="H1" s="87"/>
      <c r="I1" s="87"/>
      <c r="J1" s="87"/>
      <c r="K1" s="85" t="s">
        <v>534</v>
      </c>
      <c r="L1" s="85" t="s">
        <v>536</v>
      </c>
    </row>
    <row r="2" spans="1:12">
      <c r="A2" s="1" t="s">
        <v>1</v>
      </c>
      <c r="B2" s="87" t="str">
        <f>LOOKUP(B1,K1:L50,L1:L50)</f>
        <v>ME</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ME</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ME</v>
      </c>
      <c r="C7" s="91">
        <f t="shared" ref="C7:AE7" si="3">SUMIFS(C$20:C$119,$B$20:$B$119,$B$7,$A$20:$A$119,$A$7)</f>
        <v>5249781</v>
      </c>
      <c r="D7" s="91">
        <f t="shared" si="3"/>
        <v>6229911</v>
      </c>
      <c r="E7" s="91">
        <f t="shared" si="3"/>
        <v>4314660</v>
      </c>
      <c r="F7" s="91">
        <f t="shared" si="3"/>
        <v>4089918</v>
      </c>
      <c r="G7" s="91">
        <f t="shared" si="3"/>
        <v>6570146</v>
      </c>
      <c r="H7" s="91">
        <f t="shared" si="3"/>
        <v>1340767</v>
      </c>
      <c r="I7" s="91">
        <f t="shared" si="3"/>
        <v>6054250</v>
      </c>
      <c r="J7" s="91">
        <f t="shared" si="3"/>
        <v>358974</v>
      </c>
      <c r="K7" s="91">
        <f t="shared" si="3"/>
        <v>1984713</v>
      </c>
      <c r="L7" s="91">
        <f t="shared" si="3"/>
        <v>3094417</v>
      </c>
      <c r="M7" s="91">
        <f t="shared" si="3"/>
        <v>4262320</v>
      </c>
      <c r="N7" s="91">
        <f t="shared" si="3"/>
        <v>8934774</v>
      </c>
      <c r="O7" s="91">
        <f t="shared" si="3"/>
        <v>11673818</v>
      </c>
      <c r="P7" s="91">
        <f t="shared" si="3"/>
        <v>8077292</v>
      </c>
      <c r="Q7" s="91">
        <f t="shared" si="3"/>
        <v>9007802</v>
      </c>
      <c r="R7" s="91">
        <f t="shared" si="3"/>
        <v>7448426</v>
      </c>
      <c r="S7" s="91">
        <f t="shared" si="3"/>
        <v>6326058</v>
      </c>
      <c r="T7" s="91">
        <f t="shared" si="3"/>
        <v>2882689</v>
      </c>
      <c r="U7" s="91">
        <f t="shared" si="3"/>
        <v>2008468</v>
      </c>
      <c r="V7" s="91">
        <f t="shared" si="3"/>
        <v>3141979</v>
      </c>
      <c r="W7" s="91">
        <f t="shared" si="3"/>
        <v>3092046</v>
      </c>
      <c r="X7" s="91">
        <f t="shared" si="3"/>
        <v>2910653</v>
      </c>
      <c r="Y7" s="91">
        <f t="shared" si="3"/>
        <v>1229438</v>
      </c>
      <c r="Z7" s="91">
        <f t="shared" si="3"/>
        <v>2790596</v>
      </c>
      <c r="AA7" s="91">
        <f t="shared" si="3"/>
        <v>1826718</v>
      </c>
      <c r="AB7" s="91">
        <f t="shared" si="3"/>
        <v>1377151</v>
      </c>
      <c r="AC7" s="91">
        <f t="shared" si="3"/>
        <v>2141841</v>
      </c>
      <c r="AD7" s="91">
        <f t="shared" si="3"/>
        <v>1651736</v>
      </c>
      <c r="AE7" s="91">
        <f t="shared" si="3"/>
        <v>432481</v>
      </c>
      <c r="AF7" s="119">
        <f>AVERAGE(U7:AE7)</f>
        <v>2054827.9090909092</v>
      </c>
      <c r="AG7" s="119">
        <f t="shared" si="2"/>
        <v>2054827.9090909092</v>
      </c>
      <c r="AH7" s="119">
        <f t="shared" si="2"/>
        <v>2054827.9090909092</v>
      </c>
      <c r="AI7" s="119">
        <f t="shared" si="2"/>
        <v>2054827.9090909092</v>
      </c>
      <c r="AJ7" s="119">
        <f t="shared" si="2"/>
        <v>2054827.9090909092</v>
      </c>
      <c r="AK7" s="119">
        <f t="shared" si="2"/>
        <v>2054827.9090909092</v>
      </c>
      <c r="AL7" s="119">
        <f t="shared" si="2"/>
        <v>2054827.9090909092</v>
      </c>
      <c r="AM7" s="119">
        <f t="shared" si="2"/>
        <v>2054827.9090909092</v>
      </c>
      <c r="AN7" s="119">
        <f t="shared" si="2"/>
        <v>2054827.9090909092</v>
      </c>
      <c r="AO7" s="119">
        <f t="shared" si="2"/>
        <v>2054827.9090909092</v>
      </c>
      <c r="AP7" s="119">
        <f t="shared" si="2"/>
        <v>2054827.9090909092</v>
      </c>
      <c r="AQ7" s="119">
        <f t="shared" si="2"/>
        <v>2054827.9090909092</v>
      </c>
      <c r="AR7" s="119">
        <f t="shared" si="2"/>
        <v>2054827.9090909092</v>
      </c>
      <c r="AS7" s="119">
        <f t="shared" si="2"/>
        <v>2054827.9090909092</v>
      </c>
      <c r="AT7" s="119">
        <f t="shared" si="2"/>
        <v>2054827.9090909092</v>
      </c>
      <c r="AU7" s="119">
        <f t="shared" si="2"/>
        <v>2054827.9090909092</v>
      </c>
      <c r="AV7" s="119">
        <f t="shared" si="2"/>
        <v>2054827.9090909092</v>
      </c>
      <c r="AW7" s="119">
        <f t="shared" si="2"/>
        <v>2054827.9090909092</v>
      </c>
      <c r="AX7" s="119">
        <f t="shared" si="2"/>
        <v>2054827.9090909092</v>
      </c>
      <c r="AY7" s="119">
        <f t="shared" si="2"/>
        <v>2054827.9090909092</v>
      </c>
      <c r="AZ7" s="119">
        <f t="shared" si="2"/>
        <v>2054827.9090909092</v>
      </c>
      <c r="BA7" s="119">
        <f t="shared" si="2"/>
        <v>2054827.9090909092</v>
      </c>
      <c r="BB7" s="119">
        <f t="shared" si="2"/>
        <v>2054827.9090909092</v>
      </c>
      <c r="BC7" s="119">
        <f t="shared" si="2"/>
        <v>2054827.9090909092</v>
      </c>
      <c r="BD7" s="119">
        <f t="shared" si="2"/>
        <v>2054827.9090909092</v>
      </c>
      <c r="BE7" s="119">
        <f t="shared" si="2"/>
        <v>2054827.9090909092</v>
      </c>
      <c r="BF7" s="119">
        <f t="shared" si="2"/>
        <v>2054827.9090909092</v>
      </c>
      <c r="BG7" s="119">
        <f t="shared" si="2"/>
        <v>2054827.9090909092</v>
      </c>
      <c r="BH7" s="119">
        <f t="shared" si="2"/>
        <v>2054827.9090909092</v>
      </c>
      <c r="BI7" s="119">
        <f t="shared" si="2"/>
        <v>2054827.9090909092</v>
      </c>
      <c r="BJ7" s="119">
        <f t="shared" si="2"/>
        <v>2054827.9090909092</v>
      </c>
      <c r="BK7" s="119">
        <f t="shared" si="2"/>
        <v>2054827.9090909092</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ME</v>
      </c>
      <c r="C10" s="91">
        <f t="shared" ref="C10:AE10" si="5">SUMIFS(C$122:C$219,$B$122:$B$219,$B$6,$A$122:$A$219,$A$6)</f>
        <v>2338550</v>
      </c>
      <c r="D10" s="91">
        <f t="shared" si="5"/>
        <v>1880853</v>
      </c>
      <c r="E10" s="91">
        <f t="shared" si="5"/>
        <v>1875873</v>
      </c>
      <c r="F10" s="91">
        <f t="shared" si="5"/>
        <v>2091572</v>
      </c>
      <c r="G10" s="91">
        <f t="shared" si="5"/>
        <v>3179349</v>
      </c>
      <c r="H10" s="91">
        <f t="shared" si="5"/>
        <v>4622107</v>
      </c>
      <c r="I10" s="91">
        <f t="shared" si="5"/>
        <v>4326659</v>
      </c>
      <c r="J10" s="91">
        <f t="shared" si="5"/>
        <v>3441059</v>
      </c>
      <c r="K10" s="91">
        <f t="shared" si="5"/>
        <v>3956949</v>
      </c>
      <c r="L10" s="91">
        <f t="shared" si="5"/>
        <v>4436281</v>
      </c>
      <c r="M10" s="91">
        <f t="shared" si="5"/>
        <v>4236111</v>
      </c>
      <c r="N10" s="91">
        <f t="shared" si="5"/>
        <v>2901585</v>
      </c>
      <c r="O10" s="91">
        <f t="shared" si="5"/>
        <v>2277141</v>
      </c>
      <c r="P10" s="91">
        <f t="shared" si="5"/>
        <v>2675781</v>
      </c>
      <c r="Q10" s="91">
        <f t="shared" si="5"/>
        <v>3921993</v>
      </c>
      <c r="R10" s="91">
        <f t="shared" si="5"/>
        <v>2536904</v>
      </c>
      <c r="S10" s="91">
        <f t="shared" si="5"/>
        <v>3774215</v>
      </c>
      <c r="T10" s="91">
        <f t="shared" si="5"/>
        <v>4262829</v>
      </c>
      <c r="U10" s="91">
        <f t="shared" si="5"/>
        <v>1743201</v>
      </c>
      <c r="V10" s="91">
        <f t="shared" si="5"/>
        <v>2604323</v>
      </c>
      <c r="W10" s="91">
        <f t="shared" si="5"/>
        <v>2840325</v>
      </c>
      <c r="X10" s="91">
        <f t="shared" si="5"/>
        <v>3238791</v>
      </c>
      <c r="Y10" s="91">
        <f t="shared" si="5"/>
        <v>2665099</v>
      </c>
      <c r="Z10" s="91">
        <f t="shared" si="5"/>
        <v>5099580</v>
      </c>
      <c r="AA10" s="91">
        <f t="shared" si="5"/>
        <v>4703435</v>
      </c>
      <c r="AB10" s="91">
        <f t="shared" si="5"/>
        <v>4999517</v>
      </c>
      <c r="AC10" s="91">
        <f t="shared" si="5"/>
        <v>4983411</v>
      </c>
      <c r="AD10" s="91">
        <f t="shared" si="5"/>
        <v>4464117</v>
      </c>
      <c r="AE10" s="91">
        <f t="shared" si="5"/>
        <v>4348760</v>
      </c>
      <c r="AF10" s="119">
        <f t="shared" ref="AF10:BK11" si="6">AE10</f>
        <v>4348760</v>
      </c>
      <c r="AG10" s="119">
        <f t="shared" si="6"/>
        <v>4348760</v>
      </c>
      <c r="AH10" s="119">
        <f t="shared" si="6"/>
        <v>4348760</v>
      </c>
      <c r="AI10" s="119">
        <f t="shared" si="6"/>
        <v>4348760</v>
      </c>
      <c r="AJ10" s="119">
        <f t="shared" si="6"/>
        <v>4348760</v>
      </c>
      <c r="AK10" s="119">
        <f t="shared" si="6"/>
        <v>4348760</v>
      </c>
      <c r="AL10" s="119">
        <f t="shared" si="6"/>
        <v>4348760</v>
      </c>
      <c r="AM10" s="119">
        <f t="shared" si="6"/>
        <v>4348760</v>
      </c>
      <c r="AN10" s="119">
        <f t="shared" si="6"/>
        <v>4348760</v>
      </c>
      <c r="AO10" s="119">
        <f t="shared" si="6"/>
        <v>4348760</v>
      </c>
      <c r="AP10" s="119">
        <f t="shared" si="6"/>
        <v>4348760</v>
      </c>
      <c r="AQ10" s="119">
        <f t="shared" si="6"/>
        <v>4348760</v>
      </c>
      <c r="AR10" s="119">
        <f t="shared" si="6"/>
        <v>4348760</v>
      </c>
      <c r="AS10" s="119">
        <f t="shared" si="6"/>
        <v>4348760</v>
      </c>
      <c r="AT10" s="119">
        <f t="shared" si="6"/>
        <v>4348760</v>
      </c>
      <c r="AU10" s="119">
        <f t="shared" si="6"/>
        <v>4348760</v>
      </c>
      <c r="AV10" s="119">
        <f t="shared" si="6"/>
        <v>4348760</v>
      </c>
      <c r="AW10" s="119">
        <f t="shared" si="6"/>
        <v>4348760</v>
      </c>
      <c r="AX10" s="119">
        <f t="shared" si="6"/>
        <v>4348760</v>
      </c>
      <c r="AY10" s="119">
        <f t="shared" si="6"/>
        <v>4348760</v>
      </c>
      <c r="AZ10" s="119">
        <f t="shared" si="6"/>
        <v>4348760</v>
      </c>
      <c r="BA10" s="119">
        <f t="shared" si="6"/>
        <v>4348760</v>
      </c>
      <c r="BB10" s="119">
        <f t="shared" si="6"/>
        <v>4348760</v>
      </c>
      <c r="BC10" s="119">
        <f t="shared" si="6"/>
        <v>4348760</v>
      </c>
      <c r="BD10" s="119">
        <f t="shared" si="6"/>
        <v>4348760</v>
      </c>
      <c r="BE10" s="119">
        <f t="shared" si="6"/>
        <v>4348760</v>
      </c>
      <c r="BF10" s="119">
        <f t="shared" si="6"/>
        <v>4348760</v>
      </c>
      <c r="BG10" s="119">
        <f t="shared" si="6"/>
        <v>4348760</v>
      </c>
      <c r="BH10" s="119">
        <f t="shared" si="6"/>
        <v>4348760</v>
      </c>
      <c r="BI10" s="119">
        <f t="shared" si="6"/>
        <v>4348760</v>
      </c>
      <c r="BJ10" s="119">
        <f t="shared" si="6"/>
        <v>4348760</v>
      </c>
      <c r="BK10" s="119">
        <f t="shared" si="6"/>
        <v>4348760</v>
      </c>
    </row>
    <row r="11" spans="1:63" ht="14.75">
      <c r="A11" s="91" t="s">
        <v>849</v>
      </c>
      <c r="B11" s="91" t="str">
        <f>About!B2</f>
        <v>ME</v>
      </c>
      <c r="C11" s="91">
        <f t="shared" ref="C11:AE11" si="7">SUMIFS(C$122:C$219,$B$122:$B$219,$B$7,$A$122:$A$219,$A$7)</f>
        <v>114982</v>
      </c>
      <c r="D11" s="91">
        <f t="shared" si="7"/>
        <v>242418</v>
      </c>
      <c r="E11" s="91">
        <f t="shared" si="7"/>
        <v>318469</v>
      </c>
      <c r="F11" s="91">
        <f t="shared" si="7"/>
        <v>145241</v>
      </c>
      <c r="G11" s="91">
        <f t="shared" si="7"/>
        <v>44516</v>
      </c>
      <c r="H11" s="91">
        <f t="shared" si="7"/>
        <v>26445</v>
      </c>
      <c r="I11" s="91">
        <f t="shared" si="7"/>
        <v>30576</v>
      </c>
      <c r="J11" s="91">
        <f t="shared" si="7"/>
        <v>7744</v>
      </c>
      <c r="K11" s="91">
        <f t="shared" si="7"/>
        <v>15775</v>
      </c>
      <c r="L11" s="91">
        <f t="shared" si="7"/>
        <v>583136</v>
      </c>
      <c r="M11" s="91">
        <f t="shared" si="7"/>
        <v>381268</v>
      </c>
      <c r="N11" s="91">
        <f t="shared" si="7"/>
        <v>80562</v>
      </c>
      <c r="O11" s="91">
        <f t="shared" si="7"/>
        <v>192089</v>
      </c>
      <c r="P11" s="91">
        <f t="shared" si="7"/>
        <v>236444</v>
      </c>
      <c r="Q11" s="91">
        <f t="shared" si="7"/>
        <v>124034</v>
      </c>
      <c r="R11" s="91">
        <f t="shared" si="7"/>
        <v>150974</v>
      </c>
      <c r="S11" s="91">
        <f t="shared" si="7"/>
        <v>591193</v>
      </c>
      <c r="T11" s="91">
        <f t="shared" si="7"/>
        <v>898282</v>
      </c>
      <c r="U11" s="91">
        <f t="shared" si="7"/>
        <v>624146</v>
      </c>
      <c r="V11" s="91">
        <f t="shared" si="7"/>
        <v>623965</v>
      </c>
      <c r="W11" s="91">
        <f t="shared" si="7"/>
        <v>993123</v>
      </c>
      <c r="X11" s="91">
        <f t="shared" si="7"/>
        <v>585508</v>
      </c>
      <c r="Y11" s="91">
        <f t="shared" si="7"/>
        <v>620069</v>
      </c>
      <c r="Z11" s="91">
        <f t="shared" si="7"/>
        <v>226742</v>
      </c>
      <c r="AA11" s="91">
        <f t="shared" si="7"/>
        <v>190871</v>
      </c>
      <c r="AB11" s="91">
        <f t="shared" si="7"/>
        <v>283445</v>
      </c>
      <c r="AC11" s="91">
        <f t="shared" si="7"/>
        <v>38347</v>
      </c>
      <c r="AD11" s="91">
        <f t="shared" si="7"/>
        <v>67532</v>
      </c>
      <c r="AE11" s="91">
        <f t="shared" si="7"/>
        <v>104527</v>
      </c>
      <c r="AF11" s="119">
        <f>AVERAGE(W11:AE11)</f>
        <v>345573.77777777775</v>
      </c>
      <c r="AG11" s="119">
        <f t="shared" si="6"/>
        <v>345573.77777777775</v>
      </c>
      <c r="AH11" s="119">
        <f t="shared" si="6"/>
        <v>345573.77777777775</v>
      </c>
      <c r="AI11" s="119">
        <f t="shared" si="6"/>
        <v>345573.77777777775</v>
      </c>
      <c r="AJ11" s="119">
        <f t="shared" si="6"/>
        <v>345573.77777777775</v>
      </c>
      <c r="AK11" s="119">
        <f t="shared" si="6"/>
        <v>345573.77777777775</v>
      </c>
      <c r="AL11" s="119">
        <f t="shared" si="6"/>
        <v>345573.77777777775</v>
      </c>
      <c r="AM11" s="119">
        <f t="shared" si="6"/>
        <v>345573.77777777775</v>
      </c>
      <c r="AN11" s="119">
        <f t="shared" si="6"/>
        <v>345573.77777777775</v>
      </c>
      <c r="AO11" s="119">
        <f t="shared" si="6"/>
        <v>345573.77777777775</v>
      </c>
      <c r="AP11" s="119">
        <f t="shared" si="6"/>
        <v>345573.77777777775</v>
      </c>
      <c r="AQ11" s="119">
        <f t="shared" si="6"/>
        <v>345573.77777777775</v>
      </c>
      <c r="AR11" s="119">
        <f t="shared" si="6"/>
        <v>345573.77777777775</v>
      </c>
      <c r="AS11" s="119">
        <f t="shared" si="6"/>
        <v>345573.77777777775</v>
      </c>
      <c r="AT11" s="119">
        <f t="shared" si="6"/>
        <v>345573.77777777775</v>
      </c>
      <c r="AU11" s="119">
        <f t="shared" si="6"/>
        <v>345573.77777777775</v>
      </c>
      <c r="AV11" s="119">
        <f t="shared" si="6"/>
        <v>345573.77777777775</v>
      </c>
      <c r="AW11" s="119">
        <f t="shared" si="6"/>
        <v>345573.77777777775</v>
      </c>
      <c r="AX11" s="119">
        <f t="shared" si="6"/>
        <v>345573.77777777775</v>
      </c>
      <c r="AY11" s="119">
        <f t="shared" si="6"/>
        <v>345573.77777777775</v>
      </c>
      <c r="AZ11" s="119">
        <f t="shared" si="6"/>
        <v>345573.77777777775</v>
      </c>
      <c r="BA11" s="119">
        <f t="shared" si="6"/>
        <v>345573.77777777775</v>
      </c>
      <c r="BB11" s="119">
        <f t="shared" si="6"/>
        <v>345573.77777777775</v>
      </c>
      <c r="BC11" s="119">
        <f t="shared" si="6"/>
        <v>345573.77777777775</v>
      </c>
      <c r="BD11" s="119">
        <f t="shared" si="6"/>
        <v>345573.77777777775</v>
      </c>
      <c r="BE11" s="119">
        <f t="shared" si="6"/>
        <v>345573.77777777775</v>
      </c>
      <c r="BF11" s="119">
        <f t="shared" si="6"/>
        <v>345573.77777777775</v>
      </c>
      <c r="BG11" s="119">
        <f t="shared" si="6"/>
        <v>345573.77777777775</v>
      </c>
      <c r="BH11" s="119">
        <f t="shared" si="6"/>
        <v>345573.77777777775</v>
      </c>
      <c r="BI11" s="119">
        <f t="shared" si="6"/>
        <v>345573.77777777775</v>
      </c>
      <c r="BJ11" s="119">
        <f t="shared" si="6"/>
        <v>345573.77777777775</v>
      </c>
      <c r="BK11" s="119">
        <f t="shared" si="6"/>
        <v>345573.77777777775</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ME</v>
      </c>
      <c r="C14" s="91">
        <f t="shared" ref="C14:BK14" si="9">IF(C10&gt;C11,C10-C11,0)</f>
        <v>2223568</v>
      </c>
      <c r="D14" s="91">
        <f t="shared" si="9"/>
        <v>1638435</v>
      </c>
      <c r="E14" s="91">
        <f t="shared" si="9"/>
        <v>1557404</v>
      </c>
      <c r="F14" s="91">
        <f t="shared" si="9"/>
        <v>1946331</v>
      </c>
      <c r="G14" s="91">
        <f t="shared" si="9"/>
        <v>3134833</v>
      </c>
      <c r="H14" s="91">
        <f t="shared" si="9"/>
        <v>4595662</v>
      </c>
      <c r="I14" s="91">
        <f t="shared" si="9"/>
        <v>4296083</v>
      </c>
      <c r="J14" s="91">
        <f t="shared" si="9"/>
        <v>3433315</v>
      </c>
      <c r="K14" s="91">
        <f t="shared" si="9"/>
        <v>3941174</v>
      </c>
      <c r="L14" s="91">
        <f t="shared" si="9"/>
        <v>3853145</v>
      </c>
      <c r="M14" s="91">
        <f t="shared" si="9"/>
        <v>3854843</v>
      </c>
      <c r="N14" s="91">
        <f t="shared" si="9"/>
        <v>2821023</v>
      </c>
      <c r="O14" s="91">
        <f t="shared" si="9"/>
        <v>2085052</v>
      </c>
      <c r="P14" s="91">
        <f t="shared" si="9"/>
        <v>2439337</v>
      </c>
      <c r="Q14" s="91">
        <f t="shared" si="9"/>
        <v>3797959</v>
      </c>
      <c r="R14" s="91">
        <f t="shared" si="9"/>
        <v>2385930</v>
      </c>
      <c r="S14" s="91">
        <f t="shared" si="9"/>
        <v>3183022</v>
      </c>
      <c r="T14" s="91">
        <f t="shared" si="9"/>
        <v>3364547</v>
      </c>
      <c r="U14" s="91">
        <f t="shared" si="9"/>
        <v>1119055</v>
      </c>
      <c r="V14" s="91">
        <f t="shared" si="9"/>
        <v>1980358</v>
      </c>
      <c r="W14" s="91">
        <f t="shared" si="9"/>
        <v>1847202</v>
      </c>
      <c r="X14" s="91">
        <f t="shared" si="9"/>
        <v>2653283</v>
      </c>
      <c r="Y14" s="91">
        <f t="shared" si="9"/>
        <v>2045030</v>
      </c>
      <c r="Z14" s="91">
        <f t="shared" si="9"/>
        <v>4872838</v>
      </c>
      <c r="AA14" s="91">
        <f t="shared" si="9"/>
        <v>4512564</v>
      </c>
      <c r="AB14" s="91">
        <f t="shared" si="9"/>
        <v>4716072</v>
      </c>
      <c r="AC14" s="91">
        <f t="shared" si="9"/>
        <v>4945064</v>
      </c>
      <c r="AD14" s="91">
        <f t="shared" si="9"/>
        <v>4396585</v>
      </c>
      <c r="AE14" s="91">
        <f t="shared" si="9"/>
        <v>4244233</v>
      </c>
      <c r="AF14" s="91">
        <f t="shared" si="9"/>
        <v>4003186.222222222</v>
      </c>
      <c r="AG14" s="91">
        <f t="shared" si="9"/>
        <v>4003186.222222222</v>
      </c>
      <c r="AH14" s="91">
        <f t="shared" si="9"/>
        <v>4003186.222222222</v>
      </c>
      <c r="AI14" s="91">
        <f t="shared" si="9"/>
        <v>4003186.222222222</v>
      </c>
      <c r="AJ14" s="91">
        <f t="shared" si="9"/>
        <v>4003186.222222222</v>
      </c>
      <c r="AK14" s="91">
        <f t="shared" si="9"/>
        <v>4003186.222222222</v>
      </c>
      <c r="AL14" s="91">
        <f t="shared" si="9"/>
        <v>4003186.222222222</v>
      </c>
      <c r="AM14" s="91">
        <f t="shared" si="9"/>
        <v>4003186.222222222</v>
      </c>
      <c r="AN14" s="91">
        <f t="shared" si="9"/>
        <v>4003186.222222222</v>
      </c>
      <c r="AO14" s="91">
        <f t="shared" si="9"/>
        <v>4003186.222222222</v>
      </c>
      <c r="AP14" s="91">
        <f t="shared" si="9"/>
        <v>4003186.222222222</v>
      </c>
      <c r="AQ14" s="91">
        <f t="shared" si="9"/>
        <v>4003186.222222222</v>
      </c>
      <c r="AR14" s="91">
        <f t="shared" si="9"/>
        <v>4003186.222222222</v>
      </c>
      <c r="AS14" s="91">
        <f t="shared" si="9"/>
        <v>4003186.222222222</v>
      </c>
      <c r="AT14" s="91">
        <f t="shared" si="9"/>
        <v>4003186.222222222</v>
      </c>
      <c r="AU14" s="91">
        <f t="shared" si="9"/>
        <v>4003186.222222222</v>
      </c>
      <c r="AV14" s="91">
        <f t="shared" si="9"/>
        <v>4003186.222222222</v>
      </c>
      <c r="AW14" s="91">
        <f t="shared" si="9"/>
        <v>4003186.222222222</v>
      </c>
      <c r="AX14" s="91">
        <f t="shared" si="9"/>
        <v>4003186.222222222</v>
      </c>
      <c r="AY14" s="91">
        <f t="shared" si="9"/>
        <v>4003186.222222222</v>
      </c>
      <c r="AZ14" s="91">
        <f t="shared" si="9"/>
        <v>4003186.222222222</v>
      </c>
      <c r="BA14" s="91">
        <f t="shared" si="9"/>
        <v>4003186.222222222</v>
      </c>
      <c r="BB14" s="91">
        <f t="shared" si="9"/>
        <v>4003186.222222222</v>
      </c>
      <c r="BC14" s="91">
        <f t="shared" si="9"/>
        <v>4003186.222222222</v>
      </c>
      <c r="BD14" s="91">
        <f t="shared" si="9"/>
        <v>4003186.222222222</v>
      </c>
      <c r="BE14" s="91">
        <f t="shared" si="9"/>
        <v>4003186.222222222</v>
      </c>
      <c r="BF14" s="91">
        <f t="shared" si="9"/>
        <v>4003186.222222222</v>
      </c>
      <c r="BG14" s="91">
        <f t="shared" si="9"/>
        <v>4003186.222222222</v>
      </c>
      <c r="BH14" s="91">
        <f t="shared" si="9"/>
        <v>4003186.222222222</v>
      </c>
      <c r="BI14" s="91">
        <f t="shared" si="9"/>
        <v>4003186.222222222</v>
      </c>
      <c r="BJ14" s="91">
        <f t="shared" si="9"/>
        <v>4003186.222222222</v>
      </c>
      <c r="BK14" s="91">
        <f t="shared" si="9"/>
        <v>4003186.222222222</v>
      </c>
    </row>
    <row r="15" spans="1:63" ht="14.75">
      <c r="A15" s="91" t="s">
        <v>849</v>
      </c>
      <c r="B15" s="91" t="str">
        <f>About!B2</f>
        <v>ME</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2.5383385272075101E-3</v>
      </c>
      <c r="G1134" s="107">
        <f>G408/SUMIFS(G$3:G$722,$B$3:$B$722,$B1134)*SUMIFS(Calculations!$E$3:$E$53,Calculations!$A$3:$A$53,$B1134)</f>
        <v>1.9151109999241255E-3</v>
      </c>
      <c r="H1134" s="107">
        <f>H408/SUMIFS(H$3:H$722,$B$3:$B$722,$B1134)*SUMIFS(Calculations!$E$3:$E$53,Calculations!$A$3:$A$53,$B1134)</f>
        <v>1.314166966309156E-3</v>
      </c>
      <c r="I1134" s="107">
        <f>I408/SUMIFS(I$3:I$722,$B$3:$B$722,$B1134)*SUMIFS(Calculations!$E$3:$E$53,Calculations!$A$3:$A$53,$B1134)</f>
        <v>3.5159616503220455E-3</v>
      </c>
      <c r="J1134" s="107">
        <f>J408/SUMIFS(J$3:J$722,$B$3:$B$722,$B1134)*SUMIFS(Calculations!$E$3:$E$53,Calculations!$A$3:$A$53,$B1134)</f>
        <v>5.6968110994921224E-3</v>
      </c>
      <c r="K1134" s="107">
        <f>K408/SUMIFS(K$3:K$722,$B$3:$B$722,$B1134)*SUMIFS(Calculations!$E$3:$E$53,Calculations!$A$3:$A$53,$B1134)</f>
        <v>8.2309898825941447E-3</v>
      </c>
      <c r="L1134" s="107">
        <f>L408/SUMIFS(L$3:L$722,$B$3:$B$722,$B1134)*SUMIFS(Calculations!$E$3:$E$53,Calculations!$A$3:$A$53,$B1134)</f>
        <v>1.0776437782531494E-2</v>
      </c>
      <c r="M1134" s="107">
        <f>M408/SUMIFS(M$3:M$722,$B$3:$B$722,$B1134)*SUMIFS(Calculations!$E$3:$E$53,Calculations!$A$3:$A$53,$B1134)</f>
        <v>1.0947124551313995E-2</v>
      </c>
      <c r="N1134" s="107">
        <f>N408/SUMIFS(N$3:N$722,$B$3:$B$722,$B1134)*SUMIFS(Calculations!$E$3:$E$53,Calculations!$A$3:$A$53,$B1134)</f>
        <v>1.1123305315382569E-2</v>
      </c>
      <c r="O1134" s="107">
        <f>O408/SUMIFS(O$3:O$722,$B$3:$B$722,$B1134)*SUMIFS(Calculations!$E$3:$E$53,Calculations!$A$3:$A$53,$B1134)</f>
        <v>1.1130521576503773E-2</v>
      </c>
      <c r="P1134" s="107">
        <f>P408/SUMIFS(P$3:P$722,$B$3:$B$722,$B1134)*SUMIFS(Calculations!$E$3:$E$53,Calculations!$A$3:$A$53,$B1134)</f>
        <v>1.1137747206823858E-2</v>
      </c>
      <c r="Q1134" s="107">
        <f>Q408/SUMIFS(Q$3:Q$722,$B$3:$B$722,$B1134)*SUMIFS(Calculations!$E$3:$E$53,Calculations!$A$3:$A$53,$B1134)</f>
        <v>7.5426855857682476E-3</v>
      </c>
      <c r="R1134" s="107">
        <f>R408/SUMIFS(R$3:R$722,$B$3:$B$722,$B1134)*SUMIFS(Calculations!$E$3:$E$53,Calculations!$A$3:$A$53,$B1134)</f>
        <v>3.912845934667006E-3</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7.3103418403622708E-3</v>
      </c>
      <c r="L1135" s="107">
        <f>L409/SUMIFS(L$3:L$722,$B$3:$B$722,$B1135)*SUMIFS(Calculations!$E$3:$E$53,Calculations!$A$3:$A$53,$B1135)</f>
        <v>1.4653191685627179E-2</v>
      </c>
      <c r="M1135" s="107">
        <f>M409/SUMIFS(M$3:M$722,$B$3:$B$722,$B1135)*SUMIFS(Calculations!$E$3:$E$53,Calculations!$A$3:$A$53,$B1135)</f>
        <v>7.4426409586321298E-3</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0.1032302248749095</v>
      </c>
      <c r="G1138" s="107">
        <f>G412/SUMIFS(G$3:G$722,$B$3:$B$722,$B1138)*SUMIFS(Calculations!$E$3:$E$53,Calculations!$A$3:$A$53,$B1138)</f>
        <v>0.10137825570786294</v>
      </c>
      <c r="H1138" s="107">
        <f>H412/SUMIFS(H$3:H$722,$B$3:$B$722,$B1138)*SUMIFS(Calculations!$E$3:$E$53,Calculations!$A$3:$A$53,$B1138)</f>
        <v>9.9592503678862021E-2</v>
      </c>
      <c r="I1138" s="107">
        <f>I412/SUMIFS(I$3:I$722,$B$3:$B$722,$B1138)*SUMIFS(Calculations!$E$3:$E$53,Calculations!$A$3:$A$53,$B1138)</f>
        <v>9.9116537957086095E-2</v>
      </c>
      <c r="J1138" s="107">
        <f>J412/SUMIFS(J$3:J$722,$B$3:$B$722,$B1138)*SUMIFS(Calculations!$E$3:$E$53,Calculations!$A$3:$A$53,$B1138)</f>
        <v>9.8645100002541189E-2</v>
      </c>
      <c r="K1138" s="107">
        <f>K412/SUMIFS(K$3:K$722,$B$3:$B$722,$B1138)*SUMIFS(Calculations!$E$3:$E$53,Calculations!$A$3:$A$53,$B1138)</f>
        <v>9.8863943477962998E-2</v>
      </c>
      <c r="L1138" s="107">
        <f>L412/SUMIFS(L$3:L$722,$B$3:$B$722,$B1138)*SUMIFS(Calculations!$E$3:$E$53,Calculations!$A$3:$A$53,$B1138)</f>
        <v>9.9083760117831418E-2</v>
      </c>
      <c r="M1138" s="107">
        <f>M412/SUMIFS(M$3:M$722,$B$3:$B$722,$B1138)*SUMIFS(Calculations!$E$3:$E$53,Calculations!$A$3:$A$53,$B1138)</f>
        <v>0.10065313649197498</v>
      </c>
      <c r="N1138" s="107">
        <f>N412/SUMIFS(N$3:N$722,$B$3:$B$722,$B1138)*SUMIFS(Calculations!$E$3:$E$53,Calculations!$A$3:$A$53,$B1138)</f>
        <v>0.10227302730530514</v>
      </c>
      <c r="O1138" s="107">
        <f>O412/SUMIFS(O$3:O$722,$B$3:$B$722,$B1138)*SUMIFS(Calculations!$E$3:$E$53,Calculations!$A$3:$A$53,$B1138)</f>
        <v>0.10233937708621699</v>
      </c>
      <c r="P1138" s="107">
        <f>P412/SUMIFS(P$3:P$722,$B$3:$B$722,$B1138)*SUMIFS(Calculations!$E$3:$E$53,Calculations!$A$3:$A$53,$B1138)</f>
        <v>0.1024058130120566</v>
      </c>
      <c r="Q1138" s="107">
        <f>Q412/SUMIFS(Q$3:Q$722,$B$3:$B$722,$B1138)*SUMIFS(Calculations!$E$3:$E$53,Calculations!$A$3:$A$53,$B1138)</f>
        <v>0.1028987571102003</v>
      </c>
      <c r="R1138" s="107">
        <f>R412/SUMIFS(R$3:R$722,$B$3:$B$722,$B1138)*SUMIFS(Calculations!$E$3:$E$53,Calculations!$A$3:$A$53,$B1138)</f>
        <v>0.10339646986781721</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4.8391892126805544E-2</v>
      </c>
      <c r="G1140" s="107">
        <f>G414/SUMIFS(G$3:G$722,$B$3:$B$722,$B1140)*SUMIFS(Calculations!$E$3:$E$53,Calculations!$A$3:$A$53,$B1140)</f>
        <v>5.4313353901584961E-2</v>
      </c>
      <c r="H1140" s="107">
        <f>H414/SUMIFS(H$3:H$722,$B$3:$B$722,$B1140)*SUMIFS(Calculations!$E$3:$E$53,Calculations!$A$3:$A$53,$B1140)</f>
        <v>6.002309387302681E-2</v>
      </c>
      <c r="I1140" s="107">
        <f>I414/SUMIFS(I$3:I$722,$B$3:$B$722,$B1140)*SUMIFS(Calculations!$E$3:$E$53,Calculations!$A$3:$A$53,$B1140)</f>
        <v>5.9736227671790619E-2</v>
      </c>
      <c r="J1140" s="107">
        <f>J414/SUMIFS(J$3:J$722,$B$3:$B$722,$B1140)*SUMIFS(Calculations!$E$3:$E$53,Calculations!$A$3:$A$53,$B1140)</f>
        <v>5.9452090371662679E-2</v>
      </c>
      <c r="K1140" s="107">
        <f>K414/SUMIFS(K$3:K$722,$B$3:$B$722,$B1140)*SUMIFS(Calculations!$E$3:$E$53,Calculations!$A$3:$A$53,$B1140)</f>
        <v>6.0855394075763292E-2</v>
      </c>
      <c r="L1140" s="107">
        <f>L414/SUMIFS(L$3:L$722,$B$3:$B$722,$B1140)*SUMIFS(Calculations!$E$3:$E$53,Calculations!$A$3:$A$53,$B1140)</f>
        <v>6.2264938063107657E-2</v>
      </c>
      <c r="M1140" s="107">
        <f>M414/SUMIFS(M$3:M$722,$B$3:$B$722,$B1140)*SUMIFS(Calculations!$E$3:$E$53,Calculations!$A$3:$A$53,$B1140)</f>
        <v>6.611729966660633E-2</v>
      </c>
      <c r="N1140" s="107">
        <f>N414/SUMIFS(N$3:N$722,$B$3:$B$722,$B1140)*SUMIFS(Calculations!$E$3:$E$53,Calculations!$A$3:$A$53,$B1140)</f>
        <v>7.0093659495865823E-2</v>
      </c>
      <c r="O1140" s="107">
        <f>O414/SUMIFS(O$3:O$722,$B$3:$B$722,$B1140)*SUMIFS(Calculations!$E$3:$E$53,Calculations!$A$3:$A$53,$B1140)</f>
        <v>7.066027532536788E-2</v>
      </c>
      <c r="P1140" s="107">
        <f>P414/SUMIFS(P$3:P$722,$B$3:$B$722,$B1140)*SUMIFS(Calculations!$E$3:$E$53,Calculations!$A$3:$A$53,$B1140)</f>
        <v>7.1227626817882556E-2</v>
      </c>
      <c r="Q1140" s="107">
        <f>Q414/SUMIFS(Q$3:Q$722,$B$3:$B$722,$B1140)*SUMIFS(Calculations!$E$3:$E$53,Calculations!$A$3:$A$53,$B1140)</f>
        <v>7.5650792472363046E-2</v>
      </c>
      <c r="R1140" s="107">
        <f>R414/SUMIFS(R$3:R$722,$B$3:$B$722,$B1140)*SUMIFS(Calculations!$E$3:$E$53,Calculations!$A$3:$A$53,$B1140)</f>
        <v>8.0116747098005356E-2</v>
      </c>
    </row>
    <row r="1141" spans="2:18" ht="15.75" customHeight="1">
      <c r="B1141" s="107" t="s">
        <v>564</v>
      </c>
      <c r="C1141" s="107" t="s">
        <v>449</v>
      </c>
      <c r="D1141" s="107" t="s">
        <v>645</v>
      </c>
      <c r="E1141" s="107" t="str">
        <f t="shared" si="306"/>
        <v>natural gas nonpeaker</v>
      </c>
      <c r="F1141" s="107">
        <f>F415/SUMIFS(F$3:F$722,$B$3:$B$722,$B1141)*SUMIFS(Calculations!$E$3:$E$53,Calculations!$A$3:$A$53,$B1141)</f>
        <v>5.9561411074568527E-2</v>
      </c>
      <c r="G1141" s="107">
        <f>G415/SUMIFS(G$3:G$722,$B$3:$B$722,$B1141)*SUMIFS(Calculations!$E$3:$E$53,Calculations!$A$3:$A$53,$B1141)</f>
        <v>6.9674884489358935E-2</v>
      </c>
      <c r="H1141" s="107">
        <f>H415/SUMIFS(H$3:H$722,$B$3:$B$722,$B1141)*SUMIFS(Calculations!$E$3:$E$53,Calculations!$A$3:$A$53,$B1141)</f>
        <v>7.942675076881224E-2</v>
      </c>
      <c r="I1141" s="107">
        <f>I415/SUMIFS(I$3:I$722,$B$3:$B$722,$B1141)*SUMIFS(Calculations!$E$3:$E$53,Calculations!$A$3:$A$53,$B1141)</f>
        <v>8.1527449344459949E-2</v>
      </c>
      <c r="J1141" s="107">
        <f>J415/SUMIFS(J$3:J$722,$B$3:$B$722,$B1141)*SUMIFS(Calculations!$E$3:$E$53,Calculations!$A$3:$A$53,$B1141)</f>
        <v>8.3608164392433432E-2</v>
      </c>
      <c r="K1141" s="107">
        <f>K415/SUMIFS(K$3:K$722,$B$3:$B$722,$B1141)*SUMIFS(Calculations!$E$3:$E$53,Calculations!$A$3:$A$53,$B1141)</f>
        <v>7.0402652372820687E-2</v>
      </c>
      <c r="L1141" s="107">
        <f>L415/SUMIFS(L$3:L$722,$B$3:$B$722,$B1141)*SUMIFS(Calculations!$E$3:$E$53,Calculations!$A$3:$A$53,$B1141)</f>
        <v>5.7138417401689387E-2</v>
      </c>
      <c r="M1141" s="107">
        <f>M415/SUMIFS(M$3:M$722,$B$3:$B$722,$B1141)*SUMIFS(Calculations!$E$3:$E$53,Calculations!$A$3:$A$53,$B1141)</f>
        <v>4.668507061481636E-2</v>
      </c>
      <c r="N1141" s="107">
        <f>N415/SUMIFS(N$3:N$722,$B$3:$B$722,$B1141)*SUMIFS(Calculations!$E$3:$E$53,Calculations!$A$3:$A$53,$B1141)</f>
        <v>3.5895255814749123E-2</v>
      </c>
      <c r="O1141" s="107">
        <f>O415/SUMIFS(O$3:O$722,$B$3:$B$722,$B1141)*SUMIFS(Calculations!$E$3:$E$53,Calculations!$A$3:$A$53,$B1141)</f>
        <v>3.4610760410729087E-2</v>
      </c>
      <c r="P1141" s="107">
        <f>P415/SUMIFS(P$3:P$722,$B$3:$B$722,$B1141)*SUMIFS(Calculations!$E$3:$E$53,Calculations!$A$3:$A$53,$B1141)</f>
        <v>3.3324597288107813E-2</v>
      </c>
      <c r="Q1141" s="107">
        <f>Q415/SUMIFS(Q$3:Q$722,$B$3:$B$722,$B1141)*SUMIFS(Calculations!$E$3:$E$53,Calculations!$A$3:$A$53,$B1141)</f>
        <v>2.8046738626993535E-2</v>
      </c>
      <c r="R1141" s="107">
        <f>R415/SUMIFS(R$3:R$722,$B$3:$B$722,$B1141)*SUMIFS(Calculations!$E$3:$E$53,Calculations!$A$3:$A$53,$B1141)</f>
        <v>2.2717822836282986E-2</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0.76878162548404405</v>
      </c>
      <c r="G1143" s="107">
        <f>G417/SUMIFS(G$3:G$722,$B$3:$B$722,$B1143)*SUMIFS(Calculations!$E$3:$E$53,Calculations!$A$3:$A$53,$B1143)</f>
        <v>0.75478755714341406</v>
      </c>
      <c r="H1143" s="107">
        <f>H417/SUMIFS(H$3:H$722,$B$3:$B$722,$B1143)*SUMIFS(Calculations!$E$3:$E$53,Calculations!$A$3:$A$53,$B1143)</f>
        <v>0.74129384656878816</v>
      </c>
      <c r="I1143" s="107">
        <f>I417/SUMIFS(I$3:I$722,$B$3:$B$722,$B1143)*SUMIFS(Calculations!$E$3:$E$53,Calculations!$A$3:$A$53,$B1143)</f>
        <v>0.73775110542164446</v>
      </c>
      <c r="J1143" s="107">
        <f>J417/SUMIFS(J$3:J$722,$B$3:$B$722,$B1143)*SUMIFS(Calculations!$E$3:$E$53,Calculations!$A$3:$A$53,$B1143)</f>
        <v>0.73424206566630301</v>
      </c>
      <c r="K1143" s="107">
        <f>K417/SUMIFS(K$3:K$722,$B$3:$B$722,$B1143)*SUMIFS(Calculations!$E$3:$E$53,Calculations!$A$3:$A$53,$B1143)</f>
        <v>0.73587097663549628</v>
      </c>
      <c r="L1143" s="107">
        <f>L417/SUMIFS(L$3:L$722,$B$3:$B$722,$B1143)*SUMIFS(Calculations!$E$3:$E$53,Calculations!$A$3:$A$53,$B1143)</f>
        <v>0.73750713112994815</v>
      </c>
      <c r="M1143" s="107">
        <f>M417/SUMIFS(M$3:M$722,$B$3:$B$722,$B1143)*SUMIFS(Calculations!$E$3:$E$53,Calculations!$A$3:$A$53,$B1143)</f>
        <v>0.74918842245338324</v>
      </c>
      <c r="N1143" s="107">
        <f>N417/SUMIFS(N$3:N$722,$B$3:$B$722,$B1143)*SUMIFS(Calculations!$E$3:$E$53,Calculations!$A$3:$A$53,$B1143)</f>
        <v>0.76124570636208999</v>
      </c>
      <c r="O1143" s="107">
        <f>O417/SUMIFS(O$3:O$722,$B$3:$B$722,$B1143)*SUMIFS(Calculations!$E$3:$E$53,Calculations!$A$3:$A$53,$B1143)</f>
        <v>0.76173956566368684</v>
      </c>
      <c r="P1143" s="107">
        <f>P417/SUMIFS(P$3:P$722,$B$3:$B$722,$B1143)*SUMIFS(Calculations!$E$3:$E$53,Calculations!$A$3:$A$53,$B1143)</f>
        <v>0.76223406616519862</v>
      </c>
      <c r="Q1143" s="107">
        <f>Q417/SUMIFS(Q$3:Q$722,$B$3:$B$722,$B1143)*SUMIFS(Calculations!$E$3:$E$53,Calculations!$A$3:$A$53,$B1143)</f>
        <v>0.76590318194357698</v>
      </c>
      <c r="R1143" s="107">
        <f>R417/SUMIFS(R$3:R$722,$B$3:$B$722,$B1143)*SUMIFS(Calculations!$E$3:$E$53,Calculations!$A$3:$A$53,$B1143)</f>
        <v>0.76960779213964048</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8.2671678673193506E-3</v>
      </c>
      <c r="G1145" s="107">
        <f>G419/SUMIFS(G$3:G$722,$B$3:$B$722,$B1145)*SUMIFS(Calculations!$E$3:$E$53,Calculations!$A$3:$A$53,$B1145)</f>
        <v>8.1166812944308726E-3</v>
      </c>
      <c r="H1145" s="107">
        <f>H419/SUMIFS(H$3:H$722,$B$3:$B$722,$B1145)*SUMIFS(Calculations!$E$3:$E$53,Calculations!$A$3:$A$53,$B1145)</f>
        <v>7.9715753673697039E-3</v>
      </c>
      <c r="I1145" s="107">
        <f>I419/SUMIFS(I$3:I$722,$B$3:$B$722,$B1145)*SUMIFS(Calculations!$E$3:$E$53,Calculations!$A$3:$A$53,$B1145)</f>
        <v>7.9334781564023432E-3</v>
      </c>
      <c r="J1145" s="107">
        <f>J419/SUMIFS(J$3:J$722,$B$3:$B$722,$B1145)*SUMIFS(Calculations!$E$3:$E$53,Calculations!$A$3:$A$53,$B1145)</f>
        <v>7.8957433566245253E-3</v>
      </c>
      <c r="K1145" s="107">
        <f>K419/SUMIFS(K$3:K$722,$B$3:$B$722,$B1145)*SUMIFS(Calculations!$E$3:$E$53,Calculations!$A$3:$A$53,$B1145)</f>
        <v>7.9132600089180279E-3</v>
      </c>
      <c r="L1145" s="107">
        <f>L419/SUMIFS(L$3:L$722,$B$3:$B$722,$B1145)*SUMIFS(Calculations!$E$3:$E$53,Calculations!$A$3:$A$53,$B1145)</f>
        <v>7.9308545551638309E-3</v>
      </c>
      <c r="M1145" s="107">
        <f>M419/SUMIFS(M$3:M$722,$B$3:$B$722,$B1145)*SUMIFS(Calculations!$E$3:$E$53,Calculations!$A$3:$A$53,$B1145)</f>
        <v>8.0564704558002374E-3</v>
      </c>
      <c r="N1145" s="107">
        <f>N419/SUMIFS(N$3:N$722,$B$3:$B$722,$B1145)*SUMIFS(Calculations!$E$3:$E$53,Calculations!$A$3:$A$53,$B1145)</f>
        <v>8.1861296292156365E-3</v>
      </c>
      <c r="O1145" s="107">
        <f>O419/SUMIFS(O$3:O$722,$B$3:$B$722,$B1145)*SUMIFS(Calculations!$E$3:$E$53,Calculations!$A$3:$A$53,$B1145)</f>
        <v>8.1914403931748654E-3</v>
      </c>
      <c r="P1145" s="107">
        <f>P419/SUMIFS(P$3:P$722,$B$3:$B$722,$B1145)*SUMIFS(Calculations!$E$3:$E$53,Calculations!$A$3:$A$53,$B1145)</f>
        <v>8.1967580523396484E-3</v>
      </c>
      <c r="Q1145" s="107">
        <f>Q419/SUMIFS(Q$3:Q$722,$B$3:$B$722,$B1145)*SUMIFS(Calculations!$E$3:$E$53,Calculations!$A$3:$A$53,$B1145)</f>
        <v>8.2362142451764455E-3</v>
      </c>
      <c r="R1145" s="107">
        <f>R419/SUMIFS(R$3:R$722,$B$3:$B$722,$B1145)*SUMIFS(Calculations!$E$3:$E$53,Calculations!$A$3:$A$53,$B1145)</f>
        <v>8.2760521306807396E-3</v>
      </c>
    </row>
    <row r="1146" spans="2:18" ht="15.75" customHeight="1">
      <c r="B1146" s="107" t="s">
        <v>564</v>
      </c>
      <c r="C1146" s="107" t="s">
        <v>449</v>
      </c>
      <c r="D1146" s="107" t="s">
        <v>650</v>
      </c>
      <c r="E1146" s="107" t="str">
        <f t="shared" si="306"/>
        <v>solar PV</v>
      </c>
      <c r="F1146" s="107">
        <f>F420/SUMIFS(F$3:F$722,$B$3:$B$722,$B1146)*SUMIFS(Calculations!$E$3:$E$53,Calculations!$A$3:$A$53,$B1146)</f>
        <v>8.3292685480929312E-3</v>
      </c>
      <c r="G1146" s="107">
        <f>G420/SUMIFS(G$3:G$722,$B$3:$B$722,$B1146)*SUMIFS(Calculations!$E$3:$E$53,Calculations!$A$3:$A$53,$B1146)</f>
        <v>8.9304688933849602E-3</v>
      </c>
      <c r="H1146" s="107">
        <f>H420/SUMIFS(H$3:H$722,$B$3:$B$722,$B1146)*SUMIFS(Calculations!$E$3:$E$53,Calculations!$A$3:$A$53,$B1146)</f>
        <v>9.5101733266684807E-3</v>
      </c>
      <c r="I1146" s="107">
        <f>I420/SUMIFS(I$3:I$722,$B$3:$B$722,$B1146)*SUMIFS(Calculations!$E$3:$E$53,Calculations!$A$3:$A$53,$B1146)</f>
        <v>9.5554981063790609E-3</v>
      </c>
      <c r="J1146" s="107">
        <f>J420/SUMIFS(J$3:J$722,$B$3:$B$722,$B1146)*SUMIFS(Calculations!$E$3:$E$53,Calculations!$A$3:$A$53,$B1146)</f>
        <v>9.6003917204763641E-3</v>
      </c>
      <c r="K1146" s="107">
        <f>K420/SUMIFS(K$3:K$722,$B$3:$B$722,$B1146)*SUMIFS(Calculations!$E$3:$E$53,Calculations!$A$3:$A$53,$B1146)</f>
        <v>9.6951783355773216E-3</v>
      </c>
      <c r="L1146" s="107">
        <f>L420/SUMIFS(L$3:L$722,$B$3:$B$722,$B1146)*SUMIFS(Calculations!$E$3:$E$53,Calculations!$A$3:$A$53,$B1146)</f>
        <v>9.7903864526840204E-3</v>
      </c>
      <c r="M1146" s="107">
        <f>M420/SUMIFS(M$3:M$722,$B$3:$B$722,$B1146)*SUMIFS(Calculations!$E$3:$E$53,Calculations!$A$3:$A$53,$B1146)</f>
        <v>1.004575051920977E-2</v>
      </c>
      <c r="N1146" s="107">
        <f>N420/SUMIFS(N$3:N$722,$B$3:$B$722,$B1146)*SUMIFS(Calculations!$E$3:$E$53,Calculations!$A$3:$A$53,$B1146)</f>
        <v>1.0309334138942437E-2</v>
      </c>
      <c r="O1146" s="107">
        <f>O420/SUMIFS(O$3:O$722,$B$3:$B$722,$B1146)*SUMIFS(Calculations!$E$3:$E$53,Calculations!$A$3:$A$53,$B1146)</f>
        <v>1.0458276701453337E-2</v>
      </c>
      <c r="P1146" s="107">
        <f>P420/SUMIFS(P$3:P$722,$B$3:$B$722,$B1146)*SUMIFS(Calculations!$E$3:$E$53,Calculations!$A$3:$A$53,$B1146)</f>
        <v>1.0607412642843787E-2</v>
      </c>
      <c r="Q1146" s="107">
        <f>Q420/SUMIFS(Q$3:Q$722,$B$3:$B$722,$B1146)*SUMIFS(Calculations!$E$3:$E$53,Calculations!$A$3:$A$53,$B1146)</f>
        <v>1.0855826821689668E-2</v>
      </c>
      <c r="R1146" s="107">
        <f>R420/SUMIFS(R$3:R$722,$B$3:$B$722,$B1146)*SUMIFS(Calculations!$E$3:$E$53,Calculations!$A$3:$A$53,$B1146)</f>
        <v>1.110664411811358E-2</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9.0007149705262173E-4</v>
      </c>
      <c r="G1148" s="107">
        <f>G422/SUMIFS(G$3:G$722,$B$3:$B$722,$B1148)*SUMIFS(Calculations!$E$3:$E$53,Calculations!$A$3:$A$53,$B1148)</f>
        <v>8.8368757003917762E-4</v>
      </c>
      <c r="H1148" s="107">
        <f>H422/SUMIFS(H$3:H$722,$B$3:$B$722,$B1148)*SUMIFS(Calculations!$E$3:$E$53,Calculations!$A$3:$A$53,$B1148)</f>
        <v>8.6788945016339197E-4</v>
      </c>
      <c r="I1148" s="107">
        <f>I422/SUMIFS(I$3:I$722,$B$3:$B$722,$B1148)*SUMIFS(Calculations!$E$3:$E$53,Calculations!$A$3:$A$53,$B1148)</f>
        <v>8.6374169191543457E-4</v>
      </c>
      <c r="J1148" s="107">
        <f>J422/SUMIFS(J$3:J$722,$B$3:$B$722,$B1148)*SUMIFS(Calculations!$E$3:$E$53,Calculations!$A$3:$A$53,$B1148)</f>
        <v>8.59633390466608E-4</v>
      </c>
      <c r="K1148" s="107">
        <f>K422/SUMIFS(K$3:K$722,$B$3:$B$722,$B1148)*SUMIFS(Calculations!$E$3:$E$53,Calculations!$A$3:$A$53,$B1148)</f>
        <v>8.572633705051458E-4</v>
      </c>
      <c r="L1148" s="107">
        <f>L422/SUMIFS(L$3:L$722,$B$3:$B$722,$B1148)*SUMIFS(Calculations!$E$3:$E$53,Calculations!$A$3:$A$53,$B1148)</f>
        <v>8.5488281141675763E-4</v>
      </c>
      <c r="M1148" s="107">
        <f>M422/SUMIFS(M$3:M$722,$B$3:$B$722,$B1148)*SUMIFS(Calculations!$E$3:$E$53,Calculations!$A$3:$A$53,$B1148)</f>
        <v>8.6408428826302347E-4</v>
      </c>
      <c r="N1148" s="107">
        <f>N422/SUMIFS(N$3:N$722,$B$3:$B$722,$B1148)*SUMIFS(Calculations!$E$3:$E$53,Calculations!$A$3:$A$53,$B1148)</f>
        <v>8.7358193844937237E-4</v>
      </c>
      <c r="O1148" s="107">
        <f>O422/SUMIFS(O$3:O$722,$B$3:$B$722,$B1148)*SUMIFS(Calculations!$E$3:$E$53,Calculations!$A$3:$A$53,$B1148)</f>
        <v>8.6978284286727721E-4</v>
      </c>
      <c r="P1148" s="107">
        <f>P422/SUMIFS(P$3:P$722,$B$3:$B$722,$B1148)*SUMIFS(Calculations!$E$3:$E$53,Calculations!$A$3:$A$53,$B1148)</f>
        <v>8.6597881474719831E-4</v>
      </c>
      <c r="Q1148" s="107">
        <f>Q422/SUMIFS(Q$3:Q$722,$B$3:$B$722,$B1148)*SUMIFS(Calculations!$E$3:$E$53,Calculations!$A$3:$A$53,$B1148)</f>
        <v>8.6580319423178664E-4</v>
      </c>
      <c r="R1148" s="107">
        <f>R422/SUMIFS(R$3:R$722,$B$3:$B$722,$B1148)*SUMIFS(Calculations!$E$3:$E$53,Calculations!$A$3:$A$53,$B1148)</f>
        <v>8.656258747926273E-4</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0.99999999999999989</v>
      </c>
      <c r="I1449" s="95">
        <f t="shared" si="312"/>
        <v>0.99999999999999989</v>
      </c>
      <c r="J1449" s="95">
        <f t="shared" si="312"/>
        <v>0.99999999999999989</v>
      </c>
      <c r="K1449" s="95">
        <f t="shared" si="312"/>
        <v>1.0000000000000002</v>
      </c>
      <c r="L1449" s="95">
        <f t="shared" si="312"/>
        <v>0.99999999999999989</v>
      </c>
      <c r="M1449" s="95">
        <f t="shared" si="312"/>
        <v>1.0000000000000002</v>
      </c>
      <c r="N1449" s="95">
        <f t="shared" si="312"/>
        <v>1</v>
      </c>
      <c r="O1449" s="95">
        <f t="shared" si="312"/>
        <v>1</v>
      </c>
      <c r="P1449" s="95">
        <f t="shared" si="312"/>
        <v>1.0000000000000002</v>
      </c>
      <c r="Q1449" s="95">
        <f t="shared" si="312"/>
        <v>0.99999999999999989</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ME</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1299.691</v>
      </c>
      <c r="R32" s="91">
        <f t="shared" si="2"/>
        <v>1</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1299.691</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f t="shared" si="10"/>
        <v>1299.691</v>
      </c>
      <c r="M309" s="91" t="str">
        <f t="shared" si="11"/>
        <v>NH</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1299.691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1</v>
      </c>
      <c r="D33" s="91">
        <f t="shared" si="0"/>
        <v>1</v>
      </c>
      <c r="E33" s="91">
        <f t="shared" si="1"/>
        <v>1</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1</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7.3103418403622708E-3</v>
      </c>
      <c r="G60" s="91">
        <f>SUMIFS('ReEDs Generation Data'!L$729:L$1448,'ReEDs Generation Data'!$E$729:$E$1448,Calculations!$A60)</f>
        <v>1.4653191685627179E-2</v>
      </c>
      <c r="H60" s="91">
        <f>SUMIFS('ReEDs Generation Data'!M$729:M$1448,'ReEDs Generation Data'!$E$729:$E$1448,Calculations!$A60)</f>
        <v>7.4426409586321298E-3</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6.9674884489358935E-2</v>
      </c>
      <c r="C61" s="91">
        <f>SUMIFS('ReEDs Generation Data'!H$729:H$1448,'ReEDs Generation Data'!$E$729:$E$1448,Calculations!$A61)</f>
        <v>7.942675076881224E-2</v>
      </c>
      <c r="D61" s="91">
        <f>SUMIFS('ReEDs Generation Data'!I$729:I$1448,'ReEDs Generation Data'!$E$729:$E$1448,Calculations!$A61)</f>
        <v>8.1527449344459949E-2</v>
      </c>
      <c r="E61" s="91">
        <f>SUMIFS('ReEDs Generation Data'!J$729:J$1448,'ReEDs Generation Data'!$E$729:$E$1448,Calculations!$A61)</f>
        <v>8.3608164392433432E-2</v>
      </c>
      <c r="F61" s="91">
        <f>SUMIFS('ReEDs Generation Data'!K$729:K$1448,'ReEDs Generation Data'!$E$729:$E$1448,Calculations!$A61)</f>
        <v>7.0402652372820687E-2</v>
      </c>
      <c r="G61" s="91">
        <f>SUMIFS('ReEDs Generation Data'!L$729:L$1448,'ReEDs Generation Data'!$E$729:$E$1448,Calculations!$A61)</f>
        <v>5.7138417401689387E-2</v>
      </c>
      <c r="H61" s="91">
        <f>SUMIFS('ReEDs Generation Data'!M$729:M$1448,'ReEDs Generation Data'!$E$729:$E$1448,Calculations!$A61)</f>
        <v>4.668507061481636E-2</v>
      </c>
      <c r="I61" s="91">
        <f>SUMIFS('ReEDs Generation Data'!N$729:N$1448,'ReEDs Generation Data'!$E$729:$E$1448,Calculations!$A61)</f>
        <v>3.5895255814749123E-2</v>
      </c>
      <c r="J61" s="91">
        <f>SUMIFS('ReEDs Generation Data'!O$729:O$1448,'ReEDs Generation Data'!$E$729:$E$1448,Calculations!$A61)</f>
        <v>3.4610760410729087E-2</v>
      </c>
      <c r="K61" s="91">
        <f>SUMIFS('ReEDs Generation Data'!P$729:P$1448,'ReEDs Generation Data'!$E$729:$E$1448,Calculations!$A61)</f>
        <v>3.3324597288107813E-2</v>
      </c>
      <c r="L61" s="91">
        <f>SUMIFS('ReEDs Generation Data'!Q$729:Q$1448,'ReEDs Generation Data'!$E$729:$E$1448,Calculations!$A61)</f>
        <v>2.8046738626993535E-2</v>
      </c>
      <c r="M61" s="91">
        <f>SUMIFS('ReEDs Generation Data'!R$729:R$1448,'ReEDs Generation Data'!$E$729:$E$1448,Calculations!$A61)</f>
        <v>2.2717822836282986E-2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0.75478755714341406</v>
      </c>
      <c r="C62" s="91">
        <f>SUMIFS('ReEDs Generation Data'!H$729:H$1448,'ReEDs Generation Data'!$E$729:$E$1448,Calculations!$A62)</f>
        <v>0.74129384656878816</v>
      </c>
      <c r="D62" s="91">
        <f>SUMIFS('ReEDs Generation Data'!I$729:I$1448,'ReEDs Generation Data'!$E$729:$E$1448,Calculations!$A62)</f>
        <v>0.73775110542164446</v>
      </c>
      <c r="E62" s="91">
        <f>SUMIFS('ReEDs Generation Data'!J$729:J$1448,'ReEDs Generation Data'!$E$729:$E$1448,Calculations!$A62)</f>
        <v>0.73424206566630301</v>
      </c>
      <c r="F62" s="91">
        <f>SUMIFS('ReEDs Generation Data'!K$729:K$1448,'ReEDs Generation Data'!$E$729:$E$1448,Calculations!$A62)</f>
        <v>0.73587097663549628</v>
      </c>
      <c r="G62" s="91">
        <f>SUMIFS('ReEDs Generation Data'!L$729:L$1448,'ReEDs Generation Data'!$E$729:$E$1448,Calculations!$A62)</f>
        <v>0.73750713112994815</v>
      </c>
      <c r="H62" s="91">
        <f>SUMIFS('ReEDs Generation Data'!M$729:M$1448,'ReEDs Generation Data'!$E$729:$E$1448,Calculations!$A62)</f>
        <v>0.74918842245338324</v>
      </c>
      <c r="I62" s="91">
        <f>SUMIFS('ReEDs Generation Data'!N$729:N$1448,'ReEDs Generation Data'!$E$729:$E$1448,Calculations!$A62)</f>
        <v>0.76124570636208999</v>
      </c>
      <c r="J62" s="91">
        <f>SUMIFS('ReEDs Generation Data'!O$729:O$1448,'ReEDs Generation Data'!$E$729:$E$1448,Calculations!$A62)</f>
        <v>0.76173956566368684</v>
      </c>
      <c r="K62" s="91">
        <f>SUMIFS('ReEDs Generation Data'!P$729:P$1448,'ReEDs Generation Data'!$E$729:$E$1448,Calculations!$A62)</f>
        <v>0.76223406616519862</v>
      </c>
      <c r="L62" s="91">
        <f>SUMIFS('ReEDs Generation Data'!Q$729:Q$1448,'ReEDs Generation Data'!$E$729:$E$1448,Calculations!$A62)</f>
        <v>0.76590318194357698</v>
      </c>
      <c r="M62" s="91">
        <f>SUMIFS('ReEDs Generation Data'!R$729:R$1448,'ReEDs Generation Data'!$E$729:$E$1448,Calculations!$A62)</f>
        <v>0.76960779213964048</v>
      </c>
    </row>
    <row r="63" spans="1:33" ht="15.75" customHeight="1">
      <c r="A63" s="111" t="s">
        <v>101</v>
      </c>
      <c r="B63" s="91">
        <f>SUMIFS('ReEDs Generation Data'!G$729:G$1448,'ReEDs Generation Data'!$E$729:$E$1448,Calculations!$A63)</f>
        <v>0.10137825570786294</v>
      </c>
      <c r="C63" s="91">
        <f>SUMIFS('ReEDs Generation Data'!H$729:H$1448,'ReEDs Generation Data'!$E$729:$E$1448,Calculations!$A63)</f>
        <v>9.9592503678862021E-2</v>
      </c>
      <c r="D63" s="91">
        <f>SUMIFS('ReEDs Generation Data'!I$729:I$1448,'ReEDs Generation Data'!$E$729:$E$1448,Calculations!$A63)</f>
        <v>9.9116537957086095E-2</v>
      </c>
      <c r="E63" s="91">
        <f>SUMIFS('ReEDs Generation Data'!J$729:J$1448,'ReEDs Generation Data'!$E$729:$E$1448,Calculations!$A63)</f>
        <v>9.8645100002541189E-2</v>
      </c>
      <c r="F63" s="91">
        <f>SUMIFS('ReEDs Generation Data'!K$729:K$1448,'ReEDs Generation Data'!$E$729:$E$1448,Calculations!$A63)</f>
        <v>9.8863943477962998E-2</v>
      </c>
      <c r="G63" s="91">
        <f>SUMIFS('ReEDs Generation Data'!L$729:L$1448,'ReEDs Generation Data'!$E$729:$E$1448,Calculations!$A63)</f>
        <v>9.9083760117831418E-2</v>
      </c>
      <c r="H63" s="91">
        <f>SUMIFS('ReEDs Generation Data'!M$729:M$1448,'ReEDs Generation Data'!$E$729:$E$1448,Calculations!$A63)</f>
        <v>0.10065313649197498</v>
      </c>
      <c r="I63" s="91">
        <f>SUMIFS('ReEDs Generation Data'!N$729:N$1448,'ReEDs Generation Data'!$E$729:$E$1448,Calculations!$A63)</f>
        <v>0.10227302730530514</v>
      </c>
      <c r="J63" s="91">
        <f>SUMIFS('ReEDs Generation Data'!O$729:O$1448,'ReEDs Generation Data'!$E$729:$E$1448,Calculations!$A63)</f>
        <v>0.10233937708621699</v>
      </c>
      <c r="K63" s="91">
        <f>SUMIFS('ReEDs Generation Data'!P$729:P$1448,'ReEDs Generation Data'!$E$729:$E$1448,Calculations!$A63)</f>
        <v>0.1024058130120566</v>
      </c>
      <c r="L63" s="91">
        <f>SUMIFS('ReEDs Generation Data'!Q$729:Q$1448,'ReEDs Generation Data'!$E$729:$E$1448,Calculations!$A63)</f>
        <v>0.1028987571102003</v>
      </c>
      <c r="M63" s="91">
        <f>SUMIFS('ReEDs Generation Data'!R$729:R$1448,'ReEDs Generation Data'!$E$729:$E$1448,Calculations!$A63)</f>
        <v>0.10339646986781721</v>
      </c>
    </row>
    <row r="64" spans="1:33" ht="15.75" customHeight="1">
      <c r="A64" s="111" t="s">
        <v>100</v>
      </c>
      <c r="B64" s="91">
        <f>SUMIFS('ReEDs Generation Data'!G$729:G$1448,'ReEDs Generation Data'!$E$729:$E$1448,Calculations!$A64)</f>
        <v>5.4313353901584961E-2</v>
      </c>
      <c r="C64" s="91">
        <f>SUMIFS('ReEDs Generation Data'!H$729:H$1448,'ReEDs Generation Data'!$E$729:$E$1448,Calculations!$A64)</f>
        <v>6.002309387302681E-2</v>
      </c>
      <c r="D64" s="91">
        <f>SUMIFS('ReEDs Generation Data'!I$729:I$1448,'ReEDs Generation Data'!$E$729:$E$1448,Calculations!$A64)</f>
        <v>5.9736227671790619E-2</v>
      </c>
      <c r="E64" s="91">
        <f>SUMIFS('ReEDs Generation Data'!J$729:J$1448,'ReEDs Generation Data'!$E$729:$E$1448,Calculations!$A64)</f>
        <v>5.9452090371662679E-2</v>
      </c>
      <c r="F64" s="91">
        <f>SUMIFS('ReEDs Generation Data'!K$729:K$1448,'ReEDs Generation Data'!$E$729:$E$1448,Calculations!$A64)</f>
        <v>6.0855394075763292E-2</v>
      </c>
      <c r="G64" s="91">
        <f>SUMIFS('ReEDs Generation Data'!L$729:L$1448,'ReEDs Generation Data'!$E$729:$E$1448,Calculations!$A64)</f>
        <v>6.2264938063107657E-2</v>
      </c>
      <c r="H64" s="91">
        <f>SUMIFS('ReEDs Generation Data'!M$729:M$1448,'ReEDs Generation Data'!$E$729:$E$1448,Calculations!$A64)</f>
        <v>6.611729966660633E-2</v>
      </c>
      <c r="I64" s="91">
        <f>SUMIFS('ReEDs Generation Data'!N$729:N$1448,'ReEDs Generation Data'!$E$729:$E$1448,Calculations!$A64)</f>
        <v>7.0093659495865823E-2</v>
      </c>
      <c r="J64" s="91">
        <f>SUMIFS('ReEDs Generation Data'!O$729:O$1448,'ReEDs Generation Data'!$E$729:$E$1448,Calculations!$A64)</f>
        <v>7.066027532536788E-2</v>
      </c>
      <c r="K64" s="91">
        <f>SUMIFS('ReEDs Generation Data'!P$729:P$1448,'ReEDs Generation Data'!$E$729:$E$1448,Calculations!$A64)</f>
        <v>7.1227626817882556E-2</v>
      </c>
      <c r="L64" s="91">
        <f>SUMIFS('ReEDs Generation Data'!Q$729:Q$1448,'ReEDs Generation Data'!$E$729:$E$1448,Calculations!$A64)</f>
        <v>7.5650792472363046E-2</v>
      </c>
      <c r="M64" s="91">
        <f>SUMIFS('ReEDs Generation Data'!R$729:R$1448,'ReEDs Generation Data'!$E$729:$E$1448,Calculations!$A64)</f>
        <v>8.0116747098005356E-2</v>
      </c>
    </row>
    <row r="65" spans="1:37" ht="15.75" customHeight="1">
      <c r="A65" s="111" t="s">
        <v>102</v>
      </c>
      <c r="B65" s="91">
        <f>SUMIFS('ReEDs Generation Data'!G$729:G$1448,'ReEDs Generation Data'!$E$729:$E$1448,Calculations!$A65)</f>
        <v>9.8141564634241386E-3</v>
      </c>
      <c r="C65" s="91">
        <f>SUMIFS('ReEDs Generation Data'!H$729:H$1448,'ReEDs Generation Data'!$E$729:$E$1448,Calculations!$A65)</f>
        <v>1.0378062776831874E-2</v>
      </c>
      <c r="D65" s="91">
        <f>SUMIFS('ReEDs Generation Data'!I$729:I$1448,'ReEDs Generation Data'!$E$729:$E$1448,Calculations!$A65)</f>
        <v>1.0419239798294495E-2</v>
      </c>
      <c r="E65" s="91">
        <f>SUMIFS('ReEDs Generation Data'!J$729:J$1448,'ReEDs Generation Data'!$E$729:$E$1448,Calculations!$A65)</f>
        <v>1.0460025110942971E-2</v>
      </c>
      <c r="F65" s="91">
        <f>SUMIFS('ReEDs Generation Data'!K$729:K$1448,'ReEDs Generation Data'!$E$729:$E$1448,Calculations!$A65)</f>
        <v>1.0552441706082468E-2</v>
      </c>
      <c r="G65" s="91">
        <f>SUMIFS('ReEDs Generation Data'!L$729:L$1448,'ReEDs Generation Data'!$E$729:$E$1448,Calculations!$A65)</f>
        <v>1.0645269264100778E-2</v>
      </c>
      <c r="H65" s="91">
        <f>SUMIFS('ReEDs Generation Data'!M$729:M$1448,'ReEDs Generation Data'!$E$729:$E$1448,Calculations!$A65)</f>
        <v>1.0909834807472794E-2</v>
      </c>
      <c r="I65" s="91">
        <f>SUMIFS('ReEDs Generation Data'!N$729:N$1448,'ReEDs Generation Data'!$E$729:$E$1448,Calculations!$A65)</f>
        <v>1.1182916077391809E-2</v>
      </c>
      <c r="J65" s="91">
        <f>SUMIFS('ReEDs Generation Data'!O$729:O$1448,'ReEDs Generation Data'!$E$729:$E$1448,Calculations!$A65)</f>
        <v>1.1328059544320614E-2</v>
      </c>
      <c r="K65" s="91">
        <f>SUMIFS('ReEDs Generation Data'!P$729:P$1448,'ReEDs Generation Data'!$E$729:$E$1448,Calculations!$A65)</f>
        <v>1.1473391457590985E-2</v>
      </c>
      <c r="L65" s="91">
        <f>SUMIFS('ReEDs Generation Data'!Q$729:Q$1448,'ReEDs Generation Data'!$E$729:$E$1448,Calculations!$A65)</f>
        <v>1.1721630015921455E-2</v>
      </c>
      <c r="M65" s="91">
        <f>SUMIFS('ReEDs Generation Data'!R$729:R$1448,'ReEDs Generation Data'!$E$729:$E$1448,Calculations!$A65)</f>
        <v>1.1972269992906208E-2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1.9151109999241255E-3</v>
      </c>
      <c r="C67" s="91">
        <f>SUMIFS('ReEDs Generation Data'!H$729:H$1448,'ReEDs Generation Data'!$E$729:$E$1448,Calculations!$A67)</f>
        <v>1.314166966309156E-3</v>
      </c>
      <c r="D67" s="91">
        <f>SUMIFS('ReEDs Generation Data'!I$729:I$1448,'ReEDs Generation Data'!$E$729:$E$1448,Calculations!$A67)</f>
        <v>3.5159616503220455E-3</v>
      </c>
      <c r="E67" s="91">
        <f>SUMIFS('ReEDs Generation Data'!J$729:J$1448,'ReEDs Generation Data'!$E$729:$E$1448,Calculations!$A67)</f>
        <v>5.6968110994921224E-3</v>
      </c>
      <c r="F67" s="91">
        <f>SUMIFS('ReEDs Generation Data'!K$729:K$1448,'ReEDs Generation Data'!$E$729:$E$1448,Calculations!$A67)</f>
        <v>8.2309898825941447E-3</v>
      </c>
      <c r="G67" s="91">
        <f>SUMIFS('ReEDs Generation Data'!L$729:L$1448,'ReEDs Generation Data'!$E$729:$E$1448,Calculations!$A67)</f>
        <v>1.0776437782531494E-2</v>
      </c>
      <c r="H67" s="91">
        <f>SUMIFS('ReEDs Generation Data'!M$729:M$1448,'ReEDs Generation Data'!$E$729:$E$1448,Calculations!$A67)</f>
        <v>1.0947124551313995E-2</v>
      </c>
      <c r="I67" s="91">
        <f>SUMIFS('ReEDs Generation Data'!N$729:N$1448,'ReEDs Generation Data'!$E$729:$E$1448,Calculations!$A67)</f>
        <v>1.1123305315382569E-2</v>
      </c>
      <c r="J67" s="91">
        <f>SUMIFS('ReEDs Generation Data'!O$729:O$1448,'ReEDs Generation Data'!$E$729:$E$1448,Calculations!$A67)</f>
        <v>1.1130521576503773E-2</v>
      </c>
      <c r="K67" s="91">
        <f>SUMIFS('ReEDs Generation Data'!P$729:P$1448,'ReEDs Generation Data'!$E$729:$E$1448,Calculations!$A67)</f>
        <v>1.1137747206823858E-2</v>
      </c>
      <c r="L67" s="91">
        <f>SUMIFS('ReEDs Generation Data'!Q$729:Q$1448,'ReEDs Generation Data'!$E$729:$E$1448,Calculations!$A67)</f>
        <v>7.5426855857682476E-3</v>
      </c>
      <c r="M67" s="91">
        <f>SUMIFS('ReEDs Generation Data'!R$729:R$1448,'ReEDs Generation Data'!$E$729:$E$1448,Calculations!$A67)</f>
        <v>3.912845934667006E-3</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8.1166812944308726E-3</v>
      </c>
      <c r="C73" s="91">
        <f>SUMIFS('ReEDs Generation Data'!H$729:H$1448,'ReEDs Generation Data'!$E$729:$E$1448,Calculations!$A73)</f>
        <v>7.9715753673697039E-3</v>
      </c>
      <c r="D73" s="91">
        <f>SUMIFS('ReEDs Generation Data'!I$729:I$1448,'ReEDs Generation Data'!$E$729:$E$1448,Calculations!$A73)</f>
        <v>7.9334781564023432E-3</v>
      </c>
      <c r="E73" s="91">
        <f>SUMIFS('ReEDs Generation Data'!J$729:J$1448,'ReEDs Generation Data'!$E$729:$E$1448,Calculations!$A73)</f>
        <v>7.8957433566245253E-3</v>
      </c>
      <c r="F73" s="91">
        <f>SUMIFS('ReEDs Generation Data'!K$729:K$1448,'ReEDs Generation Data'!$E$729:$E$1448,Calculations!$A73)</f>
        <v>7.9132600089180279E-3</v>
      </c>
      <c r="G73" s="91">
        <f>SUMIFS('ReEDs Generation Data'!L$729:L$1448,'ReEDs Generation Data'!$E$729:$E$1448,Calculations!$A73)</f>
        <v>7.9308545551638309E-3</v>
      </c>
      <c r="H73" s="91">
        <f>SUMIFS('ReEDs Generation Data'!M$729:M$1448,'ReEDs Generation Data'!$E$729:$E$1448,Calculations!$A73)</f>
        <v>8.0564704558002374E-3</v>
      </c>
      <c r="I73" s="91">
        <f>SUMIFS('ReEDs Generation Data'!N$729:N$1448,'ReEDs Generation Data'!$E$729:$E$1448,Calculations!$A73)</f>
        <v>8.1861296292156365E-3</v>
      </c>
      <c r="J73" s="91">
        <f>SUMIFS('ReEDs Generation Data'!O$729:O$1448,'ReEDs Generation Data'!$E$729:$E$1448,Calculations!$A73)</f>
        <v>8.1914403931748654E-3</v>
      </c>
      <c r="K73" s="91">
        <f>SUMIFS('ReEDs Generation Data'!P$729:P$1448,'ReEDs Generation Data'!$E$729:$E$1448,Calculations!$A73)</f>
        <v>8.1967580523396484E-3</v>
      </c>
      <c r="L73" s="91">
        <f>SUMIFS('ReEDs Generation Data'!Q$729:Q$1448,'ReEDs Generation Data'!$E$729:$E$1448,Calculations!$A73)</f>
        <v>8.2362142451764455E-3</v>
      </c>
      <c r="M73" s="91">
        <f>SUMIFS('ReEDs Generation Data'!R$729:R$1448,'ReEDs Generation Data'!$E$729:$E$1448,Calculations!$A73)</f>
        <v>8.2760521306807396E-3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Maine</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867698</v>
      </c>
      <c r="C5" s="41">
        <f>SUMIFS('EIA_State Elec Profiles'!$C:$C,'EIA_State Elec Profiles'!$B:$B,A5,'EIA_State Elec Profiles'!$A:$A,$A$2)</f>
        <v>867698</v>
      </c>
      <c r="D5">
        <f>C5</f>
        <v>867698</v>
      </c>
      <c r="E5">
        <f t="shared" ref="E5:AF5" si="0">D5</f>
        <v>867698</v>
      </c>
      <c r="F5">
        <f t="shared" si="0"/>
        <v>867698</v>
      </c>
      <c r="G5">
        <f t="shared" si="0"/>
        <v>867698</v>
      </c>
      <c r="H5">
        <f t="shared" si="0"/>
        <v>867698</v>
      </c>
      <c r="I5">
        <f t="shared" si="0"/>
        <v>867698</v>
      </c>
      <c r="J5">
        <f t="shared" si="0"/>
        <v>867698</v>
      </c>
      <c r="K5">
        <f t="shared" si="0"/>
        <v>867698</v>
      </c>
      <c r="L5">
        <f t="shared" si="0"/>
        <v>867698</v>
      </c>
      <c r="M5">
        <f t="shared" si="0"/>
        <v>867698</v>
      </c>
      <c r="N5">
        <f t="shared" si="0"/>
        <v>867698</v>
      </c>
      <c r="O5">
        <f t="shared" si="0"/>
        <v>867698</v>
      </c>
      <c r="P5">
        <f t="shared" si="0"/>
        <v>867698</v>
      </c>
      <c r="Q5">
        <f t="shared" si="0"/>
        <v>867698</v>
      </c>
      <c r="R5">
        <f t="shared" si="0"/>
        <v>867698</v>
      </c>
      <c r="S5">
        <f t="shared" si="0"/>
        <v>867698</v>
      </c>
      <c r="T5">
        <f t="shared" si="0"/>
        <v>867698</v>
      </c>
      <c r="U5">
        <f t="shared" si="0"/>
        <v>867698</v>
      </c>
      <c r="V5">
        <f t="shared" si="0"/>
        <v>867698</v>
      </c>
      <c r="W5">
        <f t="shared" si="0"/>
        <v>867698</v>
      </c>
      <c r="X5">
        <f t="shared" si="0"/>
        <v>867698</v>
      </c>
      <c r="Y5">
        <f t="shared" si="0"/>
        <v>867698</v>
      </c>
      <c r="Z5">
        <f t="shared" si="0"/>
        <v>867698</v>
      </c>
      <c r="AA5">
        <f t="shared" si="0"/>
        <v>867698</v>
      </c>
      <c r="AB5">
        <f t="shared" si="0"/>
        <v>867698</v>
      </c>
      <c r="AC5">
        <f t="shared" si="0"/>
        <v>867698</v>
      </c>
      <c r="AD5">
        <f t="shared" si="0"/>
        <v>867698</v>
      </c>
      <c r="AE5">
        <f t="shared" si="0"/>
        <v>867698</v>
      </c>
      <c r="AF5">
        <f t="shared" si="0"/>
        <v>867698</v>
      </c>
    </row>
    <row r="6" spans="1:32">
      <c r="A6" s="99" t="s">
        <v>440</v>
      </c>
      <c r="B6">
        <f>C6</f>
        <v>2263210</v>
      </c>
      <c r="C6" s="41">
        <f>SUMIFS('EIA_State Elec Profiles'!$C:$C,'EIA_State Elec Profiles'!$B:$B,A6,'EIA_State Elec Profiles'!$A:$A,$A$2)</f>
        <v>2263210</v>
      </c>
      <c r="D6">
        <f>C6</f>
        <v>2263210</v>
      </c>
      <c r="E6">
        <f t="shared" ref="E6:AF6" si="1">D6</f>
        <v>2263210</v>
      </c>
      <c r="F6">
        <f t="shared" si="1"/>
        <v>2263210</v>
      </c>
      <c r="G6">
        <f t="shared" si="1"/>
        <v>2263210</v>
      </c>
      <c r="H6">
        <f t="shared" si="1"/>
        <v>2263210</v>
      </c>
      <c r="I6">
        <f t="shared" si="1"/>
        <v>2263210</v>
      </c>
      <c r="J6">
        <f t="shared" si="1"/>
        <v>2263210</v>
      </c>
      <c r="K6">
        <f t="shared" si="1"/>
        <v>2263210</v>
      </c>
      <c r="L6">
        <f t="shared" si="1"/>
        <v>2263210</v>
      </c>
      <c r="M6">
        <f t="shared" si="1"/>
        <v>2263210</v>
      </c>
      <c r="N6">
        <f t="shared" si="1"/>
        <v>2263210</v>
      </c>
      <c r="O6">
        <f t="shared" si="1"/>
        <v>2263210</v>
      </c>
      <c r="P6">
        <f t="shared" si="1"/>
        <v>2263210</v>
      </c>
      <c r="Q6">
        <f t="shared" si="1"/>
        <v>2263210</v>
      </c>
      <c r="R6">
        <f t="shared" si="1"/>
        <v>2263210</v>
      </c>
      <c r="S6">
        <f t="shared" si="1"/>
        <v>2263210</v>
      </c>
      <c r="T6">
        <f t="shared" si="1"/>
        <v>2263210</v>
      </c>
      <c r="U6">
        <f t="shared" si="1"/>
        <v>2263210</v>
      </c>
      <c r="V6">
        <f t="shared" si="1"/>
        <v>2263210</v>
      </c>
      <c r="W6">
        <f t="shared" si="1"/>
        <v>2263210</v>
      </c>
      <c r="X6">
        <f t="shared" si="1"/>
        <v>2263210</v>
      </c>
      <c r="Y6">
        <f t="shared" si="1"/>
        <v>2263210</v>
      </c>
      <c r="Z6">
        <f t="shared" si="1"/>
        <v>2263210</v>
      </c>
      <c r="AA6">
        <f t="shared" si="1"/>
        <v>2263210</v>
      </c>
      <c r="AB6">
        <f t="shared" si="1"/>
        <v>2263210</v>
      </c>
      <c r="AC6">
        <f t="shared" si="1"/>
        <v>2263210</v>
      </c>
      <c r="AD6">
        <f t="shared" si="1"/>
        <v>2263210</v>
      </c>
      <c r="AE6">
        <f t="shared" si="1"/>
        <v>2263210</v>
      </c>
      <c r="AF6">
        <f t="shared" si="1"/>
        <v>2263210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157984.8908109664</v>
      </c>
      <c r="C10">
        <f>D10</f>
        <v>157984.8908109664</v>
      </c>
      <c r="D10">
        <f t="shared" ref="D10:D33" si="2">SUM(D$5*SUMIFS(C$39:C$48,$B$39:$B$48,$A10),D$6*IF($B$2=TRUE,SUMIFS($B$147:$B$162,$A$147:$A$162,$A10),SUMIFS(E$125:E$140,$A$125:$A$140,$A10)))</f>
        <v>157984.8908109664</v>
      </c>
      <c r="E10">
        <f t="shared" ref="E10:N10" si="3">SUM(E$5*SUMIFS(D$39:D$48,$B$39:$B$48,$A10),E$6*IF($B$2=TRUE,SUMIFS($B$147:$B$162,$A$147:$A$162,$A10),SUMIFS(F$125:F$140,$A$125:$A$140,$A10)))</f>
        <v>106808.42373281179</v>
      </c>
      <c r="F10">
        <f t="shared" si="3"/>
        <v>91986.648896491868</v>
      </c>
      <c r="G10">
        <f t="shared" si="3"/>
        <v>89538.290597676823</v>
      </c>
      <c r="H10">
        <f t="shared" si="3"/>
        <v>83715.658761428029</v>
      </c>
      <c r="I10">
        <f t="shared" si="3"/>
        <v>82026.477658218442</v>
      </c>
      <c r="J10">
        <f t="shared" si="3"/>
        <v>49185.969216961428</v>
      </c>
      <c r="K10">
        <f t="shared" si="3"/>
        <v>16042.493146245761</v>
      </c>
      <c r="L10">
        <f t="shared" si="3"/>
        <v>16076.756897431405</v>
      </c>
      <c r="M10">
        <f t="shared" si="3"/>
        <v>16191.738144509767</v>
      </c>
      <c r="N10">
        <f t="shared" si="3"/>
        <v>12613.061775458134</v>
      </c>
      <c r="O10">
        <f t="shared" ref="O10:AE10" si="4">SUM(O$5*SUMIFS(N$39:N$48,$B$39:$B$48,$A10),O$6*IF($B$2=TRUE,SUMIFS($B$147:$B$162,$A$147:$A$162,$A10),SUMIFS(P$125:P$140,$A$125:$A$140,$A10)))</f>
        <v>12938.302031784431</v>
      </c>
      <c r="P10">
        <f t="shared" si="4"/>
        <v>11274.863550560869</v>
      </c>
      <c r="Q10">
        <f t="shared" si="4"/>
        <v>10992.320799279321</v>
      </c>
      <c r="R10">
        <f t="shared" si="4"/>
        <v>11130.987868803495</v>
      </c>
      <c r="S10">
        <f t="shared" si="4"/>
        <v>10461.865604316461</v>
      </c>
      <c r="T10">
        <f t="shared" si="4"/>
        <v>10451.971889746859</v>
      </c>
      <c r="U10">
        <f t="shared" si="4"/>
        <v>9738.9775247064754</v>
      </c>
      <c r="V10">
        <f t="shared" si="4"/>
        <v>9917.2556531685332</v>
      </c>
      <c r="W10">
        <f t="shared" si="4"/>
        <v>9917.2556531685332</v>
      </c>
      <c r="X10">
        <f t="shared" si="4"/>
        <v>9917.2556531685332</v>
      </c>
      <c r="Y10">
        <f t="shared" si="4"/>
        <v>9917.2556531685332</v>
      </c>
      <c r="Z10">
        <f t="shared" si="4"/>
        <v>9917.2556531685332</v>
      </c>
      <c r="AA10">
        <f t="shared" si="4"/>
        <v>9917.2556531685332</v>
      </c>
      <c r="AB10">
        <f t="shared" si="4"/>
        <v>9917.2556531685332</v>
      </c>
      <c r="AC10">
        <f t="shared" si="4"/>
        <v>9917.2556531685332</v>
      </c>
      <c r="AD10">
        <f t="shared" si="4"/>
        <v>9917.2556531685332</v>
      </c>
      <c r="AE10">
        <f t="shared" si="4"/>
        <v>9917.2556531685332</v>
      </c>
      <c r="AF10">
        <f>SUM(AF$5*SUMIFS(AE$39:AE$48,$B$39:$B$48,$A10),AF$6*IF($B$2=TRUE,SUMIFS($B$147:$B$162,$A$147:$A$162,$A10),SUMIFS(AG$125:AG$140,$A$125:$A$140,$A10)))</f>
        <v>9917.2556531685332</v>
      </c>
    </row>
    <row r="11" spans="1:32">
      <c r="A11" s="100" t="s">
        <v>347</v>
      </c>
      <c r="B11">
        <f t="shared" ref="B11:B33" si="5">D11</f>
        <v>368823.20537437638</v>
      </c>
      <c r="C11">
        <f t="shared" ref="C11:C33" si="6">D11</f>
        <v>368823.20537437638</v>
      </c>
      <c r="D11">
        <f t="shared" si="2"/>
        <v>368823.20537437638</v>
      </c>
      <c r="E11">
        <f t="shared" ref="E11:N11" si="7">SUM(E$5*SUMIFS(D$39:D$48,$B$39:$B$48,$A11),E$6*IF($B$2=TRUE,SUMIFS($B$147:$B$162,$A$147:$A$162,$A11),SUMIFS(F$125:F$140,$A$125:$A$140,$A11)))</f>
        <v>341939.05925267324</v>
      </c>
      <c r="F11">
        <f t="shared" si="7"/>
        <v>374767.62011418573</v>
      </c>
      <c r="G11">
        <f t="shared" si="7"/>
        <v>378170.74417774176</v>
      </c>
      <c r="H11">
        <f t="shared" si="7"/>
        <v>355170.58209042292</v>
      </c>
      <c r="I11">
        <f t="shared" si="7"/>
        <v>340502.51263441262</v>
      </c>
      <c r="J11">
        <f t="shared" si="7"/>
        <v>363281.12849274778</v>
      </c>
      <c r="K11">
        <f t="shared" si="7"/>
        <v>389939.29363667045</v>
      </c>
      <c r="L11">
        <f t="shared" si="7"/>
        <v>363229.52206790569</v>
      </c>
      <c r="M11">
        <f t="shared" si="7"/>
        <v>378267.06731339823</v>
      </c>
      <c r="N11">
        <f t="shared" si="7"/>
        <v>373989.21774670185</v>
      </c>
      <c r="O11">
        <f t="shared" ref="O11:AF11" si="8">SUM(O$5*SUMIFS(N$39:N$48,$B$39:$B$48,$A11),O$6*IF($B$2=TRUE,SUMIFS($B$147:$B$162,$A$147:$A$162,$A11),SUMIFS(P$125:P$140,$A$125:$A$140,$A11)))</f>
        <v>370450.14093999233</v>
      </c>
      <c r="P11">
        <f t="shared" si="8"/>
        <v>368006.40946354537</v>
      </c>
      <c r="Q11">
        <f t="shared" si="8"/>
        <v>374940.45366282423</v>
      </c>
      <c r="R11">
        <f t="shared" si="8"/>
        <v>380545.88060714584</v>
      </c>
      <c r="S11">
        <f t="shared" si="8"/>
        <v>384635.03262205701</v>
      </c>
      <c r="T11">
        <f t="shared" si="8"/>
        <v>387521.15781842778</v>
      </c>
      <c r="U11">
        <f t="shared" si="8"/>
        <v>390599.17988572241</v>
      </c>
      <c r="V11">
        <f t="shared" si="8"/>
        <v>392152.6035475363</v>
      </c>
      <c r="W11">
        <f t="shared" si="8"/>
        <v>392152.6035475363</v>
      </c>
      <c r="X11">
        <f t="shared" si="8"/>
        <v>392152.6035475363</v>
      </c>
      <c r="Y11">
        <f t="shared" si="8"/>
        <v>392152.6035475363</v>
      </c>
      <c r="Z11">
        <f t="shared" si="8"/>
        <v>392152.6035475363</v>
      </c>
      <c r="AA11">
        <f t="shared" si="8"/>
        <v>392152.6035475363</v>
      </c>
      <c r="AB11">
        <f t="shared" si="8"/>
        <v>392152.6035475363</v>
      </c>
      <c r="AC11">
        <f t="shared" si="8"/>
        <v>392152.6035475363</v>
      </c>
      <c r="AD11">
        <f t="shared" si="8"/>
        <v>392152.6035475363</v>
      </c>
      <c r="AE11">
        <f t="shared" si="8"/>
        <v>392152.6035475363</v>
      </c>
      <c r="AF11">
        <f t="shared" si="8"/>
        <v>392152.6035475363</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841101.92970103421</v>
      </c>
      <c r="C13">
        <f t="shared" si="6"/>
        <v>841101.92970103421</v>
      </c>
      <c r="D13">
        <f t="shared" si="2"/>
        <v>841101.92970103421</v>
      </c>
      <c r="E13">
        <f t="shared" ref="E13:N13" si="11">SUM(E$5*SUMIFS(D$39:D$48,$B$39:$B$48,$A13),E$6*IF($B$2=TRUE,SUMIFS($B$147:$B$162,$A$147:$A$162,$A13),SUMIFS(F$125:F$140,$A$125:$A$140,$A13)))</f>
        <v>722236.3242972889</v>
      </c>
      <c r="F13">
        <f t="shared" si="11"/>
        <v>700078.60482757504</v>
      </c>
      <c r="G13">
        <f t="shared" si="11"/>
        <v>654665.92159832711</v>
      </c>
      <c r="H13">
        <f t="shared" si="11"/>
        <v>614656.03083229461</v>
      </c>
      <c r="I13">
        <f t="shared" si="11"/>
        <v>614465.48281669139</v>
      </c>
      <c r="J13">
        <f t="shared" si="11"/>
        <v>634078.32218332659</v>
      </c>
      <c r="K13">
        <f t="shared" si="11"/>
        <v>619929.29484231654</v>
      </c>
      <c r="L13">
        <f t="shared" si="11"/>
        <v>634159.74214944139</v>
      </c>
      <c r="M13">
        <f t="shared" si="11"/>
        <v>613266.99985244393</v>
      </c>
      <c r="N13">
        <f t="shared" si="11"/>
        <v>631314.75837262208</v>
      </c>
      <c r="O13">
        <f t="shared" ref="O13:AF13" si="12">SUM(O$5*SUMIFS(N$39:N$48,$B$39:$B$48,$A13),O$6*IF($B$2=TRUE,SUMIFS($B$147:$B$162,$A$147:$A$162,$A13),SUMIFS(P$125:P$140,$A$125:$A$140,$A13)))</f>
        <v>630274.63056823099</v>
      </c>
      <c r="P13">
        <f t="shared" si="12"/>
        <v>647972.11434299336</v>
      </c>
      <c r="Q13">
        <f t="shared" si="12"/>
        <v>646734.34923915996</v>
      </c>
      <c r="R13">
        <f t="shared" si="12"/>
        <v>645117.3523758261</v>
      </c>
      <c r="S13">
        <f t="shared" si="12"/>
        <v>644723.21352327638</v>
      </c>
      <c r="T13">
        <f t="shared" si="12"/>
        <v>643588.28263609053</v>
      </c>
      <c r="U13">
        <f t="shared" si="12"/>
        <v>642465.70073082997</v>
      </c>
      <c r="V13">
        <f t="shared" si="12"/>
        <v>641467.57752541674</v>
      </c>
      <c r="W13">
        <f t="shared" si="12"/>
        <v>641467.57752541674</v>
      </c>
      <c r="X13">
        <f t="shared" si="12"/>
        <v>641467.57752541674</v>
      </c>
      <c r="Y13">
        <f t="shared" si="12"/>
        <v>641467.57752541674</v>
      </c>
      <c r="Z13">
        <f t="shared" si="12"/>
        <v>641467.57752541674</v>
      </c>
      <c r="AA13">
        <f t="shared" si="12"/>
        <v>641467.57752541674</v>
      </c>
      <c r="AB13">
        <f t="shared" si="12"/>
        <v>641467.57752541674</v>
      </c>
      <c r="AC13">
        <f t="shared" si="12"/>
        <v>641467.57752541674</v>
      </c>
      <c r="AD13">
        <f t="shared" si="12"/>
        <v>641467.57752541674</v>
      </c>
      <c r="AE13">
        <f t="shared" si="12"/>
        <v>641467.57752541674</v>
      </c>
      <c r="AF13">
        <f t="shared" si="12"/>
        <v>641467.57752541674</v>
      </c>
    </row>
    <row r="14" spans="1:32">
      <c r="A14" s="100" t="s">
        <v>101</v>
      </c>
      <c r="B14">
        <f t="shared" si="5"/>
        <v>1509113.162324162</v>
      </c>
      <c r="C14">
        <f t="shared" si="6"/>
        <v>1509113.162324162</v>
      </c>
      <c r="D14">
        <f t="shared" si="2"/>
        <v>1509113.162324162</v>
      </c>
      <c r="E14">
        <f t="shared" ref="E14:N14" si="13">SUM(E$5*SUMIFS(D$39:D$48,$B$39:$B$48,$A14),E$6*IF($B$2=TRUE,SUMIFS($B$147:$B$162,$A$147:$A$162,$A14),SUMIFS(F$125:F$140,$A$125:$A$140,$A14)))</f>
        <v>1496215.9860784961</v>
      </c>
      <c r="F14">
        <f t="shared" si="13"/>
        <v>1479300.0138001621</v>
      </c>
      <c r="G14">
        <f t="shared" si="13"/>
        <v>1495056.5668140301</v>
      </c>
      <c r="H14">
        <f t="shared" si="13"/>
        <v>1474042.3210654042</v>
      </c>
      <c r="I14">
        <f t="shared" si="13"/>
        <v>1480677.056608119</v>
      </c>
      <c r="J14">
        <f t="shared" si="13"/>
        <v>1464682.7789682786</v>
      </c>
      <c r="K14">
        <f t="shared" si="13"/>
        <v>1476263.4243774323</v>
      </c>
      <c r="L14">
        <f t="shared" si="13"/>
        <v>1461428.752670398</v>
      </c>
      <c r="M14">
        <f t="shared" si="13"/>
        <v>1464903.865081246</v>
      </c>
      <c r="N14">
        <f t="shared" si="13"/>
        <v>1454192.5407183734</v>
      </c>
      <c r="O14">
        <f t="shared" ref="O14:AF14" si="14">SUM(O$5*SUMIFS(N$39:N$48,$B$39:$B$48,$A14),O$6*IF($B$2=TRUE,SUMIFS($B$147:$B$162,$A$147:$A$162,$A14),SUMIFS(P$125:P$140,$A$125:$A$140,$A14)))</f>
        <v>1449347.4256193368</v>
      </c>
      <c r="P14">
        <f t="shared" si="14"/>
        <v>1437095.2420886788</v>
      </c>
      <c r="Q14">
        <f t="shared" si="14"/>
        <v>1428737.3488937719</v>
      </c>
      <c r="R14">
        <f t="shared" si="14"/>
        <v>1422379.9100296635</v>
      </c>
      <c r="S14">
        <f t="shared" si="14"/>
        <v>1418263.2721976987</v>
      </c>
      <c r="T14">
        <f t="shared" si="14"/>
        <v>1413167.5766813874</v>
      </c>
      <c r="U14">
        <f t="shared" si="14"/>
        <v>1409474.6479264707</v>
      </c>
      <c r="V14">
        <f t="shared" si="14"/>
        <v>1406042.3106836434</v>
      </c>
      <c r="W14">
        <f t="shared" si="14"/>
        <v>1406042.3106836434</v>
      </c>
      <c r="X14">
        <f t="shared" si="14"/>
        <v>1406042.3106836434</v>
      </c>
      <c r="Y14">
        <f t="shared" si="14"/>
        <v>1406042.3106836434</v>
      </c>
      <c r="Z14">
        <f t="shared" si="14"/>
        <v>1406042.3106836434</v>
      </c>
      <c r="AA14">
        <f t="shared" si="14"/>
        <v>1406042.3106836434</v>
      </c>
      <c r="AB14">
        <f t="shared" si="14"/>
        <v>1406042.3106836434</v>
      </c>
      <c r="AC14">
        <f t="shared" si="14"/>
        <v>1406042.3106836434</v>
      </c>
      <c r="AD14">
        <f t="shared" si="14"/>
        <v>1406042.3106836434</v>
      </c>
      <c r="AE14">
        <f t="shared" si="14"/>
        <v>1406042.3106836434</v>
      </c>
      <c r="AF14">
        <f t="shared" si="14"/>
        <v>1406042.3106836434</v>
      </c>
    </row>
    <row r="15" spans="1:32">
      <c r="A15" s="100" t="s">
        <v>100</v>
      </c>
      <c r="B15">
        <f t="shared" si="5"/>
        <v>160238.55178057292</v>
      </c>
      <c r="C15">
        <f t="shared" si="6"/>
        <v>160238.55178057292</v>
      </c>
      <c r="D15">
        <f t="shared" si="2"/>
        <v>160238.55178057292</v>
      </c>
      <c r="E15">
        <f t="shared" ref="E15:N15" si="15">SUM(E$5*SUMIFS(D$39:D$48,$B$39:$B$48,$A15),E$6*IF($B$2=TRUE,SUMIFS($B$147:$B$162,$A$147:$A$162,$A15),SUMIFS(F$125:F$140,$A$125:$A$140,$A15)))</f>
        <v>387983.99357126921</v>
      </c>
      <c r="F15">
        <f t="shared" si="15"/>
        <v>412521.60559239471</v>
      </c>
      <c r="G15">
        <f t="shared" si="15"/>
        <v>432321.53222602222</v>
      </c>
      <c r="H15">
        <f t="shared" si="15"/>
        <v>525085.32285222877</v>
      </c>
      <c r="I15">
        <f t="shared" si="15"/>
        <v>536470.29135013872</v>
      </c>
      <c r="J15">
        <f t="shared" si="15"/>
        <v>546473.49051627785</v>
      </c>
      <c r="K15">
        <f t="shared" si="15"/>
        <v>558167.79490159696</v>
      </c>
      <c r="L15">
        <f t="shared" si="15"/>
        <v>585834.98996373184</v>
      </c>
      <c r="M15">
        <f t="shared" si="15"/>
        <v>587889.92661590851</v>
      </c>
      <c r="N15">
        <f t="shared" si="15"/>
        <v>588486.54501657269</v>
      </c>
      <c r="O15">
        <f t="shared" ref="O15:AF15" si="16">SUM(O$5*SUMIFS(N$39:N$48,$B$39:$B$48,$A15),O$6*IF($B$2=TRUE,SUMIFS($B$147:$B$162,$A$147:$A$162,$A15),SUMIFS(P$125:P$140,$A$125:$A$140,$A15)))</f>
        <v>596492.71497361141</v>
      </c>
      <c r="P15">
        <f t="shared" si="16"/>
        <v>597018.98827280209</v>
      </c>
      <c r="Q15">
        <f t="shared" si="16"/>
        <v>600329.78966761823</v>
      </c>
      <c r="R15">
        <f t="shared" si="16"/>
        <v>601936.04119033285</v>
      </c>
      <c r="S15">
        <f t="shared" si="16"/>
        <v>602626.50154367846</v>
      </c>
      <c r="T15">
        <f t="shared" si="16"/>
        <v>605652.86872674234</v>
      </c>
      <c r="U15">
        <f t="shared" si="16"/>
        <v>607743.59831101238</v>
      </c>
      <c r="V15">
        <f t="shared" si="16"/>
        <v>609875.15393809031</v>
      </c>
      <c r="W15">
        <f t="shared" si="16"/>
        <v>609875.15393809031</v>
      </c>
      <c r="X15">
        <f t="shared" si="16"/>
        <v>609875.15393809031</v>
      </c>
      <c r="Y15">
        <f t="shared" si="16"/>
        <v>609875.15393809031</v>
      </c>
      <c r="Z15">
        <f t="shared" si="16"/>
        <v>609875.15393809031</v>
      </c>
      <c r="AA15">
        <f t="shared" si="16"/>
        <v>609875.15393809031</v>
      </c>
      <c r="AB15">
        <f t="shared" si="16"/>
        <v>609875.15393809031</v>
      </c>
      <c r="AC15">
        <f t="shared" si="16"/>
        <v>609875.15393809031</v>
      </c>
      <c r="AD15">
        <f t="shared" si="16"/>
        <v>609875.15393809031</v>
      </c>
      <c r="AE15">
        <f t="shared" si="16"/>
        <v>609875.15393809031</v>
      </c>
      <c r="AF15">
        <f t="shared" si="16"/>
        <v>609875.15393809031</v>
      </c>
    </row>
    <row r="16" spans="1:32">
      <c r="A16" s="100" t="s">
        <v>102</v>
      </c>
      <c r="B16">
        <f t="shared" si="5"/>
        <v>22183.325369146543</v>
      </c>
      <c r="C16">
        <f t="shared" si="6"/>
        <v>22183.325369146543</v>
      </c>
      <c r="D16">
        <f t="shared" si="2"/>
        <v>22183.325369146543</v>
      </c>
      <c r="E16">
        <f t="shared" ref="E16:N16" si="17">SUM(E$5*SUMIFS(D$39:D$48,$B$39:$B$48,$A16),E$6*IF($B$2=TRUE,SUMIFS($B$147:$B$162,$A$147:$A$162,$A16),SUMIFS(F$125:F$140,$A$125:$A$140,$A16)))</f>
        <v>27409.661466614889</v>
      </c>
      <c r="F16">
        <f t="shared" si="17"/>
        <v>26581.315566359044</v>
      </c>
      <c r="G16">
        <f t="shared" si="17"/>
        <v>27508.526664068908</v>
      </c>
      <c r="H16">
        <f t="shared" si="17"/>
        <v>26084.354488983663</v>
      </c>
      <c r="I16">
        <f t="shared" si="17"/>
        <v>26146.27307024652</v>
      </c>
      <c r="J16">
        <f t="shared" si="17"/>
        <v>26196.58575341394</v>
      </c>
      <c r="K16">
        <f t="shared" si="17"/>
        <v>26419.665151405341</v>
      </c>
      <c r="L16">
        <f t="shared" si="17"/>
        <v>26518.307331463031</v>
      </c>
      <c r="M16">
        <f t="shared" si="17"/>
        <v>26624.981838497406</v>
      </c>
      <c r="N16">
        <f t="shared" si="17"/>
        <v>26893.826290128112</v>
      </c>
      <c r="O16">
        <f t="shared" ref="O16:AF16" si="18">SUM(O$5*SUMIFS(N$39:N$48,$B$39:$B$48,$A16),O$6*IF($B$2=TRUE,SUMIFS($B$147:$B$162,$A$147:$A$162,$A16),SUMIFS(P$125:P$140,$A$125:$A$140,$A16)))</f>
        <v>27010.853893919288</v>
      </c>
      <c r="P16">
        <f t="shared" si="18"/>
        <v>27362.865774497201</v>
      </c>
      <c r="Q16">
        <f t="shared" si="18"/>
        <v>28129.825235505879</v>
      </c>
      <c r="R16">
        <f t="shared" si="18"/>
        <v>28818.456565382621</v>
      </c>
      <c r="S16">
        <f t="shared" si="18"/>
        <v>29322.502495897534</v>
      </c>
      <c r="T16">
        <f t="shared" si="18"/>
        <v>29534.580166611275</v>
      </c>
      <c r="U16">
        <f t="shared" si="18"/>
        <v>29976.128741443536</v>
      </c>
      <c r="V16">
        <f t="shared" si="18"/>
        <v>30550.833063998361</v>
      </c>
      <c r="W16">
        <f t="shared" si="18"/>
        <v>30550.833063998361</v>
      </c>
      <c r="X16">
        <f t="shared" si="18"/>
        <v>30550.833063998361</v>
      </c>
      <c r="Y16">
        <f t="shared" si="18"/>
        <v>30550.833063998361</v>
      </c>
      <c r="Z16">
        <f t="shared" si="18"/>
        <v>30550.833063998361</v>
      </c>
      <c r="AA16">
        <f t="shared" si="18"/>
        <v>30550.833063998361</v>
      </c>
      <c r="AB16">
        <f t="shared" si="18"/>
        <v>30550.833063998361</v>
      </c>
      <c r="AC16">
        <f t="shared" si="18"/>
        <v>30550.833063998361</v>
      </c>
      <c r="AD16">
        <f t="shared" si="18"/>
        <v>30550.833063998361</v>
      </c>
      <c r="AE16">
        <f t="shared" si="18"/>
        <v>30550.833063998361</v>
      </c>
      <c r="AF16">
        <f t="shared" si="18"/>
        <v>30550.833063998361</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48179.384067742758</v>
      </c>
      <c r="C18">
        <f t="shared" si="6"/>
        <v>48179.384067742758</v>
      </c>
      <c r="D18">
        <f t="shared" si="2"/>
        <v>48179.384067742758</v>
      </c>
      <c r="E18">
        <f t="shared" ref="E18:N18" si="21">SUM(E$5*SUMIFS(D$39:D$48,$B$39:$B$48,$A18),E$6*IF($B$2=TRUE,SUMIFS($B$147:$B$162,$A$147:$A$162,$A18),SUMIFS(F$125:F$140,$A$125:$A$140,$A18)))</f>
        <v>24267.273429297551</v>
      </c>
      <c r="F18">
        <f t="shared" si="21"/>
        <v>22116.1130269143</v>
      </c>
      <c r="G18">
        <f t="shared" si="21"/>
        <v>29777.91570095241</v>
      </c>
      <c r="H18">
        <f t="shared" si="21"/>
        <v>28067.113206216069</v>
      </c>
      <c r="I18">
        <f t="shared" si="21"/>
        <v>26706.371066502677</v>
      </c>
      <c r="J18">
        <f t="shared" si="21"/>
        <v>23247.584365411734</v>
      </c>
      <c r="K18">
        <f t="shared" si="21"/>
        <v>21056.229959703531</v>
      </c>
      <c r="L18">
        <f t="shared" si="21"/>
        <v>20880.587760152597</v>
      </c>
      <c r="M18">
        <f t="shared" si="21"/>
        <v>20869.872871230353</v>
      </c>
      <c r="N18">
        <f t="shared" si="21"/>
        <v>20740.211785961397</v>
      </c>
      <c r="O18">
        <f t="shared" ref="O18:AF18" si="22">SUM(O$5*SUMIFS(N$39:N$48,$B$39:$B$48,$A18),O$6*IF($B$2=TRUE,SUMIFS($B$147:$B$162,$A$147:$A$162,$A18),SUMIFS(P$125:P$140,$A$125:$A$140,$A18)))</f>
        <v>21193.837847158084</v>
      </c>
      <c r="P18">
        <f t="shared" si="22"/>
        <v>20399.443582462834</v>
      </c>
      <c r="Q18">
        <f t="shared" si="22"/>
        <v>20072.645523288073</v>
      </c>
      <c r="R18">
        <f t="shared" si="22"/>
        <v>20033.11311375683</v>
      </c>
      <c r="S18">
        <f t="shared" si="22"/>
        <v>19983.632226421141</v>
      </c>
      <c r="T18">
        <f t="shared" si="22"/>
        <v>20021.864926191065</v>
      </c>
      <c r="U18">
        <f t="shared" si="22"/>
        <v>19977.164018241292</v>
      </c>
      <c r="V18">
        <f t="shared" si="22"/>
        <v>19925.037145888262</v>
      </c>
      <c r="W18">
        <f t="shared" si="22"/>
        <v>19925.037145888262</v>
      </c>
      <c r="X18">
        <f t="shared" si="22"/>
        <v>19925.037145888262</v>
      </c>
      <c r="Y18">
        <f t="shared" si="22"/>
        <v>19925.037145888262</v>
      </c>
      <c r="Z18">
        <f t="shared" si="22"/>
        <v>19925.037145888262</v>
      </c>
      <c r="AA18">
        <f t="shared" si="22"/>
        <v>19925.037145888262</v>
      </c>
      <c r="AB18">
        <f t="shared" si="22"/>
        <v>19925.037145888262</v>
      </c>
      <c r="AC18">
        <f t="shared" si="22"/>
        <v>19925.037145888262</v>
      </c>
      <c r="AD18">
        <f t="shared" si="22"/>
        <v>19925.037145888262</v>
      </c>
      <c r="AE18">
        <f t="shared" si="22"/>
        <v>19925.037145888262</v>
      </c>
      <c r="AF18">
        <f t="shared" si="22"/>
        <v>19925.037145888262</v>
      </c>
    </row>
    <row r="19" spans="1:32">
      <c r="A19" s="100" t="s">
        <v>105</v>
      </c>
      <c r="B19">
        <f t="shared" si="5"/>
        <v>15457.756350045163</v>
      </c>
      <c r="C19">
        <f t="shared" si="6"/>
        <v>15457.756350045163</v>
      </c>
      <c r="D19">
        <f t="shared" si="2"/>
        <v>15457.756350045163</v>
      </c>
      <c r="E19">
        <f t="shared" ref="E19:N19" si="23">SUM(E$5*SUMIFS(D$39:D$48,$B$39:$B$48,$A19),E$6*IF($B$2=TRUE,SUMIFS($B$147:$B$162,$A$147:$A$162,$A19),SUMIFS(F$125:F$140,$A$125:$A$140,$A19)))</f>
        <v>16560.839674353923</v>
      </c>
      <c r="F19">
        <f t="shared" si="23"/>
        <v>16463.183644048146</v>
      </c>
      <c r="G19">
        <f t="shared" si="23"/>
        <v>16663.949913989814</v>
      </c>
      <c r="H19">
        <f t="shared" si="23"/>
        <v>16782.439885440872</v>
      </c>
      <c r="I19">
        <f t="shared" si="23"/>
        <v>16885.635793427613</v>
      </c>
      <c r="J19">
        <f t="shared" si="23"/>
        <v>17347.367143338546</v>
      </c>
      <c r="K19">
        <f t="shared" si="23"/>
        <v>16841.315341092235</v>
      </c>
      <c r="L19">
        <f t="shared" si="23"/>
        <v>16740.877351518047</v>
      </c>
      <c r="M19">
        <f t="shared" si="23"/>
        <v>16730.162462595803</v>
      </c>
      <c r="N19">
        <f t="shared" si="23"/>
        <v>16600.501377326847</v>
      </c>
      <c r="O19">
        <f t="shared" ref="O19:AF19" si="24">SUM(O$5*SUMIFS(N$39:N$48,$B$39:$B$48,$A19),O$6*IF($B$2=TRUE,SUMIFS($B$147:$B$162,$A$147:$A$162,$A19),SUMIFS(P$125:P$140,$A$125:$A$140,$A19)))</f>
        <v>17054.127438523534</v>
      </c>
      <c r="P19">
        <f t="shared" si="24"/>
        <v>16259.733173828283</v>
      </c>
      <c r="Q19">
        <f t="shared" si="24"/>
        <v>15932.935114653523</v>
      </c>
      <c r="R19">
        <f t="shared" si="24"/>
        <v>15893.40270512228</v>
      </c>
      <c r="S19">
        <f t="shared" si="24"/>
        <v>15843.921817786591</v>
      </c>
      <c r="T19">
        <f t="shared" si="24"/>
        <v>15882.154517556513</v>
      </c>
      <c r="U19">
        <f t="shared" si="24"/>
        <v>15837.453609606742</v>
      </c>
      <c r="V19">
        <f t="shared" si="24"/>
        <v>15785.32673725371</v>
      </c>
      <c r="W19">
        <f t="shared" si="24"/>
        <v>15785.32673725371</v>
      </c>
      <c r="X19">
        <f t="shared" si="24"/>
        <v>15785.32673725371</v>
      </c>
      <c r="Y19">
        <f t="shared" si="24"/>
        <v>15785.32673725371</v>
      </c>
      <c r="Z19">
        <f t="shared" si="24"/>
        <v>15785.32673725371</v>
      </c>
      <c r="AA19">
        <f t="shared" si="24"/>
        <v>15785.32673725371</v>
      </c>
      <c r="AB19">
        <f t="shared" si="24"/>
        <v>15785.32673725371</v>
      </c>
      <c r="AC19">
        <f t="shared" si="24"/>
        <v>15785.32673725371</v>
      </c>
      <c r="AD19">
        <f t="shared" si="24"/>
        <v>15785.32673725371</v>
      </c>
      <c r="AE19">
        <f t="shared" si="24"/>
        <v>15785.32673725371</v>
      </c>
      <c r="AF19">
        <f t="shared" si="24"/>
        <v>15785.32673725371</v>
      </c>
    </row>
    <row r="20" spans="1:32">
      <c r="A20" s="100" t="s">
        <v>106</v>
      </c>
      <c r="B20">
        <f t="shared" si="5"/>
        <v>7825.7942219532315</v>
      </c>
      <c r="C20">
        <f t="shared" si="6"/>
        <v>7825.7942219532315</v>
      </c>
      <c r="D20">
        <f t="shared" si="2"/>
        <v>7825.7942219532315</v>
      </c>
      <c r="E20">
        <f t="shared" ref="E20:N20" si="25">SUM(E$5*SUMIFS(D$39:D$48,$B$39:$B$48,$A20),E$6*IF($B$2=TRUE,SUMIFS($B$147:$B$162,$A$147:$A$162,$A20),SUMIFS(F$125:F$140,$A$125:$A$140,$A20)))</f>
        <v>7486.4384971941408</v>
      </c>
      <c r="F20">
        <f t="shared" si="25"/>
        <v>7092.8945318687911</v>
      </c>
      <c r="G20">
        <f t="shared" si="25"/>
        <v>7204.5523071909802</v>
      </c>
      <c r="H20">
        <f t="shared" si="25"/>
        <v>7304.1768175812886</v>
      </c>
      <c r="I20">
        <f t="shared" si="25"/>
        <v>7027.8990022427442</v>
      </c>
      <c r="J20">
        <f t="shared" si="25"/>
        <v>6414.7733602435028</v>
      </c>
      <c r="K20">
        <f t="shared" si="25"/>
        <v>6248.4886435371145</v>
      </c>
      <c r="L20">
        <f t="shared" si="25"/>
        <v>6038.4638079578326</v>
      </c>
      <c r="M20">
        <f t="shared" si="25"/>
        <v>6163.3858201700068</v>
      </c>
      <c r="N20">
        <f t="shared" si="25"/>
        <v>6077.3369168556064</v>
      </c>
      <c r="O20">
        <f t="shared" ref="O20:AF20" si="26">SUM(O$5*SUMIFS(N$39:N$48,$B$39:$B$48,$A20),O$6*IF($B$2=TRUE,SUMIFS($B$147:$B$162,$A$147:$A$162,$A20),SUMIFS(P$125:P$140,$A$125:$A$140,$A20)))</f>
        <v>6145.9666874429931</v>
      </c>
      <c r="P20">
        <f t="shared" si="26"/>
        <v>5518.3397506315205</v>
      </c>
      <c r="Q20">
        <f t="shared" si="26"/>
        <v>5038.3318638986111</v>
      </c>
      <c r="R20">
        <f t="shared" si="26"/>
        <v>5052.8555439662741</v>
      </c>
      <c r="S20">
        <f t="shared" si="26"/>
        <v>5048.0579688682583</v>
      </c>
      <c r="T20">
        <f t="shared" si="26"/>
        <v>5087.5426372460515</v>
      </c>
      <c r="U20">
        <f t="shared" si="26"/>
        <v>5095.1492519661233</v>
      </c>
      <c r="V20">
        <f t="shared" si="26"/>
        <v>5191.9017050041839</v>
      </c>
      <c r="W20">
        <f t="shared" si="26"/>
        <v>5191.9017050041839</v>
      </c>
      <c r="X20">
        <f t="shared" si="26"/>
        <v>5191.9017050041839</v>
      </c>
      <c r="Y20">
        <f t="shared" si="26"/>
        <v>5191.9017050041839</v>
      </c>
      <c r="Z20">
        <f t="shared" si="26"/>
        <v>5191.9017050041839</v>
      </c>
      <c r="AA20">
        <f t="shared" si="26"/>
        <v>5191.9017050041839</v>
      </c>
      <c r="AB20">
        <f t="shared" si="26"/>
        <v>5191.9017050041839</v>
      </c>
      <c r="AC20">
        <f t="shared" si="26"/>
        <v>5191.9017050041839</v>
      </c>
      <c r="AD20">
        <f t="shared" si="26"/>
        <v>5191.9017050041839</v>
      </c>
      <c r="AE20">
        <f t="shared" si="26"/>
        <v>5191.9017050041839</v>
      </c>
      <c r="AF20">
        <f t="shared" si="26"/>
        <v>5191.9017050041839</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3.7710848380078779E-2</v>
      </c>
      <c r="D39">
        <f>SUMPRODUCT(P$57:P$106,$B$57:$B$106)</f>
        <v>8.8814699987134066E-3</v>
      </c>
      <c r="E39">
        <f>SUMPRODUCT(AB$57:AB$106,$B$57:$B$106)</f>
        <v>6.5148581451912454E-3</v>
      </c>
      <c r="F39">
        <f>SUMPRODUCT(AN$57:AN$106,$B$57:$B$106)</f>
        <v>1.511351390341178E-2</v>
      </c>
      <c r="G39">
        <f>SUMPRODUCT(AZ$57:AZ$106,$B$57:$B$106)</f>
        <v>1.3005300600871727E-2</v>
      </c>
      <c r="H39">
        <f>SUMPRODUCT(BL$57:BL$106,$B$57:$B$106)</f>
        <v>1.1318149025438649E-2</v>
      </c>
      <c r="I39">
        <f>SUMPRODUCT(BX$57:BX$106,$B$57:$B$106)</f>
        <v>6.7998511257063975E-3</v>
      </c>
      <c r="J39">
        <f>SUMPRODUCT(CJ$57:CJ$106,$B$57:$B$106)</f>
        <v>4.8575824983015919E-3</v>
      </c>
      <c r="K39">
        <f>SUMPRODUCT(CV$57:CV$106,$B$57:$B$106)</f>
        <v>4.7709115482973919E-3</v>
      </c>
      <c r="L39" s="156">
        <f>K39</f>
        <v>4.7709115482973919E-3</v>
      </c>
      <c r="M39" s="156">
        <f t="shared" ref="M39:AE50" si="54">L39</f>
        <v>4.7709115482973919E-3</v>
      </c>
      <c r="N39" s="156">
        <f t="shared" si="54"/>
        <v>4.7709115482973919E-3</v>
      </c>
      <c r="O39" s="156">
        <f t="shared" si="54"/>
        <v>4.7709115482973919E-3</v>
      </c>
      <c r="P39" s="156">
        <f t="shared" si="54"/>
        <v>4.7709115482973919E-3</v>
      </c>
      <c r="Q39" s="156">
        <f t="shared" si="54"/>
        <v>4.7709115482973919E-3</v>
      </c>
      <c r="R39" s="156">
        <f t="shared" si="54"/>
        <v>4.7709115482973919E-3</v>
      </c>
      <c r="S39" s="156">
        <f t="shared" si="54"/>
        <v>4.7709115482973919E-3</v>
      </c>
      <c r="T39" s="156">
        <f t="shared" si="54"/>
        <v>4.7709115482973919E-3</v>
      </c>
      <c r="U39" s="156">
        <f t="shared" si="54"/>
        <v>4.7709115482973919E-3</v>
      </c>
      <c r="V39" s="156">
        <f t="shared" si="54"/>
        <v>4.7709115482973919E-3</v>
      </c>
      <c r="W39" s="156">
        <f t="shared" si="54"/>
        <v>4.7709115482973919E-3</v>
      </c>
      <c r="X39" s="156">
        <f t="shared" si="54"/>
        <v>4.7709115482973919E-3</v>
      </c>
      <c r="Y39" s="156">
        <f t="shared" si="54"/>
        <v>4.7709115482973919E-3</v>
      </c>
      <c r="Z39" s="156">
        <f t="shared" si="54"/>
        <v>4.7709115482973919E-3</v>
      </c>
      <c r="AA39" s="156">
        <f t="shared" si="54"/>
        <v>4.7709115482973919E-3</v>
      </c>
      <c r="AB39" s="156">
        <f t="shared" si="54"/>
        <v>4.7709115482973919E-3</v>
      </c>
      <c r="AC39" s="156">
        <f t="shared" si="54"/>
        <v>4.7709115482973919E-3</v>
      </c>
      <c r="AD39" s="156">
        <f t="shared" si="54"/>
        <v>4.7709115482973919E-3</v>
      </c>
      <c r="AE39" s="156">
        <f t="shared" si="54"/>
        <v>4.7709115482973919E-3</v>
      </c>
    </row>
    <row r="40" spans="1:32">
      <c r="B40" s="2" t="s">
        <v>98</v>
      </c>
      <c r="C40">
        <f>SUMPRODUCT(E57:E106,$B$57:$B$106)</f>
        <v>7.0385684275705698E-2</v>
      </c>
      <c r="D40">
        <f>SUMPRODUCT(Q$57:Q$106,$B$57:$B$106)</f>
        <v>2.1286180814903185E-2</v>
      </c>
      <c r="E40">
        <f>SUMPRODUCT(AC$57:AC$106,$B$57:$B$106)</f>
        <v>1.8172610571503801E-2</v>
      </c>
      <c r="F40">
        <f>SUMPRODUCT(AO$57:AO$106,$B$57:$B$106)</f>
        <v>1.1356444603381378E-2</v>
      </c>
      <c r="G40">
        <f>SUMPRODUCT(BA$57:BA$106,$B$57:$B$106)</f>
        <v>8.3329563269216016E-3</v>
      </c>
      <c r="H40">
        <f>SUMPRODUCT(BM$57:BM$106,$B$57:$B$106)</f>
        <v>8.7799550532924233E-3</v>
      </c>
      <c r="I40">
        <f>SUMPRODUCT(BY$57:BY$106,$B$57:$B$106)</f>
        <v>7.1207391839627921E-3</v>
      </c>
      <c r="J40">
        <f>SUMPRODUCT(CK$57:CK$106,$B$57:$B$106)</f>
        <v>6.9728354231365234E-3</v>
      </c>
      <c r="K40">
        <f>SUMPRODUCT(CW$57:CW$106,$B$57:$B$106)</f>
        <v>6.5312691734546267E-3</v>
      </c>
      <c r="L40" s="156">
        <f t="shared" ref="L40:AA50" si="55">K40</f>
        <v>6.5312691734546267E-3</v>
      </c>
      <c r="M40" s="156">
        <f t="shared" si="55"/>
        <v>6.5312691734546267E-3</v>
      </c>
      <c r="N40" s="156">
        <f t="shared" si="55"/>
        <v>6.5312691734546267E-3</v>
      </c>
      <c r="O40" s="156">
        <f t="shared" si="55"/>
        <v>6.5312691734546267E-3</v>
      </c>
      <c r="P40" s="156">
        <f t="shared" si="55"/>
        <v>6.5312691734546267E-3</v>
      </c>
      <c r="Q40" s="156">
        <f t="shared" si="55"/>
        <v>6.5312691734546267E-3</v>
      </c>
      <c r="R40" s="156">
        <f t="shared" si="55"/>
        <v>6.5312691734546267E-3</v>
      </c>
      <c r="S40" s="156">
        <f t="shared" si="55"/>
        <v>6.5312691734546267E-3</v>
      </c>
      <c r="T40" s="156">
        <f t="shared" si="55"/>
        <v>6.5312691734546267E-3</v>
      </c>
      <c r="U40" s="156">
        <f t="shared" si="55"/>
        <v>6.5312691734546267E-3</v>
      </c>
      <c r="V40" s="156">
        <f t="shared" si="55"/>
        <v>6.5312691734546267E-3</v>
      </c>
      <c r="W40" s="156">
        <f t="shared" si="55"/>
        <v>6.5312691734546267E-3</v>
      </c>
      <c r="X40" s="156">
        <f t="shared" si="55"/>
        <v>6.5312691734546267E-3</v>
      </c>
      <c r="Y40" s="156">
        <f t="shared" si="55"/>
        <v>6.5312691734546267E-3</v>
      </c>
      <c r="Z40" s="156">
        <f t="shared" si="55"/>
        <v>6.5312691734546267E-3</v>
      </c>
      <c r="AA40" s="156">
        <f t="shared" si="55"/>
        <v>6.5312691734546267E-3</v>
      </c>
      <c r="AB40" s="156">
        <f t="shared" si="54"/>
        <v>6.5312691734546267E-3</v>
      </c>
      <c r="AC40" s="156">
        <f t="shared" si="54"/>
        <v>6.5312691734546267E-3</v>
      </c>
      <c r="AD40" s="156">
        <f t="shared" si="54"/>
        <v>6.5312691734546267E-3</v>
      </c>
      <c r="AE40" s="156">
        <f t="shared" si="54"/>
        <v>6.5312691734546267E-3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9.4796454551621973E-2</v>
      </c>
      <c r="D42">
        <f>SUMPRODUCT(S$57:S$106,$B$57:$B$106)</f>
        <v>7.7754297007311582E-2</v>
      </c>
      <c r="E42">
        <f>SUMPRODUCT(AE$57:AE$106,$B$57:$B$106)</f>
        <v>7.1353493278070376E-2</v>
      </c>
      <c r="F42">
        <f>SUMPRODUCT(AQ$57:AQ$106,$B$57:$B$106)</f>
        <v>7.2792500186042566E-2</v>
      </c>
      <c r="G42">
        <f>SUMPRODUCT(BC$57:BC$106,$B$57:$B$106)</f>
        <v>6.2746936467753714E-2</v>
      </c>
      <c r="H42">
        <f>SUMPRODUCT(BO$57:BO$106,$B$57:$B$106)</f>
        <v>6.336134802581217E-2</v>
      </c>
      <c r="I42">
        <f>SUMPRODUCT(CA$57:CA$106,$B$57:$B$106)</f>
        <v>6.3975840793332989E-2</v>
      </c>
      <c r="J42">
        <f>SUMPRODUCT(CM$57:CM$106,$B$57:$B$106)</f>
        <v>6.5264820475337132E-2</v>
      </c>
      <c r="K42">
        <f>SUMPRODUCT(CY$57:CY$106,$B$57:$B$106)</f>
        <v>6.4945819510098646E-2</v>
      </c>
      <c r="L42" s="156">
        <f t="shared" si="55"/>
        <v>6.4945819510098646E-2</v>
      </c>
      <c r="M42" s="156">
        <f t="shared" si="54"/>
        <v>6.4945819510098646E-2</v>
      </c>
      <c r="N42" s="156">
        <f t="shared" si="54"/>
        <v>6.4945819510098646E-2</v>
      </c>
      <c r="O42" s="156">
        <f t="shared" si="54"/>
        <v>6.4945819510098646E-2</v>
      </c>
      <c r="P42" s="156">
        <f t="shared" si="54"/>
        <v>6.4945819510098646E-2</v>
      </c>
      <c r="Q42" s="156">
        <f t="shared" si="54"/>
        <v>6.4945819510098646E-2</v>
      </c>
      <c r="R42" s="156">
        <f t="shared" si="54"/>
        <v>6.4945819510098646E-2</v>
      </c>
      <c r="S42" s="156">
        <f t="shared" si="54"/>
        <v>6.4945819510098646E-2</v>
      </c>
      <c r="T42" s="156">
        <f t="shared" si="54"/>
        <v>6.4945819510098646E-2</v>
      </c>
      <c r="U42" s="156">
        <f t="shared" si="54"/>
        <v>6.4945819510098646E-2</v>
      </c>
      <c r="V42" s="156">
        <f t="shared" si="54"/>
        <v>6.4945819510098646E-2</v>
      </c>
      <c r="W42" s="156">
        <f t="shared" si="54"/>
        <v>6.4945819510098646E-2</v>
      </c>
      <c r="X42" s="156">
        <f t="shared" si="54"/>
        <v>6.4945819510098646E-2</v>
      </c>
      <c r="Y42" s="156">
        <f t="shared" si="54"/>
        <v>6.4945819510098646E-2</v>
      </c>
      <c r="Z42" s="156">
        <f t="shared" si="54"/>
        <v>6.4945819510098646E-2</v>
      </c>
      <c r="AA42" s="156">
        <f t="shared" si="54"/>
        <v>6.4945819510098646E-2</v>
      </c>
      <c r="AB42" s="156">
        <f t="shared" si="54"/>
        <v>6.4945819510098646E-2</v>
      </c>
      <c r="AC42" s="156">
        <f t="shared" si="54"/>
        <v>6.4945819510098646E-2</v>
      </c>
      <c r="AD42" s="156">
        <f t="shared" si="54"/>
        <v>6.4945819510098646E-2</v>
      </c>
      <c r="AE42" s="156">
        <f t="shared" si="54"/>
        <v>6.4945819510098646E-2</v>
      </c>
    </row>
    <row r="43" spans="1:32">
      <c r="B43" s="2" t="s">
        <v>347</v>
      </c>
      <c r="C43">
        <f>SUMPRODUCT(H57:H106,$B$57:$B$106)</f>
        <v>8.7787193439834502E-2</v>
      </c>
      <c r="D43">
        <f>SUMPRODUCT(T$57:T$106,$B$57:$B$106)</f>
        <v>3.4007830307297662E-2</v>
      </c>
      <c r="E43">
        <f>SUMPRODUCT(AF$57:AF$106,$B$57:$B$106)</f>
        <v>6.5658840680060337E-2</v>
      </c>
      <c r="F43">
        <f>SUMPRODUCT(AR$57:AR$106,$B$57:$B$106)</f>
        <v>4.6508355660557783E-2</v>
      </c>
      <c r="G43">
        <f>SUMPRODUCT(BD$57:BD$106,$B$57:$B$106)</f>
        <v>3.5923006767101175E-2</v>
      </c>
      <c r="H43">
        <f>SUMPRODUCT(BP$57:BP$106,$B$57:$B$106)</f>
        <v>2.9188613800374418E-2</v>
      </c>
      <c r="I43">
        <f>SUMPRODUCT(CB$57:CB$106,$B$57:$B$106)</f>
        <v>2.8246276810252786E-2</v>
      </c>
      <c r="J43">
        <f>SUMPRODUCT(CN$57:CN$106,$B$57:$B$106)</f>
        <v>1.3024866863811652E-2</v>
      </c>
      <c r="K43">
        <f>SUMPRODUCT(CZ$57:CZ$106,$B$57:$B$106)</f>
        <v>2.7062723917305699E-3</v>
      </c>
      <c r="L43" s="156">
        <f t="shared" si="55"/>
        <v>2.7062723917305699E-3</v>
      </c>
      <c r="M43" s="156">
        <f t="shared" si="54"/>
        <v>2.7062723917305699E-3</v>
      </c>
      <c r="N43" s="156">
        <f t="shared" si="54"/>
        <v>2.7062723917305699E-3</v>
      </c>
      <c r="O43" s="156">
        <f t="shared" si="54"/>
        <v>2.7062723917305699E-3</v>
      </c>
      <c r="P43" s="156">
        <f t="shared" si="54"/>
        <v>2.7062723917305699E-3</v>
      </c>
      <c r="Q43" s="156">
        <f t="shared" si="54"/>
        <v>2.7062723917305699E-3</v>
      </c>
      <c r="R43" s="156">
        <f t="shared" si="54"/>
        <v>2.7062723917305699E-3</v>
      </c>
      <c r="S43" s="156">
        <f t="shared" si="54"/>
        <v>2.7062723917305699E-3</v>
      </c>
      <c r="T43" s="156">
        <f t="shared" si="54"/>
        <v>2.7062723917305699E-3</v>
      </c>
      <c r="U43" s="156">
        <f t="shared" si="54"/>
        <v>2.7062723917305699E-3</v>
      </c>
      <c r="V43" s="156">
        <f t="shared" si="54"/>
        <v>2.7062723917305699E-3</v>
      </c>
      <c r="W43" s="156">
        <f t="shared" si="54"/>
        <v>2.7062723917305699E-3</v>
      </c>
      <c r="X43" s="156">
        <f t="shared" si="54"/>
        <v>2.7062723917305699E-3</v>
      </c>
      <c r="Y43" s="156">
        <f t="shared" si="54"/>
        <v>2.7062723917305699E-3</v>
      </c>
      <c r="Z43" s="156">
        <f t="shared" si="54"/>
        <v>2.7062723917305699E-3</v>
      </c>
      <c r="AA43" s="156">
        <f t="shared" si="54"/>
        <v>2.7062723917305699E-3</v>
      </c>
      <c r="AB43" s="156">
        <f t="shared" si="54"/>
        <v>2.7062723917305699E-3</v>
      </c>
      <c r="AC43" s="156">
        <f t="shared" si="54"/>
        <v>2.7062723917305699E-3</v>
      </c>
      <c r="AD43" s="156">
        <f t="shared" si="54"/>
        <v>2.7062723917305699E-3</v>
      </c>
      <c r="AE43" s="156">
        <f t="shared" si="54"/>
        <v>2.7062723917305699E-3</v>
      </c>
    </row>
    <row r="44" spans="1:32">
      <c r="B44" s="2" t="s">
        <v>99</v>
      </c>
      <c r="C44">
        <f>SUMPRODUCT(I57:I106,$B$57:$B$106)</f>
        <v>0.66224337511943643</v>
      </c>
      <c r="D44">
        <f>SUMPRODUCT(U$57:U$106,$B$57:$B$106)</f>
        <v>0.54318769962141045</v>
      </c>
      <c r="E44">
        <f>SUMPRODUCT(AG$57:AG$106,$B$57:$B$106)</f>
        <v>0.49760819104225212</v>
      </c>
      <c r="F44">
        <f>SUMPRODUCT(AS$57:AS$106,$B$57:$B$106)</f>
        <v>0.50676542203978336</v>
      </c>
      <c r="G44">
        <f>SUMPRODUCT(BE$57:BE$106,$B$57:$B$106)</f>
        <v>0.43607573261087978</v>
      </c>
      <c r="H44">
        <f>SUMPRODUCT(BQ$57:BQ$106,$B$57:$B$106)</f>
        <v>0.43958660802611971</v>
      </c>
      <c r="I44">
        <f>SUMPRODUCT(CC$57:CC$106,$B$57:$B$106)</f>
        <v>0.44308596158048363</v>
      </c>
      <c r="J44">
        <f>SUMPRODUCT(CO$57:CO$106,$B$57:$B$106)</f>
        <v>0.45123664906594346</v>
      </c>
      <c r="K44">
        <f>SUMPRODUCT(DA$57:DA$106,$B$57:$B$106)</f>
        <v>0.44826097398397402</v>
      </c>
      <c r="L44" s="156">
        <f t="shared" si="55"/>
        <v>0.44826097398397402</v>
      </c>
      <c r="M44" s="156">
        <f t="shared" si="54"/>
        <v>0.44826097398397402</v>
      </c>
      <c r="N44" s="156">
        <f t="shared" si="54"/>
        <v>0.44826097398397402</v>
      </c>
      <c r="O44" s="156">
        <f t="shared" si="54"/>
        <v>0.44826097398397402</v>
      </c>
      <c r="P44" s="156">
        <f t="shared" si="54"/>
        <v>0.44826097398397402</v>
      </c>
      <c r="Q44" s="156">
        <f t="shared" si="54"/>
        <v>0.44826097398397402</v>
      </c>
      <c r="R44" s="156">
        <f t="shared" si="54"/>
        <v>0.44826097398397402</v>
      </c>
      <c r="S44" s="156">
        <f t="shared" si="54"/>
        <v>0.44826097398397402</v>
      </c>
      <c r="T44" s="156">
        <f t="shared" si="54"/>
        <v>0.44826097398397402</v>
      </c>
      <c r="U44" s="156">
        <f t="shared" si="54"/>
        <v>0.44826097398397402</v>
      </c>
      <c r="V44" s="156">
        <f t="shared" si="54"/>
        <v>0.44826097398397402</v>
      </c>
      <c r="W44" s="156">
        <f t="shared" si="54"/>
        <v>0.44826097398397402</v>
      </c>
      <c r="X44" s="156">
        <f t="shared" si="54"/>
        <v>0.44826097398397402</v>
      </c>
      <c r="Y44" s="156">
        <f t="shared" si="54"/>
        <v>0.44826097398397402</v>
      </c>
      <c r="Z44" s="156">
        <f t="shared" si="54"/>
        <v>0.44826097398397402</v>
      </c>
      <c r="AA44" s="156">
        <f t="shared" si="54"/>
        <v>0.44826097398397402</v>
      </c>
      <c r="AB44" s="156">
        <f t="shared" si="54"/>
        <v>0.44826097398397402</v>
      </c>
      <c r="AC44" s="156">
        <f t="shared" si="54"/>
        <v>0.44826097398397402</v>
      </c>
      <c r="AD44" s="156">
        <f t="shared" si="54"/>
        <v>0.44826097398397402</v>
      </c>
      <c r="AE44" s="156">
        <f t="shared" si="54"/>
        <v>0.44826097398397402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0</v>
      </c>
      <c r="D46">
        <f>SUMPRODUCT(W$57:W$106,$B$57:$B$106)</f>
        <v>0</v>
      </c>
      <c r="E46">
        <f>SUMPRODUCT(AI$57:AI$106,$B$57:$B$106)</f>
        <v>0</v>
      </c>
      <c r="F46">
        <f>SUMPRODUCT(AU$57:AU$106,$B$57:$B$106)</f>
        <v>0</v>
      </c>
      <c r="G46">
        <f>SUMPRODUCT(BG$57:BG$106,$B$57:$B$106)</f>
        <v>0</v>
      </c>
      <c r="H46">
        <f>SUMPRODUCT(BS$57:BS$106,$B$57:$B$106)</f>
        <v>0</v>
      </c>
      <c r="I46">
        <f>SUMPRODUCT(CE$57:CE$106,$B$57:$B$106)</f>
        <v>0</v>
      </c>
      <c r="J46">
        <f>SUMPRODUCT(CQ$57:CQ$106,$B$57:$B$106)</f>
        <v>0</v>
      </c>
      <c r="K46">
        <f>SUMPRODUCT(DC$57:DC$106,$B$57:$B$106)</f>
        <v>0</v>
      </c>
      <c r="L46" s="156">
        <f t="shared" si="55"/>
        <v>0</v>
      </c>
      <c r="M46" s="156">
        <f t="shared" si="54"/>
        <v>0</v>
      </c>
      <c r="N46" s="156">
        <f t="shared" si="54"/>
        <v>0</v>
      </c>
      <c r="O46" s="156">
        <f t="shared" si="54"/>
        <v>0</v>
      </c>
      <c r="P46" s="156">
        <f t="shared" si="54"/>
        <v>0</v>
      </c>
      <c r="Q46" s="156">
        <f t="shared" si="54"/>
        <v>0</v>
      </c>
      <c r="R46" s="156">
        <f t="shared" si="54"/>
        <v>0</v>
      </c>
      <c r="S46" s="156">
        <f t="shared" si="54"/>
        <v>0</v>
      </c>
      <c r="T46" s="156">
        <f t="shared" si="54"/>
        <v>0</v>
      </c>
      <c r="U46" s="156">
        <f t="shared" si="54"/>
        <v>0</v>
      </c>
      <c r="V46" s="156">
        <f t="shared" si="54"/>
        <v>0</v>
      </c>
      <c r="W46" s="156">
        <f t="shared" si="54"/>
        <v>0</v>
      </c>
      <c r="X46" s="156">
        <f t="shared" si="54"/>
        <v>0</v>
      </c>
      <c r="Y46" s="156">
        <f t="shared" si="54"/>
        <v>0</v>
      </c>
      <c r="Z46" s="156">
        <f t="shared" si="54"/>
        <v>0</v>
      </c>
      <c r="AA46" s="156">
        <f t="shared" si="54"/>
        <v>0</v>
      </c>
      <c r="AB46" s="156">
        <f t="shared" si="54"/>
        <v>0</v>
      </c>
      <c r="AC46" s="156">
        <f t="shared" si="54"/>
        <v>0</v>
      </c>
      <c r="AD46" s="156">
        <f t="shared" si="54"/>
        <v>0</v>
      </c>
      <c r="AE46" s="156">
        <f t="shared" si="54"/>
        <v>0</v>
      </c>
    </row>
    <row r="47" spans="1:32">
      <c r="B47" s="2" t="s">
        <v>100</v>
      </c>
      <c r="C47">
        <f>SUMPRODUCT(L57:L106,$B$57:$B$106)</f>
        <v>3.9358497043844407E-2</v>
      </c>
      <c r="D47">
        <f>SUMPRODUCT(X$57:X$106,$B$57:$B$106)</f>
        <v>0.30128944112892675</v>
      </c>
      <c r="E47">
        <f>SUMPRODUCT(AJ$57:AJ$106,$B$57:$B$106)</f>
        <v>0.32832722310792961</v>
      </c>
      <c r="F47">
        <f>SUMPRODUCT(AV$57:AV$106,$B$57:$B$106)</f>
        <v>0.33483572758898233</v>
      </c>
      <c r="G47">
        <f>SUMPRODUCT(BH$57:BH$106,$B$57:$B$106)</f>
        <v>0.43312507280594836</v>
      </c>
      <c r="H47">
        <f>SUMPRODUCT(BT$57:BT$106,$B$57:$B$106)</f>
        <v>0.43696346096081506</v>
      </c>
      <c r="I47">
        <f>SUMPRODUCT(CF$57:CF$106,$B$57:$B$106)</f>
        <v>0.43996008996413161</v>
      </c>
      <c r="J47">
        <f>SUMPRODUCT(CR$57:CR$106,$B$57:$B$106)</f>
        <v>0.44771015706768391</v>
      </c>
      <c r="K47">
        <f>SUMPRODUCT(DD$57:DD$106,$B$57:$B$106)</f>
        <v>0.46199915931667856</v>
      </c>
      <c r="L47" s="156">
        <f t="shared" si="55"/>
        <v>0.46199915931667856</v>
      </c>
      <c r="M47" s="156">
        <f t="shared" si="54"/>
        <v>0.46199915931667856</v>
      </c>
      <c r="N47" s="156">
        <f t="shared" si="54"/>
        <v>0.46199915931667856</v>
      </c>
      <c r="O47" s="156">
        <f t="shared" si="54"/>
        <v>0.46199915931667856</v>
      </c>
      <c r="P47" s="156">
        <f t="shared" si="54"/>
        <v>0.46199915931667856</v>
      </c>
      <c r="Q47" s="156">
        <f t="shared" si="54"/>
        <v>0.46199915931667856</v>
      </c>
      <c r="R47" s="156">
        <f t="shared" si="54"/>
        <v>0.46199915931667856</v>
      </c>
      <c r="S47" s="156">
        <f t="shared" si="54"/>
        <v>0.46199915931667856</v>
      </c>
      <c r="T47" s="156">
        <f t="shared" si="54"/>
        <v>0.46199915931667856</v>
      </c>
      <c r="U47" s="156">
        <f t="shared" si="54"/>
        <v>0.46199915931667856</v>
      </c>
      <c r="V47" s="156">
        <f t="shared" si="54"/>
        <v>0.46199915931667856</v>
      </c>
      <c r="W47" s="156">
        <f t="shared" si="54"/>
        <v>0.46199915931667856</v>
      </c>
      <c r="X47" s="156">
        <f t="shared" si="54"/>
        <v>0.46199915931667856</v>
      </c>
      <c r="Y47" s="156">
        <f t="shared" si="54"/>
        <v>0.46199915931667856</v>
      </c>
      <c r="Z47" s="156">
        <f t="shared" si="54"/>
        <v>0.46199915931667856</v>
      </c>
      <c r="AA47" s="156">
        <f t="shared" si="54"/>
        <v>0.46199915931667856</v>
      </c>
      <c r="AB47" s="156">
        <f t="shared" si="54"/>
        <v>0.46199915931667856</v>
      </c>
      <c r="AC47" s="156">
        <f t="shared" si="54"/>
        <v>0.46199915931667856</v>
      </c>
      <c r="AD47" s="156">
        <f t="shared" si="54"/>
        <v>0.46199915931667856</v>
      </c>
      <c r="AE47" s="156">
        <f t="shared" si="54"/>
        <v>0.46199915931667856</v>
      </c>
    </row>
    <row r="48" spans="1:32">
      <c r="B48" s="2" t="s">
        <v>102</v>
      </c>
      <c r="C48">
        <f>SUMPRODUCT(N57:N106,$B$57:$B$106)</f>
        <v>7.7179471894782024E-3</v>
      </c>
      <c r="D48">
        <f>SUMPRODUCT(Z$57:Z$106,$B$57:$B$106)</f>
        <v>1.3593081121436951E-2</v>
      </c>
      <c r="E48">
        <f>SUMPRODUCT(AL$57:AL$106,$B$57:$B$106)</f>
        <v>1.236478317499253E-2</v>
      </c>
      <c r="F48">
        <f>SUMPRODUCT(AX$57:AX$106,$B$57:$B$106)</f>
        <v>1.2628036017840783E-2</v>
      </c>
      <c r="G48">
        <f>SUMPRODUCT(BJ$57:BJ$106,$B$57:$B$106)</f>
        <v>1.0790994420523661E-2</v>
      </c>
      <c r="H48">
        <f>SUMPRODUCT(BV$57:BV$106,$B$57:$B$106)</f>
        <v>1.0801865108147535E-2</v>
      </c>
      <c r="I48">
        <f>SUMPRODUCT(CH$57:CH$106,$B$57:$B$106)</f>
        <v>1.0811240542129827E-2</v>
      </c>
      <c r="J48">
        <f>SUMPRODUCT(CT$57:CT$106,$B$57:$B$106)</f>
        <v>1.0933088605785714E-2</v>
      </c>
      <c r="K48">
        <f>SUMPRODUCT(DF$57:DF$106,$B$57:$B$106)</f>
        <v>1.0785594075766191E-2</v>
      </c>
      <c r="L48" s="156">
        <f t="shared" si="55"/>
        <v>1.0785594075766191E-2</v>
      </c>
      <c r="M48" s="156">
        <f t="shared" si="54"/>
        <v>1.0785594075766191E-2</v>
      </c>
      <c r="N48" s="156">
        <f t="shared" si="54"/>
        <v>1.0785594075766191E-2</v>
      </c>
      <c r="O48" s="156">
        <f t="shared" si="54"/>
        <v>1.0785594075766191E-2</v>
      </c>
      <c r="P48" s="156">
        <f t="shared" si="54"/>
        <v>1.0785594075766191E-2</v>
      </c>
      <c r="Q48" s="156">
        <f t="shared" si="54"/>
        <v>1.0785594075766191E-2</v>
      </c>
      <c r="R48" s="156">
        <f t="shared" si="54"/>
        <v>1.0785594075766191E-2</v>
      </c>
      <c r="S48" s="156">
        <f t="shared" si="54"/>
        <v>1.0785594075766191E-2</v>
      </c>
      <c r="T48" s="156">
        <f t="shared" si="54"/>
        <v>1.0785594075766191E-2</v>
      </c>
      <c r="U48" s="156">
        <f t="shared" si="54"/>
        <v>1.0785594075766191E-2</v>
      </c>
      <c r="V48" s="156">
        <f t="shared" si="54"/>
        <v>1.0785594075766191E-2</v>
      </c>
      <c r="W48" s="156">
        <f t="shared" si="54"/>
        <v>1.0785594075766191E-2</v>
      </c>
      <c r="X48" s="156">
        <f t="shared" si="54"/>
        <v>1.0785594075766191E-2</v>
      </c>
      <c r="Y48" s="156">
        <f t="shared" si="54"/>
        <v>1.0785594075766191E-2</v>
      </c>
      <c r="Z48" s="156">
        <f t="shared" si="54"/>
        <v>1.0785594075766191E-2</v>
      </c>
      <c r="AA48" s="156">
        <f t="shared" si="54"/>
        <v>1.0785594075766191E-2</v>
      </c>
      <c r="AB48" s="156">
        <f t="shared" si="54"/>
        <v>1.0785594075766191E-2</v>
      </c>
      <c r="AC48" s="156">
        <f t="shared" si="54"/>
        <v>1.0785594075766191E-2</v>
      </c>
      <c r="AD48" s="156">
        <f t="shared" si="54"/>
        <v>1.0785594075766191E-2</v>
      </c>
      <c r="AE48" s="156">
        <f t="shared" si="54"/>
        <v>1.0785594075766191E-2</v>
      </c>
    </row>
    <row r="49" spans="1:110">
      <c r="B49" s="1"/>
    </row>
    <row r="50" spans="1:110">
      <c r="B50" s="1"/>
      <c r="C50" s="160">
        <f>SUM(C39:C48)</f>
        <v>0.99999999999999989</v>
      </c>
      <c r="D50" s="160">
        <f>SUM(D39:D48)</f>
        <v>1</v>
      </c>
      <c r="E50" s="160">
        <f>SUM(E39:E48)</f>
        <v>1</v>
      </c>
      <c r="F50" s="160">
        <f>SUM(F39:F48)</f>
        <v>1</v>
      </c>
      <c r="G50" s="160">
        <f t="shared" ref="G50:K50" si="56">SUM(G39:G48)</f>
        <v>1</v>
      </c>
      <c r="H50" s="160">
        <f t="shared" si="56"/>
        <v>0.99999999999999989</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1</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157984.8908109664</v>
      </c>
      <c r="C2" s="5">
        <f>SUMIFS(Imports_new!C$10:C$33,Imports_new!$A$10:$A$33,$A2)</f>
        <v>157984.8908109664</v>
      </c>
      <c r="D2" s="5">
        <f>SUMIFS(Imports_new!D$10:D$33,Imports_new!$A$10:$A$33,$A2)</f>
        <v>157984.8908109664</v>
      </c>
      <c r="E2" s="5">
        <f>SUMIFS(Imports_new!E$10:E$33,Imports_new!$A$10:$A$33,$A2)</f>
        <v>106808.42373281179</v>
      </c>
      <c r="F2" s="5">
        <f>SUMIFS(Imports_new!F$10:F$33,Imports_new!$A$10:$A$33,$A2)</f>
        <v>91986.648896491868</v>
      </c>
      <c r="G2" s="5">
        <f>SUMIFS(Imports_new!G$10:G$33,Imports_new!$A$10:$A$33,$A2)</f>
        <v>89538.290597676823</v>
      </c>
      <c r="H2" s="5">
        <f>SUMIFS(Imports_new!H$10:H$33,Imports_new!$A$10:$A$33,$A2)</f>
        <v>83715.658761428029</v>
      </c>
      <c r="I2" s="5">
        <f>SUMIFS(Imports_new!I$10:I$33,Imports_new!$A$10:$A$33,$A2)</f>
        <v>82026.477658218442</v>
      </c>
      <c r="J2" s="5">
        <f>SUMIFS(Imports_new!J$10:J$33,Imports_new!$A$10:$A$33,$A2)</f>
        <v>49185.969216961428</v>
      </c>
      <c r="K2" s="5">
        <f>SUMIFS(Imports_new!K$10:K$33,Imports_new!$A$10:$A$33,$A2)</f>
        <v>16042.493146245761</v>
      </c>
      <c r="L2" s="5">
        <f>SUMIFS(Imports_new!L$10:L$33,Imports_new!$A$10:$A$33,$A2)</f>
        <v>16076.756897431405</v>
      </c>
      <c r="M2" s="5">
        <f>SUMIFS(Imports_new!M$10:M$33,Imports_new!$A$10:$A$33,$A2)</f>
        <v>16191.738144509767</v>
      </c>
      <c r="N2" s="5">
        <f>SUMIFS(Imports_new!N$10:N$33,Imports_new!$A$10:$A$33,$A2)</f>
        <v>12613.061775458134</v>
      </c>
      <c r="O2" s="5">
        <f>SUMIFS(Imports_new!O$10:O$33,Imports_new!$A$10:$A$33,$A2)</f>
        <v>12938.302031784431</v>
      </c>
      <c r="P2" s="5">
        <f>SUMIFS(Imports_new!P$10:P$33,Imports_new!$A$10:$A$33,$A2)</f>
        <v>11274.863550560869</v>
      </c>
      <c r="Q2" s="5">
        <f>SUMIFS(Imports_new!Q$10:Q$33,Imports_new!$A$10:$A$33,$A2)</f>
        <v>10992.320799279321</v>
      </c>
      <c r="R2" s="5">
        <f>SUMIFS(Imports_new!R$10:R$33,Imports_new!$A$10:$A$33,$A2)</f>
        <v>11130.987868803495</v>
      </c>
      <c r="S2" s="5">
        <f>SUMIFS(Imports_new!S$10:S$33,Imports_new!$A$10:$A$33,$A2)</f>
        <v>10461.865604316461</v>
      </c>
      <c r="T2" s="5">
        <f>SUMIFS(Imports_new!T$10:T$33,Imports_new!$A$10:$A$33,$A2)</f>
        <v>10451.971889746859</v>
      </c>
      <c r="U2" s="5">
        <f>SUMIFS(Imports_new!U$10:U$33,Imports_new!$A$10:$A$33,$A2)</f>
        <v>9738.9775247064754</v>
      </c>
      <c r="V2" s="5">
        <f>SUMIFS(Imports_new!V$10:V$33,Imports_new!$A$10:$A$33,$A2)</f>
        <v>9917.2556531685332</v>
      </c>
      <c r="W2" s="5">
        <f>SUMIFS(Imports_new!W$10:W$33,Imports_new!$A$10:$A$33,$A2)</f>
        <v>9917.2556531685332</v>
      </c>
      <c r="X2" s="5">
        <f>SUMIFS(Imports_new!X$10:X$33,Imports_new!$A$10:$A$33,$A2)</f>
        <v>9917.2556531685332</v>
      </c>
      <c r="Y2" s="5">
        <f>SUMIFS(Imports_new!Y$10:Y$33,Imports_new!$A$10:$A$33,$A2)</f>
        <v>9917.2556531685332</v>
      </c>
      <c r="Z2" s="5">
        <f>SUMIFS(Imports_new!Z$10:Z$33,Imports_new!$A$10:$A$33,$A2)</f>
        <v>9917.2556531685332</v>
      </c>
      <c r="AA2" s="5">
        <f>SUMIFS(Imports_new!AA$10:AA$33,Imports_new!$A$10:$A$33,$A2)</f>
        <v>9917.2556531685332</v>
      </c>
      <c r="AB2" s="5">
        <f>SUMIFS(Imports_new!AB$10:AB$33,Imports_new!$A$10:$A$33,$A2)</f>
        <v>9917.2556531685332</v>
      </c>
      <c r="AC2" s="5">
        <f>SUMIFS(Imports_new!AC$10:AC$33,Imports_new!$A$10:$A$33,$A2)</f>
        <v>9917.2556531685332</v>
      </c>
      <c r="AD2" s="5">
        <f>SUMIFS(Imports_new!AD$10:AD$33,Imports_new!$A$10:$A$33,$A2)</f>
        <v>9917.2556531685332</v>
      </c>
      <c r="AE2" s="5">
        <f>SUMIFS(Imports_new!AE$10:AE$33,Imports_new!$A$10:$A$33,$A2)</f>
        <v>9917.2556531685332</v>
      </c>
      <c r="AF2" s="5">
        <f>SUMIFS(Imports_new!AF$10:AF$33,Imports_new!$A$10:$A$33,$A2)</f>
        <v>9917.2556531685332</v>
      </c>
    </row>
    <row r="3" spans="1:32">
      <c r="A3" s="2" t="s">
        <v>347</v>
      </c>
      <c r="B3" s="5">
        <f>SUMIFS(Imports_new!B$10:B$33,Imports_new!$A$10:$A$33,$A3)</f>
        <v>368823.20537437638</v>
      </c>
      <c r="C3" s="5">
        <f>SUMIFS(Imports_new!C$10:C$33,Imports_new!$A$10:$A$33,$A3)</f>
        <v>368823.20537437638</v>
      </c>
      <c r="D3" s="5">
        <f>SUMIFS(Imports_new!D$10:D$33,Imports_new!$A$10:$A$33,$A3)</f>
        <v>368823.20537437638</v>
      </c>
      <c r="E3" s="5">
        <f>SUMIFS(Imports_new!E$10:E$33,Imports_new!$A$10:$A$33,$A3)</f>
        <v>341939.05925267324</v>
      </c>
      <c r="F3" s="5">
        <f>SUMIFS(Imports_new!F$10:F$33,Imports_new!$A$10:$A$33,$A3)</f>
        <v>374767.62011418573</v>
      </c>
      <c r="G3" s="5">
        <f>SUMIFS(Imports_new!G$10:G$33,Imports_new!$A$10:$A$33,$A3)</f>
        <v>378170.74417774176</v>
      </c>
      <c r="H3" s="5">
        <f>SUMIFS(Imports_new!H$10:H$33,Imports_new!$A$10:$A$33,$A3)</f>
        <v>355170.58209042292</v>
      </c>
      <c r="I3" s="5">
        <f>SUMIFS(Imports_new!I$10:I$33,Imports_new!$A$10:$A$33,$A3)</f>
        <v>340502.51263441262</v>
      </c>
      <c r="J3" s="5">
        <f>SUMIFS(Imports_new!J$10:J$33,Imports_new!$A$10:$A$33,$A3)</f>
        <v>363281.12849274778</v>
      </c>
      <c r="K3" s="5">
        <f>SUMIFS(Imports_new!K$10:K$33,Imports_new!$A$10:$A$33,$A3)</f>
        <v>389939.29363667045</v>
      </c>
      <c r="L3" s="5">
        <f>SUMIFS(Imports_new!L$10:L$33,Imports_new!$A$10:$A$33,$A3)</f>
        <v>363229.52206790569</v>
      </c>
      <c r="M3" s="5">
        <f>SUMIFS(Imports_new!M$10:M$33,Imports_new!$A$10:$A$33,$A3)</f>
        <v>378267.06731339823</v>
      </c>
      <c r="N3" s="5">
        <f>SUMIFS(Imports_new!N$10:N$33,Imports_new!$A$10:$A$33,$A3)</f>
        <v>373989.21774670185</v>
      </c>
      <c r="O3" s="5">
        <f>SUMIFS(Imports_new!O$10:O$33,Imports_new!$A$10:$A$33,$A3)</f>
        <v>370450.14093999233</v>
      </c>
      <c r="P3" s="5">
        <f>SUMIFS(Imports_new!P$10:P$33,Imports_new!$A$10:$A$33,$A3)</f>
        <v>368006.40946354537</v>
      </c>
      <c r="Q3" s="5">
        <f>SUMIFS(Imports_new!Q$10:Q$33,Imports_new!$A$10:$A$33,$A3)</f>
        <v>374940.45366282423</v>
      </c>
      <c r="R3" s="5">
        <f>SUMIFS(Imports_new!R$10:R$33,Imports_new!$A$10:$A$33,$A3)</f>
        <v>380545.88060714584</v>
      </c>
      <c r="S3" s="5">
        <f>SUMIFS(Imports_new!S$10:S$33,Imports_new!$A$10:$A$33,$A3)</f>
        <v>384635.03262205701</v>
      </c>
      <c r="T3" s="5">
        <f>SUMIFS(Imports_new!T$10:T$33,Imports_new!$A$10:$A$33,$A3)</f>
        <v>387521.15781842778</v>
      </c>
      <c r="U3" s="5">
        <f>SUMIFS(Imports_new!U$10:U$33,Imports_new!$A$10:$A$33,$A3)</f>
        <v>390599.17988572241</v>
      </c>
      <c r="V3" s="5">
        <f>SUMIFS(Imports_new!V$10:V$33,Imports_new!$A$10:$A$33,$A3)</f>
        <v>392152.6035475363</v>
      </c>
      <c r="W3" s="5">
        <f>SUMIFS(Imports_new!W$10:W$33,Imports_new!$A$10:$A$33,$A3)</f>
        <v>392152.6035475363</v>
      </c>
      <c r="X3" s="5">
        <f>SUMIFS(Imports_new!X$10:X$33,Imports_new!$A$10:$A$33,$A3)</f>
        <v>392152.6035475363</v>
      </c>
      <c r="Y3" s="5">
        <f>SUMIFS(Imports_new!Y$10:Y$33,Imports_new!$A$10:$A$33,$A3)</f>
        <v>392152.6035475363</v>
      </c>
      <c r="Z3" s="5">
        <f>SUMIFS(Imports_new!Z$10:Z$33,Imports_new!$A$10:$A$33,$A3)</f>
        <v>392152.6035475363</v>
      </c>
      <c r="AA3" s="5">
        <f>SUMIFS(Imports_new!AA$10:AA$33,Imports_new!$A$10:$A$33,$A3)</f>
        <v>392152.6035475363</v>
      </c>
      <c r="AB3" s="5">
        <f>SUMIFS(Imports_new!AB$10:AB$33,Imports_new!$A$10:$A$33,$A3)</f>
        <v>392152.6035475363</v>
      </c>
      <c r="AC3" s="5">
        <f>SUMIFS(Imports_new!AC$10:AC$33,Imports_new!$A$10:$A$33,$A3)</f>
        <v>392152.6035475363</v>
      </c>
      <c r="AD3" s="5">
        <f>SUMIFS(Imports_new!AD$10:AD$33,Imports_new!$A$10:$A$33,$A3)</f>
        <v>392152.6035475363</v>
      </c>
      <c r="AE3" s="5">
        <f>SUMIFS(Imports_new!AE$10:AE$33,Imports_new!$A$10:$A$33,$A3)</f>
        <v>392152.6035475363</v>
      </c>
      <c r="AF3" s="5">
        <f>SUMIFS(Imports_new!AF$10:AF$33,Imports_new!$A$10:$A$33,$A3)</f>
        <v>392152.6035475363</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841101.92970103421</v>
      </c>
      <c r="C5" s="5">
        <f>SUMIFS(Imports_new!C$10:C$33,Imports_new!$A$10:$A$33,$A5)</f>
        <v>841101.92970103421</v>
      </c>
      <c r="D5" s="5">
        <f>SUMIFS(Imports_new!D$10:D$33,Imports_new!$A$10:$A$33,$A5)</f>
        <v>841101.92970103421</v>
      </c>
      <c r="E5" s="5">
        <f>SUMIFS(Imports_new!E$10:E$33,Imports_new!$A$10:$A$33,$A5)</f>
        <v>722236.3242972889</v>
      </c>
      <c r="F5" s="5">
        <f>SUMIFS(Imports_new!F$10:F$33,Imports_new!$A$10:$A$33,$A5)</f>
        <v>700078.60482757504</v>
      </c>
      <c r="G5" s="5">
        <f>SUMIFS(Imports_new!G$10:G$33,Imports_new!$A$10:$A$33,$A5)</f>
        <v>654665.92159832711</v>
      </c>
      <c r="H5" s="5">
        <f>SUMIFS(Imports_new!H$10:H$33,Imports_new!$A$10:$A$33,$A5)</f>
        <v>614656.03083229461</v>
      </c>
      <c r="I5" s="5">
        <f>SUMIFS(Imports_new!I$10:I$33,Imports_new!$A$10:$A$33,$A5)</f>
        <v>614465.48281669139</v>
      </c>
      <c r="J5" s="5">
        <f>SUMIFS(Imports_new!J$10:J$33,Imports_new!$A$10:$A$33,$A5)</f>
        <v>634078.32218332659</v>
      </c>
      <c r="K5" s="5">
        <f>SUMIFS(Imports_new!K$10:K$33,Imports_new!$A$10:$A$33,$A5)</f>
        <v>619929.29484231654</v>
      </c>
      <c r="L5" s="5">
        <f>SUMIFS(Imports_new!L$10:L$33,Imports_new!$A$10:$A$33,$A5)</f>
        <v>634159.74214944139</v>
      </c>
      <c r="M5" s="5">
        <f>SUMIFS(Imports_new!M$10:M$33,Imports_new!$A$10:$A$33,$A5)</f>
        <v>613266.99985244393</v>
      </c>
      <c r="N5" s="5">
        <f>SUMIFS(Imports_new!N$10:N$33,Imports_new!$A$10:$A$33,$A5)</f>
        <v>631314.75837262208</v>
      </c>
      <c r="O5" s="5">
        <f>SUMIFS(Imports_new!O$10:O$33,Imports_new!$A$10:$A$33,$A5)</f>
        <v>630274.63056823099</v>
      </c>
      <c r="P5" s="5">
        <f>SUMIFS(Imports_new!P$10:P$33,Imports_new!$A$10:$A$33,$A5)</f>
        <v>647972.11434299336</v>
      </c>
      <c r="Q5" s="5">
        <f>SUMIFS(Imports_new!Q$10:Q$33,Imports_new!$A$10:$A$33,$A5)</f>
        <v>646734.34923915996</v>
      </c>
      <c r="R5" s="5">
        <f>SUMIFS(Imports_new!R$10:R$33,Imports_new!$A$10:$A$33,$A5)</f>
        <v>645117.3523758261</v>
      </c>
      <c r="S5" s="5">
        <f>SUMIFS(Imports_new!S$10:S$33,Imports_new!$A$10:$A$33,$A5)</f>
        <v>644723.21352327638</v>
      </c>
      <c r="T5" s="5">
        <f>SUMIFS(Imports_new!T$10:T$33,Imports_new!$A$10:$A$33,$A5)</f>
        <v>643588.28263609053</v>
      </c>
      <c r="U5" s="5">
        <f>SUMIFS(Imports_new!U$10:U$33,Imports_new!$A$10:$A$33,$A5)</f>
        <v>642465.70073082997</v>
      </c>
      <c r="V5" s="5">
        <f>SUMIFS(Imports_new!V$10:V$33,Imports_new!$A$10:$A$33,$A5)</f>
        <v>641467.57752541674</v>
      </c>
      <c r="W5" s="5">
        <f>SUMIFS(Imports_new!W$10:W$33,Imports_new!$A$10:$A$33,$A5)</f>
        <v>641467.57752541674</v>
      </c>
      <c r="X5" s="5">
        <f>SUMIFS(Imports_new!X$10:X$33,Imports_new!$A$10:$A$33,$A5)</f>
        <v>641467.57752541674</v>
      </c>
      <c r="Y5" s="5">
        <f>SUMIFS(Imports_new!Y$10:Y$33,Imports_new!$A$10:$A$33,$A5)</f>
        <v>641467.57752541674</v>
      </c>
      <c r="Z5" s="5">
        <f>SUMIFS(Imports_new!Z$10:Z$33,Imports_new!$A$10:$A$33,$A5)</f>
        <v>641467.57752541674</v>
      </c>
      <c r="AA5" s="5">
        <f>SUMIFS(Imports_new!AA$10:AA$33,Imports_new!$A$10:$A$33,$A5)</f>
        <v>641467.57752541674</v>
      </c>
      <c r="AB5" s="5">
        <f>SUMIFS(Imports_new!AB$10:AB$33,Imports_new!$A$10:$A$33,$A5)</f>
        <v>641467.57752541674</v>
      </c>
      <c r="AC5" s="5">
        <f>SUMIFS(Imports_new!AC$10:AC$33,Imports_new!$A$10:$A$33,$A5)</f>
        <v>641467.57752541674</v>
      </c>
      <c r="AD5" s="5">
        <f>SUMIFS(Imports_new!AD$10:AD$33,Imports_new!$A$10:$A$33,$A5)</f>
        <v>641467.57752541674</v>
      </c>
      <c r="AE5" s="5">
        <f>SUMIFS(Imports_new!AE$10:AE$33,Imports_new!$A$10:$A$33,$A5)</f>
        <v>641467.57752541674</v>
      </c>
      <c r="AF5" s="5">
        <f>SUMIFS(Imports_new!AF$10:AF$33,Imports_new!$A$10:$A$33,$A5)</f>
        <v>641467.57752541674</v>
      </c>
    </row>
    <row r="6" spans="1:32">
      <c r="A6" s="2" t="s">
        <v>101</v>
      </c>
      <c r="B6" s="5">
        <f>SUMIFS(Imports_new!B$10:B$33,Imports_new!$A$10:$A$33,$A6)</f>
        <v>1509113.162324162</v>
      </c>
      <c r="C6" s="5">
        <f>SUMIFS(Imports_new!C$10:C$33,Imports_new!$A$10:$A$33,$A6)</f>
        <v>1509113.162324162</v>
      </c>
      <c r="D6" s="5">
        <f>SUMIFS(Imports_new!D$10:D$33,Imports_new!$A$10:$A$33,$A6)</f>
        <v>1509113.162324162</v>
      </c>
      <c r="E6" s="5">
        <f>SUMIFS(Imports_new!E$10:E$33,Imports_new!$A$10:$A$33,$A6)</f>
        <v>1496215.9860784961</v>
      </c>
      <c r="F6" s="5">
        <f>SUMIFS(Imports_new!F$10:F$33,Imports_new!$A$10:$A$33,$A6)</f>
        <v>1479300.0138001621</v>
      </c>
      <c r="G6" s="5">
        <f>SUMIFS(Imports_new!G$10:G$33,Imports_new!$A$10:$A$33,$A6)</f>
        <v>1495056.5668140301</v>
      </c>
      <c r="H6" s="5">
        <f>SUMIFS(Imports_new!H$10:H$33,Imports_new!$A$10:$A$33,$A6)</f>
        <v>1474042.3210654042</v>
      </c>
      <c r="I6" s="5">
        <f>SUMIFS(Imports_new!I$10:I$33,Imports_new!$A$10:$A$33,$A6)</f>
        <v>1480677.056608119</v>
      </c>
      <c r="J6" s="5">
        <f>SUMIFS(Imports_new!J$10:J$33,Imports_new!$A$10:$A$33,$A6)</f>
        <v>1464682.7789682786</v>
      </c>
      <c r="K6" s="5">
        <f>SUMIFS(Imports_new!K$10:K$33,Imports_new!$A$10:$A$33,$A6)</f>
        <v>1476263.4243774323</v>
      </c>
      <c r="L6" s="5">
        <f>SUMIFS(Imports_new!L$10:L$33,Imports_new!$A$10:$A$33,$A6)</f>
        <v>1461428.752670398</v>
      </c>
      <c r="M6" s="5">
        <f>SUMIFS(Imports_new!M$10:M$33,Imports_new!$A$10:$A$33,$A6)</f>
        <v>1464903.865081246</v>
      </c>
      <c r="N6" s="5">
        <f>SUMIFS(Imports_new!N$10:N$33,Imports_new!$A$10:$A$33,$A6)</f>
        <v>1454192.5407183734</v>
      </c>
      <c r="O6" s="5">
        <f>SUMIFS(Imports_new!O$10:O$33,Imports_new!$A$10:$A$33,$A6)</f>
        <v>1449347.4256193368</v>
      </c>
      <c r="P6" s="5">
        <f>SUMIFS(Imports_new!P$10:P$33,Imports_new!$A$10:$A$33,$A6)</f>
        <v>1437095.2420886788</v>
      </c>
      <c r="Q6" s="5">
        <f>SUMIFS(Imports_new!Q$10:Q$33,Imports_new!$A$10:$A$33,$A6)</f>
        <v>1428737.3488937719</v>
      </c>
      <c r="R6" s="5">
        <f>SUMIFS(Imports_new!R$10:R$33,Imports_new!$A$10:$A$33,$A6)</f>
        <v>1422379.9100296635</v>
      </c>
      <c r="S6" s="5">
        <f>SUMIFS(Imports_new!S$10:S$33,Imports_new!$A$10:$A$33,$A6)</f>
        <v>1418263.2721976987</v>
      </c>
      <c r="T6" s="5">
        <f>SUMIFS(Imports_new!T$10:T$33,Imports_new!$A$10:$A$33,$A6)</f>
        <v>1413167.5766813874</v>
      </c>
      <c r="U6" s="5">
        <f>SUMIFS(Imports_new!U$10:U$33,Imports_new!$A$10:$A$33,$A6)</f>
        <v>1409474.6479264707</v>
      </c>
      <c r="V6" s="5">
        <f>SUMIFS(Imports_new!V$10:V$33,Imports_new!$A$10:$A$33,$A6)</f>
        <v>1406042.3106836434</v>
      </c>
      <c r="W6" s="5">
        <f>SUMIFS(Imports_new!W$10:W$33,Imports_new!$A$10:$A$33,$A6)</f>
        <v>1406042.3106836434</v>
      </c>
      <c r="X6" s="5">
        <f>SUMIFS(Imports_new!X$10:X$33,Imports_new!$A$10:$A$33,$A6)</f>
        <v>1406042.3106836434</v>
      </c>
      <c r="Y6" s="5">
        <f>SUMIFS(Imports_new!Y$10:Y$33,Imports_new!$A$10:$A$33,$A6)</f>
        <v>1406042.3106836434</v>
      </c>
      <c r="Z6" s="5">
        <f>SUMIFS(Imports_new!Z$10:Z$33,Imports_new!$A$10:$A$33,$A6)</f>
        <v>1406042.3106836434</v>
      </c>
      <c r="AA6" s="5">
        <f>SUMIFS(Imports_new!AA$10:AA$33,Imports_new!$A$10:$A$33,$A6)</f>
        <v>1406042.3106836434</v>
      </c>
      <c r="AB6" s="5">
        <f>SUMIFS(Imports_new!AB$10:AB$33,Imports_new!$A$10:$A$33,$A6)</f>
        <v>1406042.3106836434</v>
      </c>
      <c r="AC6" s="5">
        <f>SUMIFS(Imports_new!AC$10:AC$33,Imports_new!$A$10:$A$33,$A6)</f>
        <v>1406042.3106836434</v>
      </c>
      <c r="AD6" s="5">
        <f>SUMIFS(Imports_new!AD$10:AD$33,Imports_new!$A$10:$A$33,$A6)</f>
        <v>1406042.3106836434</v>
      </c>
      <c r="AE6" s="5">
        <f>SUMIFS(Imports_new!AE$10:AE$33,Imports_new!$A$10:$A$33,$A6)</f>
        <v>1406042.3106836434</v>
      </c>
      <c r="AF6" s="5">
        <f>SUMIFS(Imports_new!AF$10:AF$33,Imports_new!$A$10:$A$33,$A6)</f>
        <v>1406042.3106836434</v>
      </c>
    </row>
    <row r="7" spans="1:32">
      <c r="A7" s="2" t="s">
        <v>100</v>
      </c>
      <c r="B7" s="5">
        <f>SUMIFS(Imports_new!B$10:B$33,Imports_new!$A$10:$A$33,$A7)</f>
        <v>160238.55178057292</v>
      </c>
      <c r="C7" s="5">
        <f>SUMIFS(Imports_new!C$10:C$33,Imports_new!$A$10:$A$33,$A7)</f>
        <v>160238.55178057292</v>
      </c>
      <c r="D7" s="5">
        <f>SUMIFS(Imports_new!D$10:D$33,Imports_new!$A$10:$A$33,$A7)</f>
        <v>160238.55178057292</v>
      </c>
      <c r="E7" s="5">
        <f>SUMIFS(Imports_new!E$10:E$33,Imports_new!$A$10:$A$33,$A7)</f>
        <v>387983.99357126921</v>
      </c>
      <c r="F7" s="5">
        <f>SUMIFS(Imports_new!F$10:F$33,Imports_new!$A$10:$A$33,$A7)</f>
        <v>412521.60559239471</v>
      </c>
      <c r="G7" s="5">
        <f>SUMIFS(Imports_new!G$10:G$33,Imports_new!$A$10:$A$33,$A7)</f>
        <v>432321.53222602222</v>
      </c>
      <c r="H7" s="5">
        <f>SUMIFS(Imports_new!H$10:H$33,Imports_new!$A$10:$A$33,$A7)</f>
        <v>525085.32285222877</v>
      </c>
      <c r="I7" s="5">
        <f>SUMIFS(Imports_new!I$10:I$33,Imports_new!$A$10:$A$33,$A7)</f>
        <v>536470.29135013872</v>
      </c>
      <c r="J7" s="5">
        <f>SUMIFS(Imports_new!J$10:J$33,Imports_new!$A$10:$A$33,$A7)</f>
        <v>546473.49051627785</v>
      </c>
      <c r="K7" s="5">
        <f>SUMIFS(Imports_new!K$10:K$33,Imports_new!$A$10:$A$33,$A7)</f>
        <v>558167.79490159696</v>
      </c>
      <c r="L7" s="5">
        <f>SUMIFS(Imports_new!L$10:L$33,Imports_new!$A$10:$A$33,$A7)</f>
        <v>585834.98996373184</v>
      </c>
      <c r="M7" s="5">
        <f>SUMIFS(Imports_new!M$10:M$33,Imports_new!$A$10:$A$33,$A7)</f>
        <v>587889.92661590851</v>
      </c>
      <c r="N7" s="5">
        <f>SUMIFS(Imports_new!N$10:N$33,Imports_new!$A$10:$A$33,$A7)</f>
        <v>588486.54501657269</v>
      </c>
      <c r="O7" s="5">
        <f>SUMIFS(Imports_new!O$10:O$33,Imports_new!$A$10:$A$33,$A7)</f>
        <v>596492.71497361141</v>
      </c>
      <c r="P7" s="5">
        <f>SUMIFS(Imports_new!P$10:P$33,Imports_new!$A$10:$A$33,$A7)</f>
        <v>597018.98827280209</v>
      </c>
      <c r="Q7" s="5">
        <f>SUMIFS(Imports_new!Q$10:Q$33,Imports_new!$A$10:$A$33,$A7)</f>
        <v>600329.78966761823</v>
      </c>
      <c r="R7" s="5">
        <f>SUMIFS(Imports_new!R$10:R$33,Imports_new!$A$10:$A$33,$A7)</f>
        <v>601936.04119033285</v>
      </c>
      <c r="S7" s="5">
        <f>SUMIFS(Imports_new!S$10:S$33,Imports_new!$A$10:$A$33,$A7)</f>
        <v>602626.50154367846</v>
      </c>
      <c r="T7" s="5">
        <f>SUMIFS(Imports_new!T$10:T$33,Imports_new!$A$10:$A$33,$A7)</f>
        <v>605652.86872674234</v>
      </c>
      <c r="U7" s="5">
        <f>SUMIFS(Imports_new!U$10:U$33,Imports_new!$A$10:$A$33,$A7)</f>
        <v>607743.59831101238</v>
      </c>
      <c r="V7" s="5">
        <f>SUMIFS(Imports_new!V$10:V$33,Imports_new!$A$10:$A$33,$A7)</f>
        <v>609875.15393809031</v>
      </c>
      <c r="W7" s="5">
        <f>SUMIFS(Imports_new!W$10:W$33,Imports_new!$A$10:$A$33,$A7)</f>
        <v>609875.15393809031</v>
      </c>
      <c r="X7" s="5">
        <f>SUMIFS(Imports_new!X$10:X$33,Imports_new!$A$10:$A$33,$A7)</f>
        <v>609875.15393809031</v>
      </c>
      <c r="Y7" s="5">
        <f>SUMIFS(Imports_new!Y$10:Y$33,Imports_new!$A$10:$A$33,$A7)</f>
        <v>609875.15393809031</v>
      </c>
      <c r="Z7" s="5">
        <f>SUMIFS(Imports_new!Z$10:Z$33,Imports_new!$A$10:$A$33,$A7)</f>
        <v>609875.15393809031</v>
      </c>
      <c r="AA7" s="5">
        <f>SUMIFS(Imports_new!AA$10:AA$33,Imports_new!$A$10:$A$33,$A7)</f>
        <v>609875.15393809031</v>
      </c>
      <c r="AB7" s="5">
        <f>SUMIFS(Imports_new!AB$10:AB$33,Imports_new!$A$10:$A$33,$A7)</f>
        <v>609875.15393809031</v>
      </c>
      <c r="AC7" s="5">
        <f>SUMIFS(Imports_new!AC$10:AC$33,Imports_new!$A$10:$A$33,$A7)</f>
        <v>609875.15393809031</v>
      </c>
      <c r="AD7" s="5">
        <f>SUMIFS(Imports_new!AD$10:AD$33,Imports_new!$A$10:$A$33,$A7)</f>
        <v>609875.15393809031</v>
      </c>
      <c r="AE7" s="5">
        <f>SUMIFS(Imports_new!AE$10:AE$33,Imports_new!$A$10:$A$33,$A7)</f>
        <v>609875.15393809031</v>
      </c>
      <c r="AF7" s="5">
        <f>SUMIFS(Imports_new!AF$10:AF$33,Imports_new!$A$10:$A$33,$A7)</f>
        <v>609875.15393809031</v>
      </c>
    </row>
    <row r="8" spans="1:32">
      <c r="A8" s="2" t="s">
        <v>102</v>
      </c>
      <c r="B8" s="5">
        <f>SUMIFS(Imports_new!B$10:B$33,Imports_new!$A$10:$A$33,$A8)</f>
        <v>22183.325369146543</v>
      </c>
      <c r="C8" s="5">
        <f>SUMIFS(Imports_new!C$10:C$33,Imports_new!$A$10:$A$33,$A8)</f>
        <v>22183.325369146543</v>
      </c>
      <c r="D8" s="5">
        <f>SUMIFS(Imports_new!D$10:D$33,Imports_new!$A$10:$A$33,$A8)</f>
        <v>22183.325369146543</v>
      </c>
      <c r="E8" s="5">
        <f>SUMIFS(Imports_new!E$10:E$33,Imports_new!$A$10:$A$33,$A8)</f>
        <v>27409.661466614889</v>
      </c>
      <c r="F8" s="5">
        <f>SUMIFS(Imports_new!F$10:F$33,Imports_new!$A$10:$A$33,$A8)</f>
        <v>26581.315566359044</v>
      </c>
      <c r="G8" s="5">
        <f>SUMIFS(Imports_new!G$10:G$33,Imports_new!$A$10:$A$33,$A8)</f>
        <v>27508.526664068908</v>
      </c>
      <c r="H8" s="5">
        <f>SUMIFS(Imports_new!H$10:H$33,Imports_new!$A$10:$A$33,$A8)</f>
        <v>26084.354488983663</v>
      </c>
      <c r="I8" s="5">
        <f>SUMIFS(Imports_new!I$10:I$33,Imports_new!$A$10:$A$33,$A8)</f>
        <v>26146.27307024652</v>
      </c>
      <c r="J8" s="5">
        <f>SUMIFS(Imports_new!J$10:J$33,Imports_new!$A$10:$A$33,$A8)</f>
        <v>26196.58575341394</v>
      </c>
      <c r="K8" s="5">
        <f>SUMIFS(Imports_new!K$10:K$33,Imports_new!$A$10:$A$33,$A8)</f>
        <v>26419.665151405341</v>
      </c>
      <c r="L8" s="5">
        <f>SUMIFS(Imports_new!L$10:L$33,Imports_new!$A$10:$A$33,$A8)</f>
        <v>26518.307331463031</v>
      </c>
      <c r="M8" s="5">
        <f>SUMIFS(Imports_new!M$10:M$33,Imports_new!$A$10:$A$33,$A8)</f>
        <v>26624.981838497406</v>
      </c>
      <c r="N8" s="5">
        <f>SUMIFS(Imports_new!N$10:N$33,Imports_new!$A$10:$A$33,$A8)</f>
        <v>26893.826290128112</v>
      </c>
      <c r="O8" s="5">
        <f>SUMIFS(Imports_new!O$10:O$33,Imports_new!$A$10:$A$33,$A8)</f>
        <v>27010.853893919288</v>
      </c>
      <c r="P8" s="5">
        <f>SUMIFS(Imports_new!P$10:P$33,Imports_new!$A$10:$A$33,$A8)</f>
        <v>27362.865774497201</v>
      </c>
      <c r="Q8" s="5">
        <f>SUMIFS(Imports_new!Q$10:Q$33,Imports_new!$A$10:$A$33,$A8)</f>
        <v>28129.825235505879</v>
      </c>
      <c r="R8" s="5">
        <f>SUMIFS(Imports_new!R$10:R$33,Imports_new!$A$10:$A$33,$A8)</f>
        <v>28818.456565382621</v>
      </c>
      <c r="S8" s="5">
        <f>SUMIFS(Imports_new!S$10:S$33,Imports_new!$A$10:$A$33,$A8)</f>
        <v>29322.502495897534</v>
      </c>
      <c r="T8" s="5">
        <f>SUMIFS(Imports_new!T$10:T$33,Imports_new!$A$10:$A$33,$A8)</f>
        <v>29534.580166611275</v>
      </c>
      <c r="U8" s="5">
        <f>SUMIFS(Imports_new!U$10:U$33,Imports_new!$A$10:$A$33,$A8)</f>
        <v>29976.128741443536</v>
      </c>
      <c r="V8" s="5">
        <f>SUMIFS(Imports_new!V$10:V$33,Imports_new!$A$10:$A$33,$A8)</f>
        <v>30550.833063998361</v>
      </c>
      <c r="W8" s="5">
        <f>SUMIFS(Imports_new!W$10:W$33,Imports_new!$A$10:$A$33,$A8)</f>
        <v>30550.833063998361</v>
      </c>
      <c r="X8" s="5">
        <f>SUMIFS(Imports_new!X$10:X$33,Imports_new!$A$10:$A$33,$A8)</f>
        <v>30550.833063998361</v>
      </c>
      <c r="Y8" s="5">
        <f>SUMIFS(Imports_new!Y$10:Y$33,Imports_new!$A$10:$A$33,$A8)</f>
        <v>30550.833063998361</v>
      </c>
      <c r="Z8" s="5">
        <f>SUMIFS(Imports_new!Z$10:Z$33,Imports_new!$A$10:$A$33,$A8)</f>
        <v>30550.833063998361</v>
      </c>
      <c r="AA8" s="5">
        <f>SUMIFS(Imports_new!AA$10:AA$33,Imports_new!$A$10:$A$33,$A8)</f>
        <v>30550.833063998361</v>
      </c>
      <c r="AB8" s="5">
        <f>SUMIFS(Imports_new!AB$10:AB$33,Imports_new!$A$10:$A$33,$A8)</f>
        <v>30550.833063998361</v>
      </c>
      <c r="AC8" s="5">
        <f>SUMIFS(Imports_new!AC$10:AC$33,Imports_new!$A$10:$A$33,$A8)</f>
        <v>30550.833063998361</v>
      </c>
      <c r="AD8" s="5">
        <f>SUMIFS(Imports_new!AD$10:AD$33,Imports_new!$A$10:$A$33,$A8)</f>
        <v>30550.833063998361</v>
      </c>
      <c r="AE8" s="5">
        <f>SUMIFS(Imports_new!AE$10:AE$33,Imports_new!$A$10:$A$33,$A8)</f>
        <v>30550.833063998361</v>
      </c>
      <c r="AF8" s="5">
        <f>SUMIFS(Imports_new!AF$10:AF$33,Imports_new!$A$10:$A$33,$A8)</f>
        <v>30550.833063998361</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48179.384067742758</v>
      </c>
      <c r="C10" s="5">
        <f>SUMIFS(Imports_new!C$10:C$33,Imports_new!$A$10:$A$33,$A10)</f>
        <v>48179.384067742758</v>
      </c>
      <c r="D10" s="5">
        <f>SUMIFS(Imports_new!D$10:D$33,Imports_new!$A$10:$A$33,$A10)</f>
        <v>48179.384067742758</v>
      </c>
      <c r="E10" s="5">
        <f>SUMIFS(Imports_new!E$10:E$33,Imports_new!$A$10:$A$33,$A10)</f>
        <v>24267.273429297551</v>
      </c>
      <c r="F10" s="5">
        <f>SUMIFS(Imports_new!F$10:F$33,Imports_new!$A$10:$A$33,$A10)</f>
        <v>22116.1130269143</v>
      </c>
      <c r="G10" s="5">
        <f>SUMIFS(Imports_new!G$10:G$33,Imports_new!$A$10:$A$33,$A10)</f>
        <v>29777.91570095241</v>
      </c>
      <c r="H10" s="5">
        <f>SUMIFS(Imports_new!H$10:H$33,Imports_new!$A$10:$A$33,$A10)</f>
        <v>28067.113206216069</v>
      </c>
      <c r="I10" s="5">
        <f>SUMIFS(Imports_new!I$10:I$33,Imports_new!$A$10:$A$33,$A10)</f>
        <v>26706.371066502677</v>
      </c>
      <c r="J10" s="5">
        <f>SUMIFS(Imports_new!J$10:J$33,Imports_new!$A$10:$A$33,$A10)</f>
        <v>23247.584365411734</v>
      </c>
      <c r="K10" s="5">
        <f>SUMIFS(Imports_new!K$10:K$33,Imports_new!$A$10:$A$33,$A10)</f>
        <v>21056.229959703531</v>
      </c>
      <c r="L10" s="5">
        <f>SUMIFS(Imports_new!L$10:L$33,Imports_new!$A$10:$A$33,$A10)</f>
        <v>20880.587760152597</v>
      </c>
      <c r="M10" s="5">
        <f>SUMIFS(Imports_new!M$10:M$33,Imports_new!$A$10:$A$33,$A10)</f>
        <v>20869.872871230353</v>
      </c>
      <c r="N10" s="5">
        <f>SUMIFS(Imports_new!N$10:N$33,Imports_new!$A$10:$A$33,$A10)</f>
        <v>20740.211785961397</v>
      </c>
      <c r="O10" s="5">
        <f>SUMIFS(Imports_new!O$10:O$33,Imports_new!$A$10:$A$33,$A10)</f>
        <v>21193.837847158084</v>
      </c>
      <c r="P10" s="5">
        <f>SUMIFS(Imports_new!P$10:P$33,Imports_new!$A$10:$A$33,$A10)</f>
        <v>20399.443582462834</v>
      </c>
      <c r="Q10" s="5">
        <f>SUMIFS(Imports_new!Q$10:Q$33,Imports_new!$A$10:$A$33,$A10)</f>
        <v>20072.645523288073</v>
      </c>
      <c r="R10" s="5">
        <f>SUMIFS(Imports_new!R$10:R$33,Imports_new!$A$10:$A$33,$A10)</f>
        <v>20033.11311375683</v>
      </c>
      <c r="S10" s="5">
        <f>SUMIFS(Imports_new!S$10:S$33,Imports_new!$A$10:$A$33,$A10)</f>
        <v>19983.632226421141</v>
      </c>
      <c r="T10" s="5">
        <f>SUMIFS(Imports_new!T$10:T$33,Imports_new!$A$10:$A$33,$A10)</f>
        <v>20021.864926191065</v>
      </c>
      <c r="U10" s="5">
        <f>SUMIFS(Imports_new!U$10:U$33,Imports_new!$A$10:$A$33,$A10)</f>
        <v>19977.164018241292</v>
      </c>
      <c r="V10" s="5">
        <f>SUMIFS(Imports_new!V$10:V$33,Imports_new!$A$10:$A$33,$A10)</f>
        <v>19925.037145888262</v>
      </c>
      <c r="W10" s="5">
        <f>SUMIFS(Imports_new!W$10:W$33,Imports_new!$A$10:$A$33,$A10)</f>
        <v>19925.037145888262</v>
      </c>
      <c r="X10" s="5">
        <f>SUMIFS(Imports_new!X$10:X$33,Imports_new!$A$10:$A$33,$A10)</f>
        <v>19925.037145888262</v>
      </c>
      <c r="Y10" s="5">
        <f>SUMIFS(Imports_new!Y$10:Y$33,Imports_new!$A$10:$A$33,$A10)</f>
        <v>19925.037145888262</v>
      </c>
      <c r="Z10" s="5">
        <f>SUMIFS(Imports_new!Z$10:Z$33,Imports_new!$A$10:$A$33,$A10)</f>
        <v>19925.037145888262</v>
      </c>
      <c r="AA10" s="5">
        <f>SUMIFS(Imports_new!AA$10:AA$33,Imports_new!$A$10:$A$33,$A10)</f>
        <v>19925.037145888262</v>
      </c>
      <c r="AB10" s="5">
        <f>SUMIFS(Imports_new!AB$10:AB$33,Imports_new!$A$10:$A$33,$A10)</f>
        <v>19925.037145888262</v>
      </c>
      <c r="AC10" s="5">
        <f>SUMIFS(Imports_new!AC$10:AC$33,Imports_new!$A$10:$A$33,$A10)</f>
        <v>19925.037145888262</v>
      </c>
      <c r="AD10" s="5">
        <f>SUMIFS(Imports_new!AD$10:AD$33,Imports_new!$A$10:$A$33,$A10)</f>
        <v>19925.037145888262</v>
      </c>
      <c r="AE10" s="5">
        <f>SUMIFS(Imports_new!AE$10:AE$33,Imports_new!$A$10:$A$33,$A10)</f>
        <v>19925.037145888262</v>
      </c>
      <c r="AF10" s="5">
        <f>SUMIFS(Imports_new!AF$10:AF$33,Imports_new!$A$10:$A$33,$A10)</f>
        <v>19925.037145888262</v>
      </c>
    </row>
    <row r="11" spans="1:32">
      <c r="A11" s="2" t="s">
        <v>105</v>
      </c>
      <c r="B11" s="5">
        <f>SUMIFS(Imports_new!B$10:B$33,Imports_new!$A$10:$A$33,$A11)</f>
        <v>15457.756350045163</v>
      </c>
      <c r="C11" s="5">
        <f>SUMIFS(Imports_new!C$10:C$33,Imports_new!$A$10:$A$33,$A11)</f>
        <v>15457.756350045163</v>
      </c>
      <c r="D11" s="5">
        <f>SUMIFS(Imports_new!D$10:D$33,Imports_new!$A$10:$A$33,$A11)</f>
        <v>15457.756350045163</v>
      </c>
      <c r="E11" s="5">
        <f>SUMIFS(Imports_new!E$10:E$33,Imports_new!$A$10:$A$33,$A11)</f>
        <v>16560.839674353923</v>
      </c>
      <c r="F11" s="5">
        <f>SUMIFS(Imports_new!F$10:F$33,Imports_new!$A$10:$A$33,$A11)</f>
        <v>16463.183644048146</v>
      </c>
      <c r="G11" s="5">
        <f>SUMIFS(Imports_new!G$10:G$33,Imports_new!$A$10:$A$33,$A11)</f>
        <v>16663.949913989814</v>
      </c>
      <c r="H11" s="5">
        <f>SUMIFS(Imports_new!H$10:H$33,Imports_new!$A$10:$A$33,$A11)</f>
        <v>16782.439885440872</v>
      </c>
      <c r="I11" s="5">
        <f>SUMIFS(Imports_new!I$10:I$33,Imports_new!$A$10:$A$33,$A11)</f>
        <v>16885.635793427613</v>
      </c>
      <c r="J11" s="5">
        <f>SUMIFS(Imports_new!J$10:J$33,Imports_new!$A$10:$A$33,$A11)</f>
        <v>17347.367143338546</v>
      </c>
      <c r="K11" s="5">
        <f>SUMIFS(Imports_new!K$10:K$33,Imports_new!$A$10:$A$33,$A11)</f>
        <v>16841.315341092235</v>
      </c>
      <c r="L11" s="5">
        <f>SUMIFS(Imports_new!L$10:L$33,Imports_new!$A$10:$A$33,$A11)</f>
        <v>16740.877351518047</v>
      </c>
      <c r="M11" s="5">
        <f>SUMIFS(Imports_new!M$10:M$33,Imports_new!$A$10:$A$33,$A11)</f>
        <v>16730.162462595803</v>
      </c>
      <c r="N11" s="5">
        <f>SUMIFS(Imports_new!N$10:N$33,Imports_new!$A$10:$A$33,$A11)</f>
        <v>16600.501377326847</v>
      </c>
      <c r="O11" s="5">
        <f>SUMIFS(Imports_new!O$10:O$33,Imports_new!$A$10:$A$33,$A11)</f>
        <v>17054.127438523534</v>
      </c>
      <c r="P11" s="5">
        <f>SUMIFS(Imports_new!P$10:P$33,Imports_new!$A$10:$A$33,$A11)</f>
        <v>16259.733173828283</v>
      </c>
      <c r="Q11" s="5">
        <f>SUMIFS(Imports_new!Q$10:Q$33,Imports_new!$A$10:$A$33,$A11)</f>
        <v>15932.935114653523</v>
      </c>
      <c r="R11" s="5">
        <f>SUMIFS(Imports_new!R$10:R$33,Imports_new!$A$10:$A$33,$A11)</f>
        <v>15893.40270512228</v>
      </c>
      <c r="S11" s="5">
        <f>SUMIFS(Imports_new!S$10:S$33,Imports_new!$A$10:$A$33,$A11)</f>
        <v>15843.921817786591</v>
      </c>
      <c r="T11" s="5">
        <f>SUMIFS(Imports_new!T$10:T$33,Imports_new!$A$10:$A$33,$A11)</f>
        <v>15882.154517556513</v>
      </c>
      <c r="U11" s="5">
        <f>SUMIFS(Imports_new!U$10:U$33,Imports_new!$A$10:$A$33,$A11)</f>
        <v>15837.453609606742</v>
      </c>
      <c r="V11" s="5">
        <f>SUMIFS(Imports_new!V$10:V$33,Imports_new!$A$10:$A$33,$A11)</f>
        <v>15785.32673725371</v>
      </c>
      <c r="W11" s="5">
        <f>SUMIFS(Imports_new!W$10:W$33,Imports_new!$A$10:$A$33,$A11)</f>
        <v>15785.32673725371</v>
      </c>
      <c r="X11" s="5">
        <f>SUMIFS(Imports_new!X$10:X$33,Imports_new!$A$10:$A$33,$A11)</f>
        <v>15785.32673725371</v>
      </c>
      <c r="Y11" s="5">
        <f>SUMIFS(Imports_new!Y$10:Y$33,Imports_new!$A$10:$A$33,$A11)</f>
        <v>15785.32673725371</v>
      </c>
      <c r="Z11" s="5">
        <f>SUMIFS(Imports_new!Z$10:Z$33,Imports_new!$A$10:$A$33,$A11)</f>
        <v>15785.32673725371</v>
      </c>
      <c r="AA11" s="5">
        <f>SUMIFS(Imports_new!AA$10:AA$33,Imports_new!$A$10:$A$33,$A11)</f>
        <v>15785.32673725371</v>
      </c>
      <c r="AB11" s="5">
        <f>SUMIFS(Imports_new!AB$10:AB$33,Imports_new!$A$10:$A$33,$A11)</f>
        <v>15785.32673725371</v>
      </c>
      <c r="AC11" s="5">
        <f>SUMIFS(Imports_new!AC$10:AC$33,Imports_new!$A$10:$A$33,$A11)</f>
        <v>15785.32673725371</v>
      </c>
      <c r="AD11" s="5">
        <f>SUMIFS(Imports_new!AD$10:AD$33,Imports_new!$A$10:$A$33,$A11)</f>
        <v>15785.32673725371</v>
      </c>
      <c r="AE11" s="5">
        <f>SUMIFS(Imports_new!AE$10:AE$33,Imports_new!$A$10:$A$33,$A11)</f>
        <v>15785.32673725371</v>
      </c>
      <c r="AF11" s="5">
        <f>SUMIFS(Imports_new!AF$10:AF$33,Imports_new!$A$10:$A$33,$A11)</f>
        <v>15785.32673725371</v>
      </c>
    </row>
    <row r="12" spans="1:32">
      <c r="A12" s="2" t="s">
        <v>106</v>
      </c>
      <c r="B12" s="5">
        <f>SUMIFS(Imports_new!B$10:B$33,Imports_new!$A$10:$A$33,$A12)</f>
        <v>7825.7942219532315</v>
      </c>
      <c r="C12" s="5">
        <f>SUMIFS(Imports_new!C$10:C$33,Imports_new!$A$10:$A$33,$A12)</f>
        <v>7825.7942219532315</v>
      </c>
      <c r="D12" s="5">
        <f>SUMIFS(Imports_new!D$10:D$33,Imports_new!$A$10:$A$33,$A12)</f>
        <v>7825.7942219532315</v>
      </c>
      <c r="E12" s="5">
        <f>SUMIFS(Imports_new!E$10:E$33,Imports_new!$A$10:$A$33,$A12)</f>
        <v>7486.4384971941408</v>
      </c>
      <c r="F12" s="5">
        <f>SUMIFS(Imports_new!F$10:F$33,Imports_new!$A$10:$A$33,$A12)</f>
        <v>7092.8945318687911</v>
      </c>
      <c r="G12" s="5">
        <f>SUMIFS(Imports_new!G$10:G$33,Imports_new!$A$10:$A$33,$A12)</f>
        <v>7204.5523071909802</v>
      </c>
      <c r="H12" s="5">
        <f>SUMIFS(Imports_new!H$10:H$33,Imports_new!$A$10:$A$33,$A12)</f>
        <v>7304.1768175812886</v>
      </c>
      <c r="I12" s="5">
        <f>SUMIFS(Imports_new!I$10:I$33,Imports_new!$A$10:$A$33,$A12)</f>
        <v>7027.8990022427442</v>
      </c>
      <c r="J12" s="5">
        <f>SUMIFS(Imports_new!J$10:J$33,Imports_new!$A$10:$A$33,$A12)</f>
        <v>6414.7733602435028</v>
      </c>
      <c r="K12" s="5">
        <f>SUMIFS(Imports_new!K$10:K$33,Imports_new!$A$10:$A$33,$A12)</f>
        <v>6248.4886435371145</v>
      </c>
      <c r="L12" s="5">
        <f>SUMIFS(Imports_new!L$10:L$33,Imports_new!$A$10:$A$33,$A12)</f>
        <v>6038.4638079578326</v>
      </c>
      <c r="M12" s="5">
        <f>SUMIFS(Imports_new!M$10:M$33,Imports_new!$A$10:$A$33,$A12)</f>
        <v>6163.3858201700068</v>
      </c>
      <c r="N12" s="5">
        <f>SUMIFS(Imports_new!N$10:N$33,Imports_new!$A$10:$A$33,$A12)</f>
        <v>6077.3369168556064</v>
      </c>
      <c r="O12" s="5">
        <f>SUMIFS(Imports_new!O$10:O$33,Imports_new!$A$10:$A$33,$A12)</f>
        <v>6145.9666874429931</v>
      </c>
      <c r="P12" s="5">
        <f>SUMIFS(Imports_new!P$10:P$33,Imports_new!$A$10:$A$33,$A12)</f>
        <v>5518.3397506315205</v>
      </c>
      <c r="Q12" s="5">
        <f>SUMIFS(Imports_new!Q$10:Q$33,Imports_new!$A$10:$A$33,$A12)</f>
        <v>5038.3318638986111</v>
      </c>
      <c r="R12" s="5">
        <f>SUMIFS(Imports_new!R$10:R$33,Imports_new!$A$10:$A$33,$A12)</f>
        <v>5052.8555439662741</v>
      </c>
      <c r="S12" s="5">
        <f>SUMIFS(Imports_new!S$10:S$33,Imports_new!$A$10:$A$33,$A12)</f>
        <v>5048.0579688682583</v>
      </c>
      <c r="T12" s="5">
        <f>SUMIFS(Imports_new!T$10:T$33,Imports_new!$A$10:$A$33,$A12)</f>
        <v>5087.5426372460515</v>
      </c>
      <c r="U12" s="5">
        <f>SUMIFS(Imports_new!U$10:U$33,Imports_new!$A$10:$A$33,$A12)</f>
        <v>5095.1492519661233</v>
      </c>
      <c r="V12" s="5">
        <f>SUMIFS(Imports_new!V$10:V$33,Imports_new!$A$10:$A$33,$A12)</f>
        <v>5191.9017050041839</v>
      </c>
      <c r="W12" s="5">
        <f>SUMIFS(Imports_new!W$10:W$33,Imports_new!$A$10:$A$33,$A12)</f>
        <v>5191.9017050041839</v>
      </c>
      <c r="X12" s="5">
        <f>SUMIFS(Imports_new!X$10:X$33,Imports_new!$A$10:$A$33,$A12)</f>
        <v>5191.9017050041839</v>
      </c>
      <c r="Y12" s="5">
        <f>SUMIFS(Imports_new!Y$10:Y$33,Imports_new!$A$10:$A$33,$A12)</f>
        <v>5191.9017050041839</v>
      </c>
      <c r="Z12" s="5">
        <f>SUMIFS(Imports_new!Z$10:Z$33,Imports_new!$A$10:$A$33,$A12)</f>
        <v>5191.9017050041839</v>
      </c>
      <c r="AA12" s="5">
        <f>SUMIFS(Imports_new!AA$10:AA$33,Imports_new!$A$10:$A$33,$A12)</f>
        <v>5191.9017050041839</v>
      </c>
      <c r="AB12" s="5">
        <f>SUMIFS(Imports_new!AB$10:AB$33,Imports_new!$A$10:$A$33,$A12)</f>
        <v>5191.9017050041839</v>
      </c>
      <c r="AC12" s="5">
        <f>SUMIFS(Imports_new!AC$10:AC$33,Imports_new!$A$10:$A$33,$A12)</f>
        <v>5191.9017050041839</v>
      </c>
      <c r="AD12" s="5">
        <f>SUMIFS(Imports_new!AD$10:AD$33,Imports_new!$A$10:$A$33,$A12)</f>
        <v>5191.9017050041839</v>
      </c>
      <c r="AE12" s="5">
        <f>SUMIFS(Imports_new!AE$10:AE$33,Imports_new!$A$10:$A$33,$A12)</f>
        <v>5191.9017050041839</v>
      </c>
      <c r="AF12" s="5">
        <f>SUMIFS(Imports_new!AF$10:AF$33,Imports_new!$A$10:$A$33,$A12)</f>
        <v>5191.9017050041839</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67.770113367459317</v>
      </c>
      <c r="C2" s="12">
        <f>SUMIFS('State Generation Costs Calcs'!C105:C155,'State Generation Costs Calcs'!$A$105:$A$155,About!$B$2)*About!$A$59</f>
        <v>66.448538511658384</v>
      </c>
      <c r="D2" s="12">
        <f>SUMIFS('State Generation Costs Calcs'!D105:D155,'State Generation Costs Calcs'!$A$105:$A$155,About!$B$2)*About!$A$59</f>
        <v>65.214198012355652</v>
      </c>
      <c r="E2" s="12">
        <f>SUMIFS('State Generation Costs Calcs'!E105:E155,'State Generation Costs Calcs'!$A$105:$A$155,About!$B$2)*About!$A$59</f>
        <v>64.199117456075655</v>
      </c>
      <c r="F2" s="12">
        <f>SUMIFS('State Generation Costs Calcs'!F105:F155,'State Generation Costs Calcs'!$A$105:$A$155,About!$B$2)*About!$A$59</f>
        <v>63.920522574965453</v>
      </c>
      <c r="G2" s="12">
        <f>SUMIFS('State Generation Costs Calcs'!G105:G155,'State Generation Costs Calcs'!$A$105:$A$155,About!$B$2)*About!$A$59</f>
        <v>64.008406798084067</v>
      </c>
      <c r="H2" s="12">
        <f>SUMIFS('State Generation Costs Calcs'!H105:H155,'State Generation Costs Calcs'!$A$105:$A$155,About!$B$2)*About!$A$59</f>
        <v>64.616088677820059</v>
      </c>
      <c r="I2" s="12">
        <f>SUMIFS('State Generation Costs Calcs'!I105:I155,'State Generation Costs Calcs'!$A$105:$A$155,About!$B$2)*About!$A$59</f>
        <v>65.166314732078476</v>
      </c>
      <c r="J2" s="12">
        <f>SUMIFS('State Generation Costs Calcs'!J105:J155,'State Generation Costs Calcs'!$A$105:$A$155,About!$B$2)*About!$A$59</f>
        <v>64.874074825693512</v>
      </c>
      <c r="K2" s="12">
        <f>SUMIFS('State Generation Costs Calcs'!K105:K155,'State Generation Costs Calcs'!$A$105:$A$155,About!$B$2)*About!$A$59</f>
        <v>64.021576996686576</v>
      </c>
      <c r="L2" s="12">
        <f>SUMIFS('State Generation Costs Calcs'!L105:L155,'State Generation Costs Calcs'!$A$105:$A$155,About!$B$2)*About!$A$59</f>
        <v>63.043019621551259</v>
      </c>
      <c r="M2" s="12">
        <f>SUMIFS('State Generation Costs Calcs'!M105:M155,'State Generation Costs Calcs'!$A$105:$A$155,About!$B$2)*About!$A$59</f>
        <v>62.183972114554919</v>
      </c>
      <c r="N2" s="12">
        <f>SUMIFS('State Generation Costs Calcs'!N105:N155,'State Generation Costs Calcs'!$A$105:$A$155,About!$B$2)*About!$A$59</f>
        <v>61.274438092280128</v>
      </c>
      <c r="O2" s="12">
        <f>SUMIFS('State Generation Costs Calcs'!O105:O155,'State Generation Costs Calcs'!$A$105:$A$155,About!$B$2)*About!$A$59</f>
        <v>60.795028714153979</v>
      </c>
      <c r="P2" s="12">
        <f>SUMIFS('State Generation Costs Calcs'!P105:P155,'State Generation Costs Calcs'!$A$105:$A$155,About!$B$2)*About!$A$59</f>
        <v>60.675753918043441</v>
      </c>
      <c r="Q2" s="12">
        <f>SUMIFS('State Generation Costs Calcs'!Q105:Q155,'State Generation Costs Calcs'!$A$105:$A$155,About!$B$2)*About!$A$59</f>
        <v>60.127476218441267</v>
      </c>
      <c r="R2" s="12">
        <f>SUMIFS('State Generation Costs Calcs'!R105:R155,'State Generation Costs Calcs'!$A$105:$A$155,About!$B$2)*About!$A$59</f>
        <v>59.462669935083241</v>
      </c>
      <c r="S2" s="12">
        <f>SUMIFS('State Generation Costs Calcs'!S105:S155,'State Generation Costs Calcs'!$A$105:$A$155,About!$B$2)*About!$A$59</f>
        <v>58.990048232450917</v>
      </c>
      <c r="T2" s="12">
        <f>SUMIFS('State Generation Costs Calcs'!T105:T155,'State Generation Costs Calcs'!$A$105:$A$155,About!$B$2)*About!$A$59</f>
        <v>58.794514928688081</v>
      </c>
      <c r="U2" s="12">
        <f>SUMIFS('State Generation Costs Calcs'!U105:U155,'State Generation Costs Calcs'!$A$105:$A$155,About!$B$2)*About!$A$59</f>
        <v>58.632457043560713</v>
      </c>
      <c r="V2" s="12">
        <f>SUMIFS('State Generation Costs Calcs'!V105:V155,'State Generation Costs Calcs'!$A$105:$A$155,About!$B$2)*About!$A$59</f>
        <v>58.014286027512739</v>
      </c>
      <c r="W2" s="12">
        <f>SUMIFS('State Generation Costs Calcs'!W105:W155,'State Generation Costs Calcs'!$A$105:$A$155,About!$B$2)*About!$A$59</f>
        <v>57.44760733368588</v>
      </c>
      <c r="X2" s="12">
        <f>SUMIFS('State Generation Costs Calcs'!X105:X155,'State Generation Costs Calcs'!$A$105:$A$155,About!$B$2)*About!$A$59</f>
        <v>57.126426528630525</v>
      </c>
      <c r="Y2" s="12">
        <f>SUMIFS('State Generation Costs Calcs'!Y105:Y155,'State Generation Costs Calcs'!$A$105:$A$155,About!$B$2)*About!$A$59</f>
        <v>56.765804521301618</v>
      </c>
      <c r="Z2" s="12">
        <f>SUMIFS('State Generation Costs Calcs'!Z105:Z155,'State Generation Costs Calcs'!$A$105:$A$155,About!$B$2)*About!$A$59</f>
        <v>56.555320716952238</v>
      </c>
      <c r="AA2" s="12">
        <f>SUMIFS('State Generation Costs Calcs'!AA105:AA155,'State Generation Costs Calcs'!$A$105:$A$155,About!$B$2)*About!$A$59</f>
        <v>56.40419100440171</v>
      </c>
      <c r="AB2" s="12">
        <f>SUMIFS('State Generation Costs Calcs'!AB105:AB155,'State Generation Costs Calcs'!$A$105:$A$155,About!$B$2)*About!$A$59</f>
        <v>56.176225195785321</v>
      </c>
      <c r="AC2" s="12">
        <f>SUMIFS('State Generation Costs Calcs'!AC105:AC155,'State Generation Costs Calcs'!$A$105:$A$155,About!$B$2)*About!$A$59</f>
        <v>56.182015910099352</v>
      </c>
      <c r="AD2" s="12">
        <f>SUMIFS('State Generation Costs Calcs'!AD105:AD155,'State Generation Costs Calcs'!$A$105:$A$155,About!$B$2)*About!$A$59</f>
        <v>56.23793463636283</v>
      </c>
      <c r="AE2" s="12">
        <f>SUMIFS('State Generation Costs Calcs'!AE105:AE155,'State Generation Costs Calcs'!$A$105:$A$155,About!$B$2)*About!$A$59</f>
        <v>56.171448997499724</v>
      </c>
      <c r="AF2" s="12">
        <f>SUMIFS('State Generation Costs Calcs'!AF105:AF155,'State Generation Costs Calcs'!$A$105:$A$155,About!$B$2)*About!$A$59</f>
        <v>56.140115888636728</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67.770113367459317</v>
      </c>
      <c r="C2" s="12">
        <f>SUMIFS('State Generation Costs Calcs'!C105:C155,'State Generation Costs Calcs'!$A$105:$A$155,About!$B$2)*About!$A$59</f>
        <v>66.448538511658384</v>
      </c>
      <c r="D2" s="12">
        <f>SUMIFS('State Generation Costs Calcs'!D105:D155,'State Generation Costs Calcs'!$A$105:$A$155,About!$B$2)*About!$A$59</f>
        <v>65.214198012355652</v>
      </c>
      <c r="E2" s="12">
        <f>SUMIFS('State Generation Costs Calcs'!E105:E155,'State Generation Costs Calcs'!$A$105:$A$155,About!$B$2)*About!$A$59</f>
        <v>64.199117456075655</v>
      </c>
      <c r="F2" s="12">
        <f>SUMIFS('State Generation Costs Calcs'!F105:F155,'State Generation Costs Calcs'!$A$105:$A$155,About!$B$2)*About!$A$59</f>
        <v>63.920522574965453</v>
      </c>
      <c r="G2" s="12">
        <f>SUMIFS('State Generation Costs Calcs'!G105:G155,'State Generation Costs Calcs'!$A$105:$A$155,About!$B$2)*About!$A$59</f>
        <v>64.008406798084067</v>
      </c>
      <c r="H2" s="12">
        <f>SUMIFS('State Generation Costs Calcs'!H105:H155,'State Generation Costs Calcs'!$A$105:$A$155,About!$B$2)*About!$A$59</f>
        <v>64.616088677820059</v>
      </c>
      <c r="I2" s="12">
        <f>SUMIFS('State Generation Costs Calcs'!I105:I155,'State Generation Costs Calcs'!$A$105:$A$155,About!$B$2)*About!$A$59</f>
        <v>65.166314732078476</v>
      </c>
      <c r="J2" s="12">
        <f>SUMIFS('State Generation Costs Calcs'!J105:J155,'State Generation Costs Calcs'!$A$105:$A$155,About!$B$2)*About!$A$59</f>
        <v>64.874074825693512</v>
      </c>
      <c r="K2" s="12">
        <f>SUMIFS('State Generation Costs Calcs'!K105:K155,'State Generation Costs Calcs'!$A$105:$A$155,About!$B$2)*About!$A$59</f>
        <v>64.021576996686576</v>
      </c>
      <c r="L2" s="12">
        <f>SUMIFS('State Generation Costs Calcs'!L105:L155,'State Generation Costs Calcs'!$A$105:$A$155,About!$B$2)*About!$A$59</f>
        <v>63.043019621551259</v>
      </c>
      <c r="M2" s="12">
        <f>SUMIFS('State Generation Costs Calcs'!M105:M155,'State Generation Costs Calcs'!$A$105:$A$155,About!$B$2)*About!$A$59</f>
        <v>62.183972114554919</v>
      </c>
      <c r="N2" s="12">
        <f>SUMIFS('State Generation Costs Calcs'!N105:N155,'State Generation Costs Calcs'!$A$105:$A$155,About!$B$2)*About!$A$59</f>
        <v>61.274438092280128</v>
      </c>
      <c r="O2" s="12">
        <f>SUMIFS('State Generation Costs Calcs'!O105:O155,'State Generation Costs Calcs'!$A$105:$A$155,About!$B$2)*About!$A$59</f>
        <v>60.795028714153979</v>
      </c>
      <c r="P2" s="12">
        <f>SUMIFS('State Generation Costs Calcs'!P105:P155,'State Generation Costs Calcs'!$A$105:$A$155,About!$B$2)*About!$A$59</f>
        <v>60.675753918043441</v>
      </c>
      <c r="Q2" s="12">
        <f>SUMIFS('State Generation Costs Calcs'!Q105:Q155,'State Generation Costs Calcs'!$A$105:$A$155,About!$B$2)*About!$A$59</f>
        <v>60.127476218441267</v>
      </c>
      <c r="R2" s="12">
        <f>SUMIFS('State Generation Costs Calcs'!R105:R155,'State Generation Costs Calcs'!$A$105:$A$155,About!$B$2)*About!$A$59</f>
        <v>59.462669935083241</v>
      </c>
      <c r="S2" s="12">
        <f>SUMIFS('State Generation Costs Calcs'!S105:S155,'State Generation Costs Calcs'!$A$105:$A$155,About!$B$2)*About!$A$59</f>
        <v>58.990048232450917</v>
      </c>
      <c r="T2" s="12">
        <f>SUMIFS('State Generation Costs Calcs'!T105:T155,'State Generation Costs Calcs'!$A$105:$A$155,About!$B$2)*About!$A$59</f>
        <v>58.794514928688081</v>
      </c>
      <c r="U2" s="12">
        <f>SUMIFS('State Generation Costs Calcs'!U105:U155,'State Generation Costs Calcs'!$A$105:$A$155,About!$B$2)*About!$A$59</f>
        <v>58.632457043560713</v>
      </c>
      <c r="V2" s="12">
        <f>SUMIFS('State Generation Costs Calcs'!V105:V155,'State Generation Costs Calcs'!$A$105:$A$155,About!$B$2)*About!$A$59</f>
        <v>58.014286027512739</v>
      </c>
      <c r="W2" s="12">
        <f>SUMIFS('State Generation Costs Calcs'!W105:W155,'State Generation Costs Calcs'!$A$105:$A$155,About!$B$2)*About!$A$59</f>
        <v>57.44760733368588</v>
      </c>
      <c r="X2" s="12">
        <f>SUMIFS('State Generation Costs Calcs'!X105:X155,'State Generation Costs Calcs'!$A$105:$A$155,About!$B$2)*About!$A$59</f>
        <v>57.126426528630525</v>
      </c>
      <c r="Y2" s="12">
        <f>SUMIFS('State Generation Costs Calcs'!Y105:Y155,'State Generation Costs Calcs'!$A$105:$A$155,About!$B$2)*About!$A$59</f>
        <v>56.765804521301618</v>
      </c>
      <c r="Z2" s="12">
        <f>SUMIFS('State Generation Costs Calcs'!Z105:Z155,'State Generation Costs Calcs'!$A$105:$A$155,About!$B$2)*About!$A$59</f>
        <v>56.555320716952238</v>
      </c>
      <c r="AA2" s="12">
        <f>SUMIFS('State Generation Costs Calcs'!AA105:AA155,'State Generation Costs Calcs'!$A$105:$A$155,About!$B$2)*About!$A$59</f>
        <v>56.40419100440171</v>
      </c>
      <c r="AB2" s="12">
        <f>SUMIFS('State Generation Costs Calcs'!AB105:AB155,'State Generation Costs Calcs'!$A$105:$A$155,About!$B$2)*About!$A$59</f>
        <v>56.176225195785321</v>
      </c>
      <c r="AC2" s="12">
        <f>SUMIFS('State Generation Costs Calcs'!AC105:AC155,'State Generation Costs Calcs'!$A$105:$A$155,About!$B$2)*About!$A$59</f>
        <v>56.182015910099352</v>
      </c>
      <c r="AD2" s="12">
        <f>SUMIFS('State Generation Costs Calcs'!AD105:AD155,'State Generation Costs Calcs'!$A$105:$A$155,About!$B$2)*About!$A$59</f>
        <v>56.23793463636283</v>
      </c>
      <c r="AE2" s="12">
        <f>SUMIFS('State Generation Costs Calcs'!AE105:AE155,'State Generation Costs Calcs'!$A$105:$A$155,About!$B$2)*About!$A$59</f>
        <v>56.171448997499724</v>
      </c>
      <c r="AF2" s="12">
        <f>SUMIFS('State Generation Costs Calcs'!AF105:AF155,'State Generation Costs Calcs'!$A$105:$A$155,About!$B$2)*About!$A$59</f>
        <v>56.140115888636728</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2023-11-07T19:20:50Z</dcterms:modified>
</cp:coreProperties>
</file>