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4A4903FF-359F-4B07-A3D7-1CA2C40BFE66}" xr6:coauthVersionLast="47" xr6:coauthVersionMax="47" xr10:uidLastSave="{00000000-0000-0000-0000-000000000000}"/>
  <bookViews>
    <workbookView xWindow="390" yWindow="39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X22" i="28"/>
  <c r="AF15"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12" i="28" l="1"/>
  <c r="J22" i="26"/>
  <c r="K22" i="26" s="1"/>
  <c r="B3" i="20"/>
  <c r="G7" i="26"/>
  <c r="J7" i="26" s="1"/>
  <c r="K7"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G5" i="28"/>
  <c r="T6" i="28"/>
  <c r="T8" i="28"/>
  <c r="T10" i="28"/>
  <c r="AG11" i="28"/>
  <c r="D14" i="28"/>
  <c r="L17" i="28"/>
  <c r="H26" i="28"/>
  <c r="T29" i="28"/>
  <c r="Q33" i="28"/>
  <c r="H48"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4" i="28"/>
  <c r="K7" i="28"/>
  <c r="AG9" i="28"/>
  <c r="K11" i="28"/>
  <c r="K13" i="28"/>
  <c r="AB14" i="28"/>
  <c r="K24" i="28"/>
  <c r="C28" i="28"/>
  <c r="S31" i="28"/>
  <c r="H36"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7" i="28"/>
  <c r="AB20"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K5" i="28"/>
  <c r="K9" i="28"/>
  <c r="AF18"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N1" i="28"/>
  <c r="F1" i="28"/>
  <c r="J40" i="26"/>
  <c r="K40"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S2" i="24" l="1"/>
  <c r="D1" i="28"/>
  <c r="J33" i="26"/>
  <c r="K33" i="26" s="1"/>
  <c r="O33" i="26"/>
  <c r="P33" i="26" s="1"/>
  <c r="O29" i="26"/>
  <c r="P29" i="26" s="1"/>
  <c r="J29" i="26"/>
  <c r="K29" i="26" s="1"/>
  <c r="J21" i="26"/>
  <c r="K21" i="26" s="1"/>
  <c r="O21" i="26"/>
  <c r="P21" i="26" s="1"/>
  <c r="O39" i="26"/>
  <c r="P39" i="26" s="1"/>
  <c r="J39" i="26"/>
  <c r="K39" i="26" s="1"/>
  <c r="K3" i="24"/>
  <c r="V1" i="28"/>
  <c r="O36" i="26"/>
  <c r="P36" i="26" s="1"/>
  <c r="J36" i="26"/>
  <c r="K36" i="26" s="1"/>
  <c r="AB1" i="28"/>
  <c r="L7" i="24"/>
  <c r="J42" i="19" s="1"/>
  <c r="O10" i="26"/>
  <c r="P10" i="26" s="1"/>
  <c r="J10" i="26"/>
  <c r="K10" i="26" s="1"/>
  <c r="J24" i="26"/>
  <c r="K24" i="26" s="1"/>
  <c r="O24" i="26"/>
  <c r="P24" i="26" s="1"/>
  <c r="K6" i="24"/>
  <c r="L6" i="24" s="1"/>
  <c r="J33" i="19" s="1"/>
  <c r="N12" i="24"/>
  <c r="M2" i="24"/>
  <c r="K12" i="24"/>
  <c r="J49" i="26"/>
  <c r="K49" i="26" s="1"/>
  <c r="O49" i="26"/>
  <c r="P49" i="26" s="1"/>
  <c r="O41" i="26"/>
  <c r="P41" i="26" s="1"/>
  <c r="J41" i="26"/>
  <c r="K41" i="26" s="1"/>
  <c r="O8" i="26"/>
  <c r="P8" i="26" s="1"/>
  <c r="J8" i="26"/>
  <c r="K8" i="26" s="1"/>
  <c r="T2" i="24"/>
  <c r="K13" i="24"/>
  <c r="L13" i="24" s="1"/>
  <c r="J65" i="19" s="1"/>
  <c r="S13" i="24"/>
  <c r="R2" i="24"/>
  <c r="L2" i="24" s="1"/>
  <c r="J17" i="19" s="1"/>
  <c r="P12" i="24"/>
  <c r="L3" i="24"/>
  <c r="J26" i="19" s="1"/>
  <c r="M12" i="24"/>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G6" i="26"/>
  <c r="J6" i="26" s="1"/>
  <c r="G23" i="26"/>
  <c r="O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23" i="26" l="1"/>
  <c r="P23" i="26" s="1"/>
  <c r="J23" i="26"/>
  <c r="K23" i="26" s="1"/>
  <c r="P6" i="26"/>
  <c r="K6" i="26"/>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0" l="1"/>
  <c r="D3" i="20"/>
  <c r="E3" i="20"/>
  <c r="J187" i="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<sst xmlns="http://schemas.openxmlformats.org/spreadsheetml/2006/main" count="35255" uniqueCount="4358">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</sst>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3806</v>
      </c>
      <c r="C1" s="353">
        <v>45495</v>
      </c>
      <c r="G1" s="354" t="s">
        <v>3763</v>
      </c>
      <c r="H1" s="354" t="s">
        <v>3764</v>
      </c>
    </row>
    <row r="2" spans="1:8" x14ac:dyDescent="0.25">
      <c r="B2" t="str">
        <f>_xlfn.XLOOKUP(B1,H:H,G:G,0,0,1)</f>
        <v>ME</v>
      </c>
      <c r="C2" t="str">
        <f>_xlfn.XLOOKUP(B2,G:G, H:H, 0,0,1)</f>
        <v>Maine</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Maine.</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-98%.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80%.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Maine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PV:**Maine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Wind:**Maine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36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Maine.</v>
      </c>
      <c r="L9" s="2" t="str">
        <f>J9&amp;K9</f>
        <v>**Description:** This policy prevents new capacity of the selected type(s) from being built or deployed.  // **Guidance for setting values:**No new coal is planned in Maine.</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s="1"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s="1"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Maine</v>
      </c>
      <c r="B3" s="404">
        <f>ROUND(SUMIFS(B$4:B$54, $A$4:$A$54, $A$3),0)</f>
        <v>35771</v>
      </c>
      <c r="C3" s="405">
        <f t="shared" ref="C3" si="0">ROUND(SUMIFS(C$4:C$54, $A$4:$A$54, $A$3),0)</f>
        <v>36</v>
      </c>
      <c r="D3" s="404">
        <f>SUMIFS(D$4:D$54, $A$4:$A$54, $A$3)</f>
        <v>1743201</v>
      </c>
      <c r="E3" s="404">
        <f>SUMIFS(E$4:E$54, $A$4:$A$54, $A$3)</f>
        <v>3130907.9999999958</v>
      </c>
      <c r="F3" s="406">
        <f>ROUND(SUMIFS(F$4:F$54,$A$4:$A$54,$A$3)*100,0)</f>
        <v>80</v>
      </c>
      <c r="G3" s="178">
        <f>SUMIFS(G$4:G$54, $A$4:$A$54, $A$3)</f>
        <v>2632614</v>
      </c>
      <c r="H3" s="178">
        <f>SUMIFS(H$4:H$54, $A$4:$A$54, $A$3)</f>
        <v>45143</v>
      </c>
      <c r="I3" s="406">
        <f>ROUND(SUMIFS(I$4:I$54,$A$4:$A$54,$A$3)*100,0)</f>
        <v>-98</v>
      </c>
      <c r="J3" s="406">
        <f>ROUND(SUMIFS(J$4:J$54, $A$4:$A$54, $A$3),0)</f>
        <v>837</v>
      </c>
      <c r="K3" s="178">
        <f t="shared" ref="K3:AI3" si="1">ROUND(SUMIFS(K$4:K$54, $A$4:$A$54, $A$3),0)</f>
        <v>305</v>
      </c>
      <c r="L3" s="406">
        <f t="shared" si="1"/>
        <v>400</v>
      </c>
      <c r="M3" s="178">
        <f t="shared" si="1"/>
        <v>0</v>
      </c>
      <c r="N3" s="178">
        <f t="shared" si="1"/>
        <v>0</v>
      </c>
      <c r="O3" s="178">
        <f t="shared" si="1"/>
        <v>0</v>
      </c>
      <c r="P3" s="178">
        <f t="shared" si="1"/>
        <v>54</v>
      </c>
      <c r="Q3" s="178">
        <f t="shared" si="1"/>
        <v>0</v>
      </c>
      <c r="R3" s="178">
        <f t="shared" si="1"/>
        <v>0</v>
      </c>
      <c r="S3" s="406">
        <f t="shared" si="1"/>
        <v>0</v>
      </c>
      <c r="T3" s="178">
        <f t="shared" si="1"/>
        <v>0</v>
      </c>
      <c r="U3" s="178">
        <f t="shared" si="1"/>
        <v>1282</v>
      </c>
      <c r="V3" s="178">
        <f t="shared" si="1"/>
        <v>0</v>
      </c>
      <c r="W3" s="178">
        <f t="shared" si="1"/>
        <v>709</v>
      </c>
      <c r="X3" s="178">
        <f t="shared" si="1"/>
        <v>922</v>
      </c>
      <c r="Y3" s="178">
        <f t="shared" si="1"/>
        <v>6</v>
      </c>
      <c r="Z3" s="178">
        <f t="shared" si="1"/>
        <v>0</v>
      </c>
      <c r="AA3" s="178">
        <f t="shared" si="1"/>
        <v>221</v>
      </c>
      <c r="AB3" s="178">
        <f t="shared" si="1"/>
        <v>0</v>
      </c>
      <c r="AC3" s="178">
        <f t="shared" si="1"/>
        <v>877</v>
      </c>
      <c r="AD3" s="178">
        <f t="shared" si="1"/>
        <v>178</v>
      </c>
      <c r="AE3" s="178">
        <f t="shared" si="1"/>
        <v>0</v>
      </c>
      <c r="AF3" s="178">
        <f t="shared" si="1"/>
        <v>0</v>
      </c>
      <c r="AG3" s="178">
        <f t="shared" si="1"/>
        <v>0</v>
      </c>
      <c r="AH3" s="178">
        <f t="shared" si="1"/>
        <v>0</v>
      </c>
      <c r="AI3" s="406">
        <f t="shared" si="1"/>
        <v>12</v>
      </c>
      <c r="AJ3" s="178">
        <f>ROUND(SUMIFS(AJ$4:AJ$54,$A$4:$A$54,$A$3)*100,0)</f>
        <v>40</v>
      </c>
      <c r="AK3" s="178">
        <f t="shared" ref="AK3:AL3" si="2">ROUND(SUMIFS(AK$4:AK$54,$A$4:$A$54,$A$3)*100,0)</f>
        <v>40</v>
      </c>
      <c r="AL3" s="178">
        <f t="shared" si="2"/>
        <v>40</v>
      </c>
      <c r="AM3" s="178">
        <f>SUMIFS(AM$4:AM$54, $A$4:$A$54, $A$3)</f>
        <v>1</v>
      </c>
      <c r="AN3" s="178">
        <f t="shared" ref="AN3:AQ3" si="3">SUMIFS(AN$4:AN$54, $A$4:$A$54, $A$3)</f>
        <v>2000</v>
      </c>
      <c r="AO3" s="406">
        <f t="shared" si="3"/>
        <v>0</v>
      </c>
      <c r="AP3" s="406">
        <f t="shared" si="3"/>
        <v>537</v>
      </c>
      <c r="AQ3" s="406">
        <f t="shared" si="3"/>
        <v>1402106</v>
      </c>
      <c r="AR3" s="406">
        <f>ROUND(SUMIFS(AR$4:AR$54,$A$4:$A$54,$A$3),2)</f>
        <v>38.299999999999997</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1</v>
      </c>
      <c r="BR3" s="406">
        <f t="shared" si="6"/>
        <v>2</v>
      </c>
      <c r="BS3" s="406">
        <f>ROUND(SUMIFS(BS$4:BS$54,$A$4:$A$54,$A$3)*100,0)</f>
        <v>65</v>
      </c>
      <c r="BT3" s="406">
        <f>ROUND(SUMIFS(BT$4:BT$54,$A$4:$A$54,$A$3)*100,0)</f>
        <v>64</v>
      </c>
      <c r="BU3" s="406">
        <f t="shared" ref="BU3:CH3" si="7">ROUND(SUMIFS(BU$4:BU$54,$A$4:$A$54,$A$3)*100,0)</f>
        <v>66</v>
      </c>
      <c r="BV3" s="406">
        <f t="shared" si="7"/>
        <v>77</v>
      </c>
      <c r="BW3" s="406">
        <f t="shared" si="7"/>
        <v>5</v>
      </c>
      <c r="BX3" s="406">
        <f t="shared" si="7"/>
        <v>11</v>
      </c>
      <c r="BY3" s="406">
        <f t="shared" si="7"/>
        <v>63</v>
      </c>
      <c r="BZ3" s="406">
        <f>ROUND(SUMIFS(BZ$4:BZ$54,$A$4:$A$54,$A$3)*100,0)</f>
        <v>64</v>
      </c>
      <c r="CA3" s="406">
        <f>ROUND(SUMIFS(CA$4:CA$54,$A$4:$A$54,$A$3)*100,0)</f>
        <v>100</v>
      </c>
      <c r="CB3" s="406">
        <f>ROUND(SUMIFS(CB$4:CB$54,$A$4:$A$54,$A$3)*100,0)</f>
        <v>100</v>
      </c>
      <c r="CC3" s="406">
        <f t="shared" si="7"/>
        <v>5</v>
      </c>
      <c r="CD3" s="406">
        <f t="shared" si="7"/>
        <v>11</v>
      </c>
      <c r="CE3" s="406">
        <f t="shared" si="7"/>
        <v>63</v>
      </c>
      <c r="CF3" s="406">
        <f t="shared" si="7"/>
        <v>64</v>
      </c>
      <c r="CG3" s="406">
        <f t="shared" si="7"/>
        <v>100</v>
      </c>
      <c r="CH3" s="406">
        <f t="shared" si="7"/>
        <v>100</v>
      </c>
      <c r="CI3" s="178">
        <f>SUMIFS(CI$4:CI$54, $A$4:$A$54, $A$3)</f>
        <v>1</v>
      </c>
      <c r="CJ3" s="178">
        <f t="shared" ref="CJ3:CK3" si="8">SUMIFS(CJ$4:CJ$54, $A$4:$A$54, $A$3)</f>
        <v>1</v>
      </c>
      <c r="CK3" s="178">
        <f t="shared" si="8"/>
        <v>1</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Maine.</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Maine.</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Maine.</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Maine.</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Maine.</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Maine.</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Maine.</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Maine.</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Maine.</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Maine.</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Maine.</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Maine.</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Maine.</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Maine.</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Maine.</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Maine.</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Maine.</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Maine.</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Maine.</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Maine.</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Maine.</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Maine.</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Maine.</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Maine.</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19</v>
      </c>
      <c r="H23" t="s">
        <v>4034</v>
      </c>
      <c r="I23" s="424">
        <v>2030</v>
      </c>
      <c r="J23" s="424">
        <f t="shared" si="0"/>
        <v>10.450000000000001</v>
      </c>
      <c r="K23" s="424">
        <f t="shared" si="1"/>
        <v>10.450000000000001</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ht="45" x14ac:dyDescent="0.2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ME</v>
      </c>
      <c r="C1" s="431">
        <f>SUM(C4:C87)</f>
        <v>19.021166854393517</v>
      </c>
      <c r="D1" s="431">
        <f t="shared" ref="D1:AG1" si="0">SUM(D4:D87)</f>
        <v>18.862713748245618</v>
      </c>
      <c r="E1" s="431">
        <f t="shared" si="0"/>
        <v>19.787542375810716</v>
      </c>
      <c r="F1" s="431">
        <f t="shared" si="0"/>
        <v>19.137142579722827</v>
      </c>
      <c r="G1" s="431">
        <f t="shared" si="0"/>
        <v>20.287737613953684</v>
      </c>
      <c r="H1" s="431">
        <f t="shared" si="0"/>
        <v>19.277745613868792</v>
      </c>
      <c r="I1" s="431">
        <f t="shared" si="0"/>
        <v>20.086860911766973</v>
      </c>
      <c r="J1" s="431">
        <f t="shared" si="0"/>
        <v>20.340031491596768</v>
      </c>
      <c r="K1" s="431">
        <f t="shared" si="0"/>
        <v>19.79668586585051</v>
      </c>
      <c r="L1" s="431">
        <f t="shared" si="0"/>
        <v>21.002313537619653</v>
      </c>
      <c r="M1" s="431">
        <f t="shared" si="0"/>
        <v>22.911957890552287</v>
      </c>
      <c r="N1" s="431">
        <f t="shared" si="0"/>
        <v>23.275700686366505</v>
      </c>
      <c r="O1" s="431">
        <f t="shared" si="0"/>
        <v>24.639825822660193</v>
      </c>
      <c r="P1" s="431">
        <f t="shared" si="0"/>
        <v>24.718299243983495</v>
      </c>
      <c r="Q1" s="431">
        <f t="shared" si="0"/>
        <v>25.056704448554328</v>
      </c>
      <c r="R1" s="431">
        <f t="shared" si="0"/>
        <v>23.769598735565278</v>
      </c>
      <c r="S1" s="431">
        <f t="shared" si="0"/>
        <v>22.439173406507607</v>
      </c>
      <c r="T1" s="431">
        <f t="shared" si="0"/>
        <v>22.06740435761774</v>
      </c>
      <c r="U1" s="431">
        <f t="shared" si="0"/>
        <v>20.014122502397889</v>
      </c>
      <c r="V1" s="431">
        <f t="shared" si="0"/>
        <v>19.082091384942679</v>
      </c>
      <c r="W1" s="431">
        <f t="shared" si="0"/>
        <v>18.481711562245973</v>
      </c>
      <c r="X1" s="431">
        <f t="shared" si="0"/>
        <v>18.473722963343196</v>
      </c>
      <c r="Y1" s="431">
        <f t="shared" si="0"/>
        <v>16.368213492203999</v>
      </c>
      <c r="Z1" s="431">
        <f t="shared" si="0"/>
        <v>17.253058398929795</v>
      </c>
      <c r="AA1" s="431">
        <f t="shared" si="0"/>
        <v>17.439906756420296</v>
      </c>
      <c r="AB1" s="431">
        <f t="shared" si="0"/>
        <v>17.3988315233237</v>
      </c>
      <c r="AC1" s="431">
        <f t="shared" si="0"/>
        <v>16.748461371599802</v>
      </c>
      <c r="AD1" s="431">
        <f t="shared" si="0"/>
        <v>15.349607112170702</v>
      </c>
      <c r="AE1" s="431">
        <f t="shared" si="0"/>
        <v>15.255931007704403</v>
      </c>
      <c r="AF1" s="431">
        <f t="shared" si="0"/>
        <v>14.873727102174101</v>
      </c>
      <c r="AG1" s="431">
        <f t="shared" si="0"/>
        <v>13.992944843199302</v>
      </c>
      <c r="AH1" s="431">
        <f>SUM(AH4:AH87)</f>
        <v>14.458369856562502</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25">
      <c r="A5" s="435" t="s">
        <v>2220</v>
      </c>
      <c r="B5" s="408" t="s">
        <v>4125</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25">
      <c r="A6" s="435" t="s">
        <v>2220</v>
      </c>
      <c r="B6" s="408" t="s">
        <v>4129</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25">
      <c r="A7" s="435" t="s">
        <v>2220</v>
      </c>
      <c r="B7" s="408" t="s">
        <v>4131</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25">
      <c r="A8" s="435" t="s">
        <v>2220</v>
      </c>
      <c r="B8" s="408" t="s">
        <v>4133</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25">
      <c r="A9" s="435" t="s">
        <v>2220</v>
      </c>
      <c r="B9" s="408" t="s">
        <v>4143</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25">
      <c r="A10" s="435" t="s">
        <v>2220</v>
      </c>
      <c r="B10" s="408" t="s">
        <v>4152</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25">
      <c r="A11" s="435" t="s">
        <v>2220</v>
      </c>
      <c r="B11" s="408" t="s">
        <v>4147</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2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25">
      <c r="A17" s="435" t="s">
        <v>2220</v>
      </c>
      <c r="B17" s="408" t="s">
        <v>4160</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4.1369077405000003E-3</v>
      </c>
      <c r="D76" s="436">
        <f>SUMIFS('EPA Export Aggregation'!G:G,'EPA Export Aggregation'!$A:$A,$B76,'EPA Export Aggregation'!$D:$D,$A$1)*IF($A76="CH4",About!$D$58,IF($A76="N2O",About!$D$59,1))</f>
        <v>4.1369077405000003E-3</v>
      </c>
      <c r="E76" s="436">
        <f>SUMIFS('EPA Export Aggregation'!H:H,'EPA Export Aggregation'!$A:$A,$B76,'EPA Export Aggregation'!$D:$D,$A$1)*IF($A76="CH4",About!$D$58,IF($A76="N2O",About!$D$59,1))</f>
        <v>4.1369077405000003E-3</v>
      </c>
      <c r="F76" s="436">
        <f>SUMIFS('EPA Export Aggregation'!I:I,'EPA Export Aggregation'!$A:$A,$B76,'EPA Export Aggregation'!$D:$D,$A$1)*IF($A76="CH4",About!$D$58,IF($A76="N2O",About!$D$59,1))</f>
        <v>5.1711352461999999E-3</v>
      </c>
      <c r="G76" s="436">
        <f>SUMIFS('EPA Export Aggregation'!J:J,'EPA Export Aggregation'!$A:$A,$B76,'EPA Export Aggregation'!$D:$D,$A$1)*IF($A76="CH4",About!$D$58,IF($A76="N2O",About!$D$59,1))</f>
        <v>5.6882490979E-3</v>
      </c>
      <c r="H76" s="436">
        <f>SUMIFS('EPA Export Aggregation'!K:K,'EPA Export Aggregation'!$A:$A,$B76,'EPA Export Aggregation'!$D:$D,$A$1)*IF($A76="CH4",About!$D$58,IF($A76="N2O",About!$D$59,1))</f>
        <v>7.1481995621000003E-3</v>
      </c>
      <c r="I76" s="436">
        <f>SUMIFS('EPA Export Aggregation'!L:L,'EPA Export Aggregation'!$A:$A,$B76,'EPA Export Aggregation'!$D:$D,$A$1)*IF($A76="CH4",About!$D$58,IF($A76="N2O",About!$D$59,1))</f>
        <v>7.9378098205000001E-3</v>
      </c>
      <c r="J76" s="436">
        <f>SUMIFS('EPA Export Aggregation'!M:M,'EPA Export Aggregation'!$A:$A,$B76,'EPA Export Aggregation'!$D:$D,$A$1)*IF($A76="CH4",About!$D$58,IF($A76="N2O",About!$D$59,1))</f>
        <v>8.3886781745999995E-3</v>
      </c>
      <c r="K76" s="436">
        <f>SUMIFS('EPA Export Aggregation'!N:N,'EPA Export Aggregation'!$A:$A,$B76,'EPA Export Aggregation'!$D:$D,$A$1)*IF($A76="CH4",About!$D$58,IF($A76="N2O",About!$D$59,1))</f>
        <v>1.02859950019E-2</v>
      </c>
      <c r="L76" s="436">
        <f>SUMIFS('EPA Export Aggregation'!O:O,'EPA Export Aggregation'!$A:$A,$B76,'EPA Export Aggregation'!$D:$D,$A$1)*IF($A76="CH4",About!$D$58,IF($A76="N2O",About!$D$59,1))</f>
        <v>1.04378119727E-2</v>
      </c>
      <c r="M76" s="436">
        <f>SUMIFS('EPA Export Aggregation'!P:P,'EPA Export Aggregation'!$A:$A,$B76,'EPA Export Aggregation'!$D:$D,$A$1)*IF($A76="CH4",About!$D$58,IF($A76="N2O",About!$D$59,1))</f>
        <v>6.3564783218000003E-3</v>
      </c>
      <c r="N76" s="436">
        <f>SUMIFS('EPA Export Aggregation'!Q:Q,'EPA Export Aggregation'!$A:$A,$B76,'EPA Export Aggregation'!$D:$D,$A$1)*IF($A76="CH4",About!$D$58,IF($A76="N2O",About!$D$59,1))</f>
        <v>4.2239450836E-3</v>
      </c>
      <c r="O76" s="436">
        <f>SUMIFS('EPA Export Aggregation'!R:R,'EPA Export Aggregation'!$A:$A,$B76,'EPA Export Aggregation'!$D:$D,$A$1)*IF($A76="CH4",About!$D$58,IF($A76="N2O",About!$D$59,1))</f>
        <v>4.0381451244999996E-3</v>
      </c>
      <c r="P76" s="436">
        <f>SUMIFS('EPA Export Aggregation'!S:S,'EPA Export Aggregation'!$A:$A,$B76,'EPA Export Aggregation'!$D:$D,$A$1)*IF($A76="CH4",About!$D$58,IF($A76="N2O",About!$D$59,1))</f>
        <v>4.2225937333999998E-3</v>
      </c>
      <c r="Q76" s="436">
        <f>SUMIFS('EPA Export Aggregation'!T:T,'EPA Export Aggregation'!$A:$A,$B76,'EPA Export Aggregation'!$D:$D,$A$1)*IF($A76="CH4",About!$D$58,IF($A76="N2O",About!$D$59,1))</f>
        <v>4.2042379777000004E-3</v>
      </c>
      <c r="R76" s="436">
        <f>SUMIFS('EPA Export Aggregation'!U:U,'EPA Export Aggregation'!$A:$A,$B76,'EPA Export Aggregation'!$D:$D,$A$1)*IF($A76="CH4",About!$D$58,IF($A76="N2O",About!$D$59,1))</f>
        <v>4.0358728230999999E-3</v>
      </c>
      <c r="S76" s="436">
        <f>SUMIFS('EPA Export Aggregation'!V:V,'EPA Export Aggregation'!$A:$A,$B76,'EPA Export Aggregation'!$D:$D,$A$1)*IF($A76="CH4",About!$D$58,IF($A76="N2O",About!$D$59,1))</f>
        <v>4.8050426273999998E-3</v>
      </c>
      <c r="T76" s="436">
        <f>SUMIFS('EPA Export Aggregation'!W:W,'EPA Export Aggregation'!$A:$A,$B76,'EPA Export Aggregation'!$D:$D,$A$1)*IF($A76="CH4",About!$D$58,IF($A76="N2O",About!$D$59,1))</f>
        <v>4.6758541982999998E-3</v>
      </c>
      <c r="U76" s="436">
        <f>SUMIFS('EPA Export Aggregation'!X:X,'EPA Export Aggregation'!$A:$A,$B76,'EPA Export Aggregation'!$D:$D,$A$1)*IF($A76="CH4",About!$D$58,IF($A76="N2O",About!$D$59,1))</f>
        <v>4.4194243582999998E-3</v>
      </c>
      <c r="V76" s="436">
        <f>SUMIFS('EPA Export Aggregation'!Y:Y,'EPA Export Aggregation'!$A:$A,$B76,'EPA Export Aggregation'!$D:$D,$A$1)*IF($A76="CH4",About!$D$58,IF($A76="N2O",About!$D$59,1))</f>
        <v>3.3917415784999998E-3</v>
      </c>
      <c r="W76" s="436">
        <f>SUMIFS('EPA Export Aggregation'!Z:Z,'EPA Export Aggregation'!$A:$A,$B76,'EPA Export Aggregation'!$D:$D,$A$1)*IF($A76="CH4",About!$D$58,IF($A76="N2O",About!$D$59,1))</f>
        <v>4.8949212544000002E-3</v>
      </c>
      <c r="X76" s="436">
        <f>SUMIFS('EPA Export Aggregation'!AA:AA,'EPA Export Aggregation'!$A:$A,$B76,'EPA Export Aggregation'!$D:$D,$A$1)*IF($A76="CH4",About!$D$58,IF($A76="N2O",About!$D$59,1))</f>
        <v>7.3810800000000001E-8</v>
      </c>
      <c r="Y76" s="436">
        <f>SUMIFS('EPA Export Aggregation'!AB:AB,'EPA Export Aggregation'!$A:$A,$B76,'EPA Export Aggregation'!$D:$D,$A$1)*IF($A76="CH4",About!$D$58,IF($A76="N2O",About!$D$59,1))</f>
        <v>8.8508000000000001E-8</v>
      </c>
      <c r="Z76" s="436">
        <f>SUMIFS('EPA Export Aggregation'!AC:AC,'EPA Export Aggregation'!$A:$A,$B76,'EPA Export Aggregation'!$D:$D,$A$1)*IF($A76="CH4",About!$D$58,IF($A76="N2O",About!$D$59,1))</f>
        <v>5.2670859999999998E-3</v>
      </c>
      <c r="AA76" s="436">
        <f>SUMIFS('EPA Export Aggregation'!AD:AD,'EPA Export Aggregation'!$A:$A,$B76,'EPA Export Aggregation'!$D:$D,$A$1)*IF($A76="CH4",About!$D$58,IF($A76="N2O",About!$D$59,1))</f>
        <v>6.0314875999999996E-3</v>
      </c>
      <c r="AB76" s="436">
        <f>SUMIFS('EPA Export Aggregation'!AE:AE,'EPA Export Aggregation'!$A:$A,$B76,'EPA Export Aggregation'!$D:$D,$A$1)*IF($A76="CH4",About!$D$58,IF($A76="N2O",About!$D$59,1))</f>
        <v>6.4431211999999996E-3</v>
      </c>
      <c r="AC76" s="436">
        <f>SUMIFS('EPA Export Aggregation'!AF:AF,'EPA Export Aggregation'!$A:$A,$B76,'EPA Export Aggregation'!$D:$D,$A$1)*IF($A76="CH4",About!$D$58,IF($A76="N2O",About!$D$59,1))</f>
        <v>5.0865728000000004E-3</v>
      </c>
      <c r="AD76" s="436">
        <f>SUMIFS('EPA Export Aggregation'!AG:AG,'EPA Export Aggregation'!$A:$A,$B76,'EPA Export Aggregation'!$D:$D,$A$1)*IF($A76="CH4",About!$D$58,IF($A76="N2O",About!$D$59,1))</f>
        <v>6.2621507999999996E-3</v>
      </c>
      <c r="AE76" s="436">
        <f>SUMIFS('EPA Export Aggregation'!AH:AH,'EPA Export Aggregation'!$A:$A,$B76,'EPA Export Aggregation'!$D:$D,$A$1)*IF($A76="CH4",About!$D$58,IF($A76="N2O",About!$D$59,1))</f>
        <v>3.6977612E-3</v>
      </c>
      <c r="AF76" s="436">
        <f>SUMIFS('EPA Export Aggregation'!AI:AI,'EPA Export Aggregation'!$A:$A,$B76,'EPA Export Aggregation'!$D:$D,$A$1)*IF($A76="CH4",About!$D$58,IF($A76="N2O",About!$D$59,1))</f>
        <v>3.6159095999999998E-3</v>
      </c>
      <c r="AG76" s="436">
        <f>SUMIFS('EPA Export Aggregation'!AJ:AJ,'EPA Export Aggregation'!$A:$A,$B76,'EPA Export Aggregation'!$D:$D,$A$1)*IF($A76="CH4",About!$D$58,IF($A76="N2O",About!$D$59,1))</f>
        <v>2.9289612E-3</v>
      </c>
      <c r="AH76" s="436">
        <f>SUMIFS('EPA Export Aggregation'!AK:AK,'EPA Export Aggregation'!$A:$A,$B76,'EPA Export Aggregation'!$D:$D,$A$1)*IF($A76="CH4",About!$D$58,IF($A76="N2O",About!$D$59,1))</f>
        <v>4.6475780000000003E-3</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5.7991766516222003E-2</v>
      </c>
      <c r="D80" s="436">
        <f>SUMIFS('EPA Export Aggregation'!G:G,'EPA Export Aggregation'!$A:$A,$B80,'EPA Export Aggregation'!$D:$D,$A$1)*IF($A80="CH4",About!$D$58,IF($A80="N2O",About!$D$59,1))</f>
        <v>5.7991766516222003E-2</v>
      </c>
      <c r="E80" s="436">
        <f>SUMIFS('EPA Export Aggregation'!H:H,'EPA Export Aggregation'!$A:$A,$B80,'EPA Export Aggregation'!$D:$D,$A$1)*IF($A80="CH4",About!$D$58,IF($A80="N2O",About!$D$59,1))</f>
        <v>5.7991766516222003E-2</v>
      </c>
      <c r="F80" s="436">
        <f>SUMIFS('EPA Export Aggregation'!I:I,'EPA Export Aggregation'!$A:$A,$B80,'EPA Export Aggregation'!$D:$D,$A$1)*IF($A80="CH4",About!$D$58,IF($A80="N2O",About!$D$59,1))</f>
        <v>7.2489707811127499E-2</v>
      </c>
      <c r="G80" s="436">
        <f>SUMIFS('EPA Export Aggregation'!J:J,'EPA Export Aggregation'!$A:$A,$B80,'EPA Export Aggregation'!$D:$D,$A$1)*IF($A80="CH4",About!$D$58,IF($A80="N2O",About!$D$59,1))</f>
        <v>7.9738677572080099E-2</v>
      </c>
      <c r="H80" s="436">
        <f>SUMIFS('EPA Export Aggregation'!K:K,'EPA Export Aggregation'!$A:$A,$B80,'EPA Export Aggregation'!$D:$D,$A$1)*IF($A80="CH4",About!$D$58,IF($A80="N2O",About!$D$59,1))</f>
        <v>0.10020447326948639</v>
      </c>
      <c r="I80" s="436">
        <f>SUMIFS('EPA Export Aggregation'!L:L,'EPA Export Aggregation'!$A:$A,$B80,'EPA Export Aggregation'!$D:$D,$A$1)*IF($A80="CH4",About!$D$58,IF($A80="N2O",About!$D$59,1))</f>
        <v>0.1112733456521761</v>
      </c>
      <c r="J80" s="436">
        <f>SUMIFS('EPA Export Aggregation'!M:M,'EPA Export Aggregation'!$A:$A,$B80,'EPA Export Aggregation'!$D:$D,$A$1)*IF($A80="CH4",About!$D$58,IF($A80="N2O",About!$D$59,1))</f>
        <v>0.1175936776277661</v>
      </c>
      <c r="K80" s="436">
        <f>SUMIFS('EPA Export Aggregation'!N:N,'EPA Export Aggregation'!$A:$A,$B80,'EPA Export Aggregation'!$D:$D,$A$1)*IF($A80="CH4",About!$D$58,IF($A80="N2O",About!$D$59,1))</f>
        <v>0.1441905476126073</v>
      </c>
      <c r="L80" s="436">
        <f>SUMIFS('EPA Export Aggregation'!O:O,'EPA Export Aggregation'!$A:$A,$B80,'EPA Export Aggregation'!$D:$D,$A$1)*IF($A80="CH4",About!$D$58,IF($A80="N2O",About!$D$59,1))</f>
        <v>0.14631872595535481</v>
      </c>
      <c r="M80" s="436">
        <f>SUMIFS('EPA Export Aggregation'!P:P,'EPA Export Aggregation'!$A:$A,$B80,'EPA Export Aggregation'!$D:$D,$A$1)*IF($A80="CH4",About!$D$58,IF($A80="N2O",About!$D$59,1))</f>
        <v>0.1247998346344863</v>
      </c>
      <c r="N80" s="436">
        <f>SUMIFS('EPA Export Aggregation'!Q:Q,'EPA Export Aggregation'!$A:$A,$B80,'EPA Export Aggregation'!$D:$D,$A$1)*IF($A80="CH4",About!$D$58,IF($A80="N2O",About!$D$59,1))</f>
        <v>8.7830900223798705E-2</v>
      </c>
      <c r="O80" s="436">
        <f>SUMIFS('EPA Export Aggregation'!R:R,'EPA Export Aggregation'!$A:$A,$B80,'EPA Export Aggregation'!$D:$D,$A$1)*IF($A80="CH4",About!$D$58,IF($A80="N2O",About!$D$59,1))</f>
        <v>8.6040468861790703E-2</v>
      </c>
      <c r="P80" s="436">
        <f>SUMIFS('EPA Export Aggregation'!S:S,'EPA Export Aggregation'!$A:$A,$B80,'EPA Export Aggregation'!$D:$D,$A$1)*IF($A80="CH4",About!$D$58,IF($A80="N2O",About!$D$59,1))</f>
        <v>7.8664845739596298E-2</v>
      </c>
      <c r="Q80" s="436">
        <f>SUMIFS('EPA Export Aggregation'!T:T,'EPA Export Aggregation'!$A:$A,$B80,'EPA Export Aggregation'!$D:$D,$A$1)*IF($A80="CH4",About!$D$58,IF($A80="N2O",About!$D$59,1))</f>
        <v>7.3067141759233595E-2</v>
      </c>
      <c r="R80" s="436">
        <f>SUMIFS('EPA Export Aggregation'!U:U,'EPA Export Aggregation'!$A:$A,$B80,'EPA Export Aggregation'!$D:$D,$A$1)*IF($A80="CH4",About!$D$58,IF($A80="N2O",About!$D$59,1))</f>
        <v>6.73215963246791E-2</v>
      </c>
      <c r="S80" s="436">
        <f>SUMIFS('EPA Export Aggregation'!V:V,'EPA Export Aggregation'!$A:$A,$B80,'EPA Export Aggregation'!$D:$D,$A$1)*IF($A80="CH4",About!$D$58,IF($A80="N2O",About!$D$59,1))</f>
        <v>7.1927571959716594E-2</v>
      </c>
      <c r="T80" s="436">
        <f>SUMIFS('EPA Export Aggregation'!W:W,'EPA Export Aggregation'!$A:$A,$B80,'EPA Export Aggregation'!$D:$D,$A$1)*IF($A80="CH4",About!$D$58,IF($A80="N2O",About!$D$59,1))</f>
        <v>6.8731512974737896E-2</v>
      </c>
      <c r="U80" s="436">
        <f>SUMIFS('EPA Export Aggregation'!X:X,'EPA Export Aggregation'!$A:$A,$B80,'EPA Export Aggregation'!$D:$D,$A$1)*IF($A80="CH4",About!$D$58,IF($A80="N2O",About!$D$59,1))</f>
        <v>6.2460981972293099E-2</v>
      </c>
      <c r="V80" s="436">
        <f>SUMIFS('EPA Export Aggregation'!Y:Y,'EPA Export Aggregation'!$A:$A,$B80,'EPA Export Aggregation'!$D:$D,$A$1)*IF($A80="CH4",About!$D$58,IF($A80="N2O",About!$D$59,1))</f>
        <v>4.2844939385072799E-2</v>
      </c>
      <c r="W80" s="436">
        <f>SUMIFS('EPA Export Aggregation'!Z:Z,'EPA Export Aggregation'!$A:$A,$B80,'EPA Export Aggregation'!$D:$D,$A$1)*IF($A80="CH4",About!$D$58,IF($A80="N2O",About!$D$59,1))</f>
        <v>6.2210031557178198E-2</v>
      </c>
      <c r="X80" s="436">
        <f>SUMIFS('EPA Export Aggregation'!AA:AA,'EPA Export Aggregation'!$A:$A,$B80,'EPA Export Aggregation'!$D:$D,$A$1)*IF($A80="CH4",About!$D$58,IF($A80="N2O",About!$D$59,1))</f>
        <v>9.5007549492000007E-2</v>
      </c>
      <c r="Y80" s="436">
        <f>SUMIFS('EPA Export Aggregation'!AB:AB,'EPA Export Aggregation'!$A:$A,$B80,'EPA Export Aggregation'!$D:$D,$A$1)*IF($A80="CH4",About!$D$58,IF($A80="N2O",About!$D$59,1))</f>
        <v>0.1029872625366</v>
      </c>
      <c r="Z80" s="436">
        <f>SUMIFS('EPA Export Aggregation'!AC:AC,'EPA Export Aggregation'!$A:$A,$B80,'EPA Export Aggregation'!$D:$D,$A$1)*IF($A80="CH4",About!$D$58,IF($A80="N2O",About!$D$59,1))</f>
        <v>0.100927373178</v>
      </c>
      <c r="AA80" s="436">
        <f>SUMIFS('EPA Export Aggregation'!AD:AD,'EPA Export Aggregation'!$A:$A,$B80,'EPA Export Aggregation'!$D:$D,$A$1)*IF($A80="CH4",About!$D$58,IF($A80="N2O",About!$D$59,1))</f>
        <v>9.1505747799999995E-2</v>
      </c>
      <c r="AB80" s="436">
        <f>SUMIFS('EPA Export Aggregation'!AE:AE,'EPA Export Aggregation'!$A:$A,$B80,'EPA Export Aggregation'!$D:$D,$A$1)*IF($A80="CH4",About!$D$58,IF($A80="N2O",About!$D$59,1))</f>
        <v>9.6453679599999995E-2</v>
      </c>
      <c r="AC80" s="436">
        <f>SUMIFS('EPA Export Aggregation'!AF:AF,'EPA Export Aggregation'!$A:$A,$B80,'EPA Export Aggregation'!$D:$D,$A$1)*IF($A80="CH4",About!$D$58,IF($A80="N2O",About!$D$59,1))</f>
        <v>8.3874704800000005E-2</v>
      </c>
      <c r="AD80" s="436">
        <f>SUMIFS('EPA Export Aggregation'!AG:AG,'EPA Export Aggregation'!$A:$A,$B80,'EPA Export Aggregation'!$D:$D,$A$1)*IF($A80="CH4",About!$D$58,IF($A80="N2O",About!$D$59,1))</f>
        <v>8.6147003999999999E-2</v>
      </c>
      <c r="AE80" s="436">
        <f>SUMIFS('EPA Export Aggregation'!AH:AH,'EPA Export Aggregation'!$A:$A,$B80,'EPA Export Aggregation'!$D:$D,$A$1)*IF($A80="CH4",About!$D$58,IF($A80="N2O",About!$D$59,1))</f>
        <v>8.0424893999999997E-2</v>
      </c>
      <c r="AF80" s="436">
        <f>SUMIFS('EPA Export Aggregation'!AI:AI,'EPA Export Aggregation'!$A:$A,$B80,'EPA Export Aggregation'!$D:$D,$A$1)*IF($A80="CH4",About!$D$58,IF($A80="N2O",About!$D$59,1))</f>
        <v>7.1992210400000006E-2</v>
      </c>
      <c r="AG80" s="436">
        <f>SUMIFS('EPA Export Aggregation'!AJ:AJ,'EPA Export Aggregation'!$A:$A,$B80,'EPA Export Aggregation'!$D:$D,$A$1)*IF($A80="CH4",About!$D$58,IF($A80="N2O",About!$D$59,1))</f>
        <v>6.3436773500000002E-2</v>
      </c>
      <c r="AH80" s="436">
        <f>SUMIFS('EPA Export Aggregation'!AK:AK,'EPA Export Aggregation'!$A:$A,$B80,'EPA Export Aggregation'!$D:$D,$A$1)*IF($A80="CH4",About!$D$58,IF($A80="N2O",About!$D$59,1))</f>
        <v>6.6032950600000001E-2</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1.1657212599999999E-2</v>
      </c>
      <c r="D84" s="436">
        <f>SUMIFS('EPA Export Aggregation'!G:G,'EPA Export Aggregation'!$A:$A,$B84,'EPA Export Aggregation'!$D:$D,$A$1)*IF($A84="CH4",About!$D$58,IF($A84="N2O",About!$D$59,1))</f>
        <v>1.1657212599999999E-2</v>
      </c>
      <c r="E84" s="436">
        <f>SUMIFS('EPA Export Aggregation'!H:H,'EPA Export Aggregation'!$A:$A,$B84,'EPA Export Aggregation'!$D:$D,$A$1)*IF($A84="CH4",About!$D$58,IF($A84="N2O",About!$D$59,1))</f>
        <v>1.1657212599999999E-2</v>
      </c>
      <c r="F84" s="436">
        <f>SUMIFS('EPA Export Aggregation'!I:I,'EPA Export Aggregation'!$A:$A,$B84,'EPA Export Aggregation'!$D:$D,$A$1)*IF($A84="CH4",About!$D$58,IF($A84="N2O",About!$D$59,1))</f>
        <v>1.457151575E-2</v>
      </c>
      <c r="G84" s="436">
        <f>SUMIFS('EPA Export Aggregation'!J:J,'EPA Export Aggregation'!$A:$A,$B84,'EPA Export Aggregation'!$D:$D,$A$1)*IF($A84="CH4",About!$D$58,IF($A84="N2O",About!$D$59,1))</f>
        <v>1.6028668499999999E-2</v>
      </c>
      <c r="H84" s="436">
        <f>SUMIFS('EPA Export Aggregation'!K:K,'EPA Export Aggregation'!$A:$A,$B84,'EPA Export Aggregation'!$D:$D,$A$1)*IF($A84="CH4",About!$D$58,IF($A84="N2O",About!$D$59,1))</f>
        <v>2.0142599649999999E-2</v>
      </c>
      <c r="I84" s="436">
        <f>SUMIFS('EPA Export Aggregation'!L:L,'EPA Export Aggregation'!$A:$A,$B84,'EPA Export Aggregation'!$D:$D,$A$1)*IF($A84="CH4",About!$D$58,IF($A84="N2O",About!$D$59,1))</f>
        <v>2.2367607849999999E-2</v>
      </c>
      <c r="J84" s="436">
        <f>SUMIFS('EPA Export Aggregation'!M:M,'EPA Export Aggregation'!$A:$A,$B84,'EPA Export Aggregation'!$D:$D,$A$1)*IF($A84="CH4",About!$D$58,IF($A84="N2O",About!$D$59,1))</f>
        <v>2.3638090699999999E-2</v>
      </c>
      <c r="K84" s="436">
        <f>SUMIFS('EPA Export Aggregation'!N:N,'EPA Export Aggregation'!$A:$A,$B84,'EPA Export Aggregation'!$D:$D,$A$1)*IF($A84="CH4",About!$D$58,IF($A84="N2O",About!$D$59,1))</f>
        <v>2.89844582E-2</v>
      </c>
      <c r="L84" s="436">
        <f>SUMIFS('EPA Export Aggregation'!O:O,'EPA Export Aggregation'!$A:$A,$B84,'EPA Export Aggregation'!$D:$D,$A$1)*IF($A84="CH4",About!$D$58,IF($A84="N2O",About!$D$59,1))</f>
        <v>2.9412254549999999E-2</v>
      </c>
      <c r="M84" s="436">
        <f>SUMIFS('EPA Export Aggregation'!P:P,'EPA Export Aggregation'!$A:$A,$B84,'EPA Export Aggregation'!$D:$D,$A$1)*IF($A84="CH4",About!$D$58,IF($A84="N2O",About!$D$59,1))</f>
        <v>2.3772487200000001E-2</v>
      </c>
      <c r="N84" s="436">
        <f>SUMIFS('EPA Export Aggregation'!Q:Q,'EPA Export Aggregation'!$A:$A,$B84,'EPA Export Aggregation'!$D:$D,$A$1)*IF($A84="CH4",About!$D$58,IF($A84="N2O",About!$D$59,1))</f>
        <v>1.61632671E-2</v>
      </c>
      <c r="O84" s="436">
        <f>SUMIFS('EPA Export Aggregation'!R:R,'EPA Export Aggregation'!$A:$A,$B84,'EPA Export Aggregation'!$D:$D,$A$1)*IF($A84="CH4",About!$D$58,IF($A84="N2O",About!$D$59,1))</f>
        <v>1.43467453E-2</v>
      </c>
      <c r="P84" s="436">
        <f>SUMIFS('EPA Export Aggregation'!S:S,'EPA Export Aggregation'!$A:$A,$B84,'EPA Export Aggregation'!$D:$D,$A$1)*IF($A84="CH4",About!$D$58,IF($A84="N2O",About!$D$59,1))</f>
        <v>1.7283669549999998E-2</v>
      </c>
      <c r="Q84" s="436">
        <f>SUMIFS('EPA Export Aggregation'!T:T,'EPA Export Aggregation'!$A:$A,$B84,'EPA Export Aggregation'!$D:$D,$A$1)*IF($A84="CH4",About!$D$58,IF($A84="N2O",About!$D$59,1))</f>
        <v>1.65911974E-2</v>
      </c>
      <c r="R84" s="436">
        <f>SUMIFS('EPA Export Aggregation'!U:U,'EPA Export Aggregation'!$A:$A,$B84,'EPA Export Aggregation'!$D:$D,$A$1)*IF($A84="CH4",About!$D$58,IF($A84="N2O",About!$D$59,1))</f>
        <v>1.8041530449999999E-2</v>
      </c>
      <c r="S84" s="436">
        <f>SUMIFS('EPA Export Aggregation'!V:V,'EPA Export Aggregation'!$A:$A,$B84,'EPA Export Aggregation'!$D:$D,$A$1)*IF($A84="CH4",About!$D$58,IF($A84="N2O",About!$D$59,1))</f>
        <v>1.752021585E-2</v>
      </c>
      <c r="T84" s="436">
        <f>SUMIFS('EPA Export Aggregation'!W:W,'EPA Export Aggregation'!$A:$A,$B84,'EPA Export Aggregation'!$D:$D,$A$1)*IF($A84="CH4",About!$D$58,IF($A84="N2O",About!$D$59,1))</f>
        <v>1.40962729E-2</v>
      </c>
      <c r="U84" s="436">
        <f>SUMIFS('EPA Export Aggregation'!X:X,'EPA Export Aggregation'!$A:$A,$B84,'EPA Export Aggregation'!$D:$D,$A$1)*IF($A84="CH4",About!$D$58,IF($A84="N2O",About!$D$59,1))</f>
        <v>1.294430525E-2</v>
      </c>
      <c r="V84" s="436">
        <f>SUMIFS('EPA Export Aggregation'!Y:Y,'EPA Export Aggregation'!$A:$A,$B84,'EPA Export Aggregation'!$D:$D,$A$1)*IF($A84="CH4",About!$D$58,IF($A84="N2O",About!$D$59,1))</f>
        <v>9.8907481499999998E-3</v>
      </c>
      <c r="W84" s="436">
        <f>SUMIFS('EPA Export Aggregation'!Z:Z,'EPA Export Aggregation'!$A:$A,$B84,'EPA Export Aggregation'!$D:$D,$A$1)*IF($A84="CH4",About!$D$58,IF($A84="N2O",About!$D$59,1))</f>
        <v>1.3968914650000001E-2</v>
      </c>
      <c r="X84" s="436">
        <f>SUMIFS('EPA Export Aggregation'!AA:AA,'EPA Export Aggregation'!$A:$A,$B84,'EPA Export Aggregation'!$D:$D,$A$1)*IF($A84="CH4",About!$D$58,IF($A84="N2O",About!$D$59,1))</f>
        <v>8.4106218000000003E-3</v>
      </c>
      <c r="Y84" s="436">
        <f>SUMIFS('EPA Export Aggregation'!AB:AB,'EPA Export Aggregation'!$A:$A,$B84,'EPA Export Aggregation'!$D:$D,$A$1)*IF($A84="CH4",About!$D$58,IF($A84="N2O",About!$D$59,1))</f>
        <v>7.1022875000000003E-3</v>
      </c>
      <c r="Z84" s="436">
        <f>SUMIFS('EPA Export Aggregation'!AC:AC,'EPA Export Aggregation'!$A:$A,$B84,'EPA Export Aggregation'!$D:$D,$A$1)*IF($A84="CH4",About!$D$58,IF($A84="N2O",About!$D$59,1))</f>
        <v>1.7112700000000002E-2</v>
      </c>
      <c r="AA84" s="436">
        <f>SUMIFS('EPA Export Aggregation'!AD:AD,'EPA Export Aggregation'!$A:$A,$B84,'EPA Export Aggregation'!$D:$D,$A$1)*IF($A84="CH4",About!$D$58,IF($A84="N2O",About!$D$59,1))</f>
        <v>8.4670500000000003E-3</v>
      </c>
      <c r="AB84" s="436">
        <f>SUMIFS('EPA Export Aggregation'!AE:AE,'EPA Export Aggregation'!$A:$A,$B84,'EPA Export Aggregation'!$D:$D,$A$1)*IF($A84="CH4",About!$D$58,IF($A84="N2O",About!$D$59,1))</f>
        <v>7.8936500000000003E-3</v>
      </c>
      <c r="AC84" s="436">
        <f>SUMIFS('EPA Export Aggregation'!AF:AF,'EPA Export Aggregation'!$A:$A,$B84,'EPA Export Aggregation'!$D:$D,$A$1)*IF($A84="CH4",About!$D$58,IF($A84="N2O",About!$D$59,1))</f>
        <v>8.7513999999999995E-3</v>
      </c>
      <c r="AD84" s="436">
        <f>SUMIFS('EPA Export Aggregation'!AG:AG,'EPA Export Aggregation'!$A:$A,$B84,'EPA Export Aggregation'!$D:$D,$A$1)*IF($A84="CH4",About!$D$58,IF($A84="N2O",About!$D$59,1))</f>
        <v>6.2721499999999998E-3</v>
      </c>
      <c r="AE84" s="436">
        <f>SUMIFS('EPA Export Aggregation'!AH:AH,'EPA Export Aggregation'!$A:$A,$B84,'EPA Export Aggregation'!$D:$D,$A$1)*IF($A84="CH4",About!$D$58,IF($A84="N2O",About!$D$59,1))</f>
        <v>5.8256499999999999E-3</v>
      </c>
      <c r="AF84" s="436">
        <f>SUMIFS('EPA Export Aggregation'!AI:AI,'EPA Export Aggregation'!$A:$A,$B84,'EPA Export Aggregation'!$D:$D,$A$1)*IF($A84="CH4",About!$D$58,IF($A84="N2O",About!$D$59,1))</f>
        <v>4.2770000000000004E-3</v>
      </c>
      <c r="AG84" s="436">
        <f>SUMIFS('EPA Export Aggregation'!AJ:AJ,'EPA Export Aggregation'!$A:$A,$B84,'EPA Export Aggregation'!$D:$D,$A$1)*IF($A84="CH4",About!$D$58,IF($A84="N2O",About!$D$59,1))</f>
        <v>4.0631499999999997E-3</v>
      </c>
      <c r="AH84" s="436">
        <f>SUMIFS('EPA Export Aggregation'!AK:AK,'EPA Export Aggregation'!$A:$A,$B84,'EPA Export Aggregation'!$D:$D,$A$1)*IF($A84="CH4",About!$D$58,IF($A84="N2O",About!$D$59,1))</f>
        <v>8.7020499999999994E-3</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1.0238070500000001E-3</v>
      </c>
      <c r="D87" s="436">
        <f>SUMIFS('EPA Export Aggregation'!$F:$F,'EPA Export Aggregation'!$A:$A,$B87,'EPA Export Aggregation'!$D:$D,$A$1)*IF($A87="CH4",About!$D$58,IF($A87="N2O",About!$D$59,1))</f>
        <v>1.0238070500000001E-3</v>
      </c>
      <c r="E87" s="436">
        <f>SUMIFS('EPA Export Aggregation'!$F:$F,'EPA Export Aggregation'!$A:$A,$B87,'EPA Export Aggregation'!$D:$D,$A$1)*IF($A87="CH4",About!$D$58,IF($A87="N2O",About!$D$59,1))</f>
        <v>1.0238070500000001E-3</v>
      </c>
      <c r="F87" s="436">
        <f>SUMIFS('EPA Export Aggregation'!$F:$F,'EPA Export Aggregation'!$A:$A,$B87,'EPA Export Aggregation'!$D:$D,$A$1)*IF($A87="CH4",About!$D$58,IF($A87="N2O",About!$D$59,1))</f>
        <v>1.0238070500000001E-3</v>
      </c>
      <c r="G87" s="436">
        <f>SUMIFS('EPA Export Aggregation'!$F:$F,'EPA Export Aggregation'!$A:$A,$B87,'EPA Export Aggregation'!$D:$D,$A$1)*IF($A87="CH4",About!$D$58,IF($A87="N2O",About!$D$59,1))</f>
        <v>1.0238070500000001E-3</v>
      </c>
      <c r="H87" s="436">
        <f>SUMIFS('EPA Export Aggregation'!$F:$F,'EPA Export Aggregation'!$A:$A,$B87,'EPA Export Aggregation'!$D:$D,$A$1)*IF($A87="CH4",About!$D$58,IF($A87="N2O",About!$D$59,1))</f>
        <v>1.0238070500000001E-3</v>
      </c>
      <c r="I87" s="436">
        <f>SUMIFS('EPA Export Aggregation'!$F:$F,'EPA Export Aggregation'!$A:$A,$B87,'EPA Export Aggregation'!$D:$D,$A$1)*IF($A87="CH4",About!$D$58,IF($A87="N2O",About!$D$59,1))</f>
        <v>1.0238070500000001E-3</v>
      </c>
      <c r="J87" s="436">
        <f>SUMIFS('EPA Export Aggregation'!$F:$F,'EPA Export Aggregation'!$A:$A,$B87,'EPA Export Aggregation'!$D:$D,$A$1)*IF($A87="CH4",About!$D$58,IF($A87="N2O",About!$D$59,1))</f>
        <v>1.0238070500000001E-3</v>
      </c>
      <c r="K87" s="436">
        <f>SUMIFS('EPA Export Aggregation'!$F:$F,'EPA Export Aggregation'!$A:$A,$B87,'EPA Export Aggregation'!$D:$D,$A$1)*IF($A87="CH4",About!$D$58,IF($A87="N2O",About!$D$59,1))</f>
        <v>1.0238070500000001E-3</v>
      </c>
      <c r="L87" s="436">
        <f>SUMIFS('EPA Export Aggregation'!$F:$F,'EPA Export Aggregation'!$A:$A,$B87,'EPA Export Aggregation'!$D:$D,$A$1)*IF($A87="CH4",About!$D$58,IF($A87="N2O",About!$D$59,1))</f>
        <v>1.0238070500000001E-3</v>
      </c>
      <c r="M87" s="436">
        <f>SUMIFS('EPA Export Aggregation'!$F:$F,'EPA Export Aggregation'!$A:$A,$B87,'EPA Export Aggregation'!$D:$D,$A$1)*IF($A87="CH4",About!$D$58,IF($A87="N2O",About!$D$59,1))</f>
        <v>1.0238070500000001E-3</v>
      </c>
      <c r="N87" s="436">
        <f>SUMIFS('EPA Export Aggregation'!$F:$F,'EPA Export Aggregation'!$A:$A,$B87,'EPA Export Aggregation'!$D:$D,$A$1)*IF($A87="CH4",About!$D$58,IF($A87="N2O",About!$D$59,1))</f>
        <v>1.0238070500000001E-3</v>
      </c>
      <c r="O87" s="436">
        <f>SUMIFS('EPA Export Aggregation'!$F:$F,'EPA Export Aggregation'!$A:$A,$B87,'EPA Export Aggregation'!$D:$D,$A$1)*IF($A87="CH4",About!$D$58,IF($A87="N2O",About!$D$59,1))</f>
        <v>1.0238070500000001E-3</v>
      </c>
      <c r="P87" s="436">
        <f>SUMIFS('EPA Export Aggregation'!$F:$F,'EPA Export Aggregation'!$A:$A,$B87,'EPA Export Aggregation'!$D:$D,$A$1)*IF($A87="CH4",About!$D$58,IF($A87="N2O",About!$D$59,1))</f>
        <v>1.0238070500000001E-3</v>
      </c>
      <c r="Q87" s="436">
        <f>SUMIFS('EPA Export Aggregation'!$F:$F,'EPA Export Aggregation'!$A:$A,$B87,'EPA Export Aggregation'!$D:$D,$A$1)*IF($A87="CH4",About!$D$58,IF($A87="N2O",About!$D$59,1))</f>
        <v>1.0238070500000001E-3</v>
      </c>
      <c r="R87" s="436">
        <f>SUMIFS('EPA Export Aggregation'!$F:$F,'EPA Export Aggregation'!$A:$A,$B87,'EPA Export Aggregation'!$D:$D,$A$1)*IF($A87="CH4",About!$D$58,IF($A87="N2O",About!$D$59,1))</f>
        <v>1.0238070500000001E-3</v>
      </c>
      <c r="S87" s="436">
        <f>SUMIFS('EPA Export Aggregation'!$F:$F,'EPA Export Aggregation'!$A:$A,$B87,'EPA Export Aggregation'!$D:$D,$A$1)*IF($A87="CH4",About!$D$58,IF($A87="N2O",About!$D$59,1))</f>
        <v>1.0238070500000001E-3</v>
      </c>
      <c r="T87" s="436">
        <f>SUMIFS('EPA Export Aggregation'!$F:$F,'EPA Export Aggregation'!$A:$A,$B87,'EPA Export Aggregation'!$D:$D,$A$1)*IF($A87="CH4",About!$D$58,IF($A87="N2O",About!$D$59,1))</f>
        <v>1.0238070500000001E-3</v>
      </c>
      <c r="U87" s="436">
        <f>SUMIFS('EPA Export Aggregation'!$F:$F,'EPA Export Aggregation'!$A:$A,$B87,'EPA Export Aggregation'!$D:$D,$A$1)*IF($A87="CH4",About!$D$58,IF($A87="N2O",About!$D$59,1))</f>
        <v>1.0238070500000001E-3</v>
      </c>
      <c r="V87" s="436">
        <f>SUMIFS('EPA Export Aggregation'!$F:$F,'EPA Export Aggregation'!$A:$A,$B87,'EPA Export Aggregation'!$D:$D,$A$1)*IF($A87="CH4",About!$D$58,IF($A87="N2O",About!$D$59,1))</f>
        <v>1.0238070500000001E-3</v>
      </c>
      <c r="W87" s="436">
        <f>SUMIFS('EPA Export Aggregation'!$F:$F,'EPA Export Aggregation'!$A:$A,$B87,'EPA Export Aggregation'!$D:$D,$A$1)*IF($A87="CH4",About!$D$58,IF($A87="N2O",About!$D$59,1))</f>
        <v>1.0238070500000001E-3</v>
      </c>
      <c r="X87" s="436">
        <f>SUMIFS('EPA Export Aggregation'!$F:$F,'EPA Export Aggregation'!$A:$A,$B87,'EPA Export Aggregation'!$D:$D,$A$1)*IF($A87="CH4",About!$D$58,IF($A87="N2O",About!$D$59,1))</f>
        <v>1.0238070500000001E-3</v>
      </c>
      <c r="Y87" s="436">
        <f>SUMIFS('EPA Export Aggregation'!$F:$F,'EPA Export Aggregation'!$A:$A,$B87,'EPA Export Aggregation'!$D:$D,$A$1)*IF($A87="CH4",About!$D$58,IF($A87="N2O",About!$D$59,1))</f>
        <v>1.0238070500000001E-3</v>
      </c>
      <c r="Z87" s="436">
        <f>SUMIFS('EPA Export Aggregation'!$F:$F,'EPA Export Aggregation'!$A:$A,$B87,'EPA Export Aggregation'!$D:$D,$A$1)*IF($A87="CH4",About!$D$58,IF($A87="N2O",About!$D$59,1))</f>
        <v>1.0238070500000001E-3</v>
      </c>
      <c r="AA87" s="436">
        <f>SUMIFS('EPA Export Aggregation'!$F:$F,'EPA Export Aggregation'!$A:$A,$B87,'EPA Export Aggregation'!$D:$D,$A$1)*IF($A87="CH4",About!$D$58,IF($A87="N2O",About!$D$59,1))</f>
        <v>1.0238070500000001E-3</v>
      </c>
      <c r="AB87" s="436">
        <f>SUMIFS('EPA Export Aggregation'!$F:$F,'EPA Export Aggregation'!$A:$A,$B87,'EPA Export Aggregation'!$D:$D,$A$1)*IF($A87="CH4",About!$D$58,IF($A87="N2O",About!$D$59,1))</f>
        <v>1.0238070500000001E-3</v>
      </c>
      <c r="AC87" s="436">
        <f>SUMIFS('EPA Export Aggregation'!$F:$F,'EPA Export Aggregation'!$A:$A,$B87,'EPA Export Aggregation'!$D:$D,$A$1)*IF($A87="CH4",About!$D$58,IF($A87="N2O",About!$D$59,1))</f>
        <v>1.0238070500000001E-3</v>
      </c>
      <c r="AD87" s="436">
        <f>SUMIFS('EPA Export Aggregation'!$F:$F,'EPA Export Aggregation'!$A:$A,$B87,'EPA Export Aggregation'!$D:$D,$A$1)*IF($A87="CH4",About!$D$58,IF($A87="N2O",About!$D$59,1))</f>
        <v>1.0238070500000001E-3</v>
      </c>
      <c r="AE87" s="436">
        <f>SUMIFS('EPA Export Aggregation'!$F:$F,'EPA Export Aggregation'!$A:$A,$B87,'EPA Export Aggregation'!$D:$D,$A$1)*IF($A87="CH4",About!$D$58,IF($A87="N2O",About!$D$59,1))</f>
        <v>1.0238070500000001E-3</v>
      </c>
      <c r="AF87" s="436">
        <f>SUMIFS('EPA Export Aggregation'!$F:$F,'EPA Export Aggregation'!$A:$A,$B87,'EPA Export Aggregation'!$D:$D,$A$1)*IF($A87="CH4",About!$D$58,IF($A87="N2O",About!$D$59,1))</f>
        <v>1.0238070500000001E-3</v>
      </c>
      <c r="AG87" s="436">
        <f>SUMIFS('EPA Export Aggregation'!$F:$F,'EPA Export Aggregation'!$A:$A,$B87,'EPA Export Aggregation'!$D:$D,$A$1)*IF($A87="CH4",About!$D$58,IF($A87="N2O",About!$D$59,1))</f>
        <v>1.0238070500000001E-3</v>
      </c>
      <c r="AH87" s="436">
        <f>SUMIFS('EPA Export Aggregation'!$F:$F,'EPA Export Aggregation'!$A:$A,$B87,'EPA Export Aggregation'!$D:$D,$A$1)*IF($A87="CH4",About!$D$58,IF($A87="N2O",About!$D$59,1))</f>
        <v>1.0238070500000001E-3</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2024-07-22T23:36:20Z</dcterms:modified>
</cp:coreProperties>
</file>