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D\elec\EIaE\"/>
    </mc:Choice>
  </mc:AlternateContent>
  <xr:revisionPtr revIDLastSave="0" documentId="8_{ED9925A7-1DE1-4B0D-8404-67EFF7E25113}" xr6:coauthVersionLast="47" xr6:coauthVersionMax="47" xr10:uidLastSave="{00000000-0000-0000-0000-000000000000}"/>
  <bookViews>
    <workbookView xWindow="1440" yWindow="144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M70" i="23" s="1"/>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I62" i="23" l="1"/>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<sst xmlns="http://schemas.openxmlformats.org/spreadsheetml/2006/main" count="15073" uniqueCount="1076">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</sst>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502</v>
      </c>
      <c r="C1" s="86">
        <v>45379</v>
      </c>
      <c r="D1" s="87"/>
      <c r="E1" s="87"/>
      <c r="F1" s="87"/>
      <c r="G1" s="87"/>
      <c r="H1" s="87"/>
      <c r="I1" s="87"/>
      <c r="J1" s="87"/>
      <c r="K1" s="85" t="s">
        <v>533</v>
      </c>
      <c r="L1" s="85" t="s">
        <v>535</v>
      </c>
      <c r="M1" s="163" t="s">
        <v>1053</v>
      </c>
    </row>
    <row r="2" spans="1:13">
      <c r="A2" s="1" t="s">
        <v>1</v>
      </c>
      <c r="B2" s="87" t="str">
        <f>LOOKUP(B1,K1:L50,L1:L50)</f>
        <v>MD</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MD</v>
      </c>
      <c r="C6" s="91">
        <f t="shared" ref="C6:AE6" si="1">SUMIFS(C$20:C$119,$B$20:$B$119,$B$6,$A$20:$A$119,$A$6)</f>
        <v>22330094</v>
      </c>
      <c r="D6" s="91">
        <f t="shared" si="1"/>
        <v>17392660</v>
      </c>
      <c r="E6" s="91">
        <f t="shared" si="1"/>
        <v>16201806</v>
      </c>
      <c r="F6" s="91">
        <f t="shared" si="1"/>
        <v>15719053</v>
      </c>
      <c r="G6" s="91">
        <f t="shared" si="1"/>
        <v>16068045</v>
      </c>
      <c r="H6" s="91">
        <f t="shared" si="1"/>
        <v>16847818</v>
      </c>
      <c r="I6" s="91">
        <f t="shared" si="1"/>
        <v>17749735</v>
      </c>
      <c r="J6" s="91">
        <f t="shared" si="1"/>
        <v>16353088</v>
      </c>
      <c r="K6" s="91">
        <f t="shared" si="1"/>
        <v>13945102</v>
      </c>
      <c r="L6" s="91">
        <f t="shared" si="1"/>
        <v>14748689</v>
      </c>
      <c r="M6" s="91">
        <f t="shared" si="1"/>
        <v>16882238</v>
      </c>
      <c r="N6" s="91">
        <f t="shared" si="1"/>
        <v>19118581</v>
      </c>
      <c r="O6" s="91">
        <f t="shared" si="1"/>
        <v>27834212</v>
      </c>
      <c r="P6" s="91">
        <f t="shared" si="1"/>
        <v>27095484</v>
      </c>
      <c r="Q6" s="91">
        <f t="shared" si="1"/>
        <v>23044978</v>
      </c>
      <c r="R6" s="91">
        <f t="shared" si="1"/>
        <v>23535283</v>
      </c>
      <c r="S6" s="91">
        <f t="shared" si="1"/>
        <v>21334789</v>
      </c>
      <c r="T6" s="91">
        <f t="shared" si="1"/>
        <v>21556056</v>
      </c>
      <c r="U6" s="91">
        <f t="shared" si="1"/>
        <v>22029904</v>
      </c>
      <c r="V6" s="91">
        <f t="shared" si="1"/>
        <v>24447713</v>
      </c>
      <c r="W6" s="91">
        <f t="shared" si="1"/>
        <v>27224218</v>
      </c>
      <c r="X6" s="91">
        <f t="shared" si="1"/>
        <v>26806150</v>
      </c>
      <c r="Y6" s="91">
        <f t="shared" si="1"/>
        <v>29116759</v>
      </c>
      <c r="Z6" s="91">
        <f t="shared" si="1"/>
        <v>30881323</v>
      </c>
      <c r="AA6" s="91">
        <f t="shared" si="1"/>
        <v>28524880</v>
      </c>
      <c r="AB6" s="91">
        <f t="shared" si="1"/>
        <v>30040509</v>
      </c>
      <c r="AC6" s="91">
        <f t="shared" si="1"/>
        <v>28696881</v>
      </c>
      <c r="AD6" s="91">
        <f t="shared" si="1"/>
        <v>29405042</v>
      </c>
      <c r="AE6" s="91">
        <f t="shared" si="1"/>
        <v>22859151</v>
      </c>
      <c r="AF6" s="119">
        <f t="shared" ref="AF6:BK7" si="2">AE6</f>
        <v>22859151</v>
      </c>
      <c r="AG6" s="119">
        <f t="shared" si="2"/>
        <v>22859151</v>
      </c>
      <c r="AH6" s="119">
        <f t="shared" si="2"/>
        <v>22859151</v>
      </c>
      <c r="AI6" s="119">
        <f t="shared" si="2"/>
        <v>22859151</v>
      </c>
      <c r="AJ6" s="119">
        <f t="shared" si="2"/>
        <v>22859151</v>
      </c>
      <c r="AK6" s="119">
        <f t="shared" si="2"/>
        <v>22859151</v>
      </c>
      <c r="AL6" s="119">
        <f t="shared" si="2"/>
        <v>22859151</v>
      </c>
      <c r="AM6" s="119">
        <f t="shared" si="2"/>
        <v>22859151</v>
      </c>
      <c r="AN6" s="119">
        <f t="shared" si="2"/>
        <v>22859151</v>
      </c>
      <c r="AO6" s="119">
        <f t="shared" si="2"/>
        <v>22859151</v>
      </c>
      <c r="AP6" s="119">
        <f t="shared" si="2"/>
        <v>22859151</v>
      </c>
      <c r="AQ6" s="119">
        <f t="shared" si="2"/>
        <v>22859151</v>
      </c>
      <c r="AR6" s="119">
        <f t="shared" si="2"/>
        <v>22859151</v>
      </c>
      <c r="AS6" s="119">
        <f t="shared" si="2"/>
        <v>22859151</v>
      </c>
      <c r="AT6" s="119">
        <f t="shared" si="2"/>
        <v>22859151</v>
      </c>
      <c r="AU6" s="119">
        <f t="shared" si="2"/>
        <v>22859151</v>
      </c>
      <c r="AV6" s="119">
        <f t="shared" si="2"/>
        <v>22859151</v>
      </c>
      <c r="AW6" s="119">
        <f t="shared" si="2"/>
        <v>22859151</v>
      </c>
      <c r="AX6" s="119">
        <f t="shared" si="2"/>
        <v>22859151</v>
      </c>
      <c r="AY6" s="119">
        <f t="shared" si="2"/>
        <v>22859151</v>
      </c>
      <c r="AZ6" s="119">
        <f t="shared" si="2"/>
        <v>22859151</v>
      </c>
      <c r="BA6" s="119">
        <f t="shared" si="2"/>
        <v>22859151</v>
      </c>
      <c r="BB6" s="119">
        <f t="shared" si="2"/>
        <v>22859151</v>
      </c>
      <c r="BC6" s="119">
        <f t="shared" si="2"/>
        <v>22859151</v>
      </c>
      <c r="BD6" s="119">
        <f t="shared" si="2"/>
        <v>22859151</v>
      </c>
      <c r="BE6" s="119">
        <f t="shared" si="2"/>
        <v>22859151</v>
      </c>
      <c r="BF6" s="119">
        <f t="shared" si="2"/>
        <v>22859151</v>
      </c>
      <c r="BG6" s="119">
        <f t="shared" si="2"/>
        <v>22859151</v>
      </c>
      <c r="BH6" s="119">
        <f t="shared" si="2"/>
        <v>22859151</v>
      </c>
      <c r="BI6" s="119">
        <f t="shared" si="2"/>
        <v>22859151</v>
      </c>
      <c r="BJ6" s="119">
        <f t="shared" si="2"/>
        <v>22859151</v>
      </c>
      <c r="BK6" s="119">
        <f t="shared" si="2"/>
        <v>22859151</v>
      </c>
    </row>
    <row r="7" spans="1:63" ht="14.75">
      <c r="A7" s="91" t="s">
        <v>848</v>
      </c>
      <c r="B7" s="91" t="str">
        <f>About!B2</f>
        <v>MD</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MD</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37200</v>
      </c>
      <c r="O10" s="91">
        <f t="shared" si="5"/>
        <v>0</v>
      </c>
      <c r="P10" s="91">
        <f t="shared" si="5"/>
        <v>0</v>
      </c>
      <c r="Q10" s="91">
        <f t="shared" si="5"/>
        <v>0</v>
      </c>
      <c r="R10" s="91">
        <f t="shared" si="5"/>
        <v>0</v>
      </c>
      <c r="S10" s="91">
        <f t="shared" si="5"/>
        <v>0</v>
      </c>
      <c r="T10" s="91">
        <f t="shared" si="5"/>
        <v>0</v>
      </c>
      <c r="U10" s="91">
        <f t="shared" si="5"/>
        <v>0</v>
      </c>
      <c r="V10" s="91">
        <f t="shared" si="5"/>
        <v>0</v>
      </c>
      <c r="W10" s="91">
        <f t="shared" si="5"/>
        <v>110803</v>
      </c>
      <c r="X10" s="91">
        <f t="shared" si="5"/>
        <v>204031</v>
      </c>
      <c r="Y10" s="91">
        <f t="shared" si="5"/>
        <v>0</v>
      </c>
      <c r="Z10" s="91">
        <f t="shared" si="5"/>
        <v>299623</v>
      </c>
      <c r="AA10" s="91">
        <f t="shared" si="5"/>
        <v>181263</v>
      </c>
      <c r="AB10" s="91">
        <f t="shared" si="5"/>
        <v>191659</v>
      </c>
      <c r="AC10" s="91">
        <f t="shared" si="5"/>
        <v>116281</v>
      </c>
      <c r="AD10" s="91">
        <f t="shared" si="5"/>
        <v>4224</v>
      </c>
      <c r="AE10" s="91">
        <f t="shared" si="5"/>
        <v>16210</v>
      </c>
      <c r="AF10" s="119">
        <f t="shared" ref="AF10:BK11" si="6">AE10</f>
        <v>16210</v>
      </c>
      <c r="AG10" s="119">
        <f t="shared" si="6"/>
        <v>16210</v>
      </c>
      <c r="AH10" s="119">
        <f t="shared" si="6"/>
        <v>16210</v>
      </c>
      <c r="AI10" s="119">
        <f t="shared" si="6"/>
        <v>16210</v>
      </c>
      <c r="AJ10" s="119">
        <f t="shared" si="6"/>
        <v>16210</v>
      </c>
      <c r="AK10" s="119">
        <f t="shared" si="6"/>
        <v>16210</v>
      </c>
      <c r="AL10" s="119">
        <f t="shared" si="6"/>
        <v>16210</v>
      </c>
      <c r="AM10" s="119">
        <f t="shared" si="6"/>
        <v>16210</v>
      </c>
      <c r="AN10" s="119">
        <f t="shared" si="6"/>
        <v>16210</v>
      </c>
      <c r="AO10" s="119">
        <f t="shared" si="6"/>
        <v>16210</v>
      </c>
      <c r="AP10" s="119">
        <f t="shared" si="6"/>
        <v>16210</v>
      </c>
      <c r="AQ10" s="119">
        <f t="shared" si="6"/>
        <v>16210</v>
      </c>
      <c r="AR10" s="119">
        <f t="shared" si="6"/>
        <v>16210</v>
      </c>
      <c r="AS10" s="119">
        <f t="shared" si="6"/>
        <v>16210</v>
      </c>
      <c r="AT10" s="119">
        <f t="shared" si="6"/>
        <v>16210</v>
      </c>
      <c r="AU10" s="119">
        <f t="shared" si="6"/>
        <v>16210</v>
      </c>
      <c r="AV10" s="119">
        <f t="shared" si="6"/>
        <v>16210</v>
      </c>
      <c r="AW10" s="119">
        <f t="shared" si="6"/>
        <v>16210</v>
      </c>
      <c r="AX10" s="119">
        <f t="shared" si="6"/>
        <v>16210</v>
      </c>
      <c r="AY10" s="119">
        <f t="shared" si="6"/>
        <v>16210</v>
      </c>
      <c r="AZ10" s="119">
        <f t="shared" si="6"/>
        <v>16210</v>
      </c>
      <c r="BA10" s="119">
        <f t="shared" si="6"/>
        <v>16210</v>
      </c>
      <c r="BB10" s="119">
        <f t="shared" si="6"/>
        <v>16210</v>
      </c>
      <c r="BC10" s="119">
        <f t="shared" si="6"/>
        <v>16210</v>
      </c>
      <c r="BD10" s="119">
        <f t="shared" si="6"/>
        <v>16210</v>
      </c>
      <c r="BE10" s="119">
        <f t="shared" si="6"/>
        <v>16210</v>
      </c>
      <c r="BF10" s="119">
        <f t="shared" si="6"/>
        <v>16210</v>
      </c>
      <c r="BG10" s="119">
        <f t="shared" si="6"/>
        <v>16210</v>
      </c>
      <c r="BH10" s="119">
        <f t="shared" si="6"/>
        <v>16210</v>
      </c>
      <c r="BI10" s="119">
        <f t="shared" si="6"/>
        <v>16210</v>
      </c>
      <c r="BJ10" s="119">
        <f t="shared" si="6"/>
        <v>16210</v>
      </c>
      <c r="BK10" s="119">
        <f t="shared" si="6"/>
        <v>16210</v>
      </c>
    </row>
    <row r="11" spans="1:63" ht="14.75">
      <c r="A11" s="91" t="s">
        <v>848</v>
      </c>
      <c r="B11" s="91" t="str">
        <f>About!B2</f>
        <v>MD</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722</v>
      </c>
      <c r="AA11" s="91">
        <f t="shared" si="7"/>
        <v>1047</v>
      </c>
      <c r="AB11" s="91">
        <f t="shared" si="7"/>
        <v>2075</v>
      </c>
      <c r="AC11" s="91">
        <f t="shared" si="7"/>
        <v>377</v>
      </c>
      <c r="AD11" s="91">
        <f t="shared" si="7"/>
        <v>18</v>
      </c>
      <c r="AE11" s="91">
        <f t="shared" si="7"/>
        <v>455</v>
      </c>
      <c r="AF11" s="119">
        <f>AVERAGE(W11:AE11)</f>
        <v>521.55555555555554</v>
      </c>
      <c r="AG11" s="119">
        <f t="shared" si="6"/>
        <v>521.55555555555554</v>
      </c>
      <c r="AH11" s="119">
        <f t="shared" si="6"/>
        <v>521.55555555555554</v>
      </c>
      <c r="AI11" s="119">
        <f t="shared" si="6"/>
        <v>521.55555555555554</v>
      </c>
      <c r="AJ11" s="119">
        <f t="shared" si="6"/>
        <v>521.55555555555554</v>
      </c>
      <c r="AK11" s="119">
        <f t="shared" si="6"/>
        <v>521.55555555555554</v>
      </c>
      <c r="AL11" s="119">
        <f t="shared" si="6"/>
        <v>521.55555555555554</v>
      </c>
      <c r="AM11" s="119">
        <f t="shared" si="6"/>
        <v>521.55555555555554</v>
      </c>
      <c r="AN11" s="119">
        <f t="shared" si="6"/>
        <v>521.55555555555554</v>
      </c>
      <c r="AO11" s="119">
        <f t="shared" si="6"/>
        <v>521.55555555555554</v>
      </c>
      <c r="AP11" s="119">
        <f t="shared" si="6"/>
        <v>521.55555555555554</v>
      </c>
      <c r="AQ11" s="119">
        <f t="shared" si="6"/>
        <v>521.55555555555554</v>
      </c>
      <c r="AR11" s="119">
        <f t="shared" si="6"/>
        <v>521.55555555555554</v>
      </c>
      <c r="AS11" s="119">
        <f t="shared" si="6"/>
        <v>521.55555555555554</v>
      </c>
      <c r="AT11" s="119">
        <f t="shared" si="6"/>
        <v>521.55555555555554</v>
      </c>
      <c r="AU11" s="119">
        <f t="shared" si="6"/>
        <v>521.55555555555554</v>
      </c>
      <c r="AV11" s="119">
        <f t="shared" si="6"/>
        <v>521.55555555555554</v>
      </c>
      <c r="AW11" s="119">
        <f t="shared" si="6"/>
        <v>521.55555555555554</v>
      </c>
      <c r="AX11" s="119">
        <f t="shared" si="6"/>
        <v>521.55555555555554</v>
      </c>
      <c r="AY11" s="119">
        <f t="shared" si="6"/>
        <v>521.55555555555554</v>
      </c>
      <c r="AZ11" s="119">
        <f t="shared" si="6"/>
        <v>521.55555555555554</v>
      </c>
      <c r="BA11" s="119">
        <f t="shared" si="6"/>
        <v>521.55555555555554</v>
      </c>
      <c r="BB11" s="119">
        <f t="shared" si="6"/>
        <v>521.55555555555554</v>
      </c>
      <c r="BC11" s="119">
        <f t="shared" si="6"/>
        <v>521.55555555555554</v>
      </c>
      <c r="BD11" s="119">
        <f t="shared" si="6"/>
        <v>521.55555555555554</v>
      </c>
      <c r="BE11" s="119">
        <f t="shared" si="6"/>
        <v>521.55555555555554</v>
      </c>
      <c r="BF11" s="119">
        <f t="shared" si="6"/>
        <v>521.55555555555554</v>
      </c>
      <c r="BG11" s="119">
        <f t="shared" si="6"/>
        <v>521.55555555555554</v>
      </c>
      <c r="BH11" s="119">
        <f t="shared" si="6"/>
        <v>521.55555555555554</v>
      </c>
      <c r="BI11" s="119">
        <f t="shared" si="6"/>
        <v>521.55555555555554</v>
      </c>
      <c r="BJ11" s="119">
        <f t="shared" si="6"/>
        <v>521.55555555555554</v>
      </c>
      <c r="BK11" s="119">
        <f t="shared" si="6"/>
        <v>521.55555555555554</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MD</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37200</v>
      </c>
      <c r="O14" s="91">
        <f t="shared" si="9"/>
        <v>0</v>
      </c>
      <c r="P14" s="91">
        <f t="shared" si="9"/>
        <v>0</v>
      </c>
      <c r="Q14" s="91">
        <f t="shared" si="9"/>
        <v>0</v>
      </c>
      <c r="R14" s="91">
        <f t="shared" si="9"/>
        <v>0</v>
      </c>
      <c r="S14" s="91">
        <f t="shared" si="9"/>
        <v>0</v>
      </c>
      <c r="T14" s="91">
        <f t="shared" si="9"/>
        <v>0</v>
      </c>
      <c r="U14" s="91">
        <f t="shared" si="9"/>
        <v>0</v>
      </c>
      <c r="V14" s="91">
        <f t="shared" si="9"/>
        <v>0</v>
      </c>
      <c r="W14" s="91">
        <f t="shared" si="9"/>
        <v>110803</v>
      </c>
      <c r="X14" s="91">
        <f t="shared" si="9"/>
        <v>204031</v>
      </c>
      <c r="Y14" s="91">
        <f t="shared" si="9"/>
        <v>0</v>
      </c>
      <c r="Z14" s="91">
        <f t="shared" si="9"/>
        <v>298901</v>
      </c>
      <c r="AA14" s="91">
        <f t="shared" si="9"/>
        <v>180216</v>
      </c>
      <c r="AB14" s="91">
        <f t="shared" si="9"/>
        <v>189584</v>
      </c>
      <c r="AC14" s="91">
        <f t="shared" si="9"/>
        <v>115904</v>
      </c>
      <c r="AD14" s="91">
        <f t="shared" si="9"/>
        <v>4206</v>
      </c>
      <c r="AE14" s="91">
        <f t="shared" si="9"/>
        <v>15755</v>
      </c>
      <c r="AF14" s="91">
        <f t="shared" si="9"/>
        <v>15688.444444444445</v>
      </c>
      <c r="AG14" s="91">
        <f t="shared" si="9"/>
        <v>15688.444444444445</v>
      </c>
      <c r="AH14" s="91">
        <f t="shared" si="9"/>
        <v>15688.444444444445</v>
      </c>
      <c r="AI14" s="91">
        <f t="shared" si="9"/>
        <v>15688.444444444445</v>
      </c>
      <c r="AJ14" s="91">
        <f t="shared" si="9"/>
        <v>15688.444444444445</v>
      </c>
      <c r="AK14" s="91">
        <f t="shared" si="9"/>
        <v>15688.444444444445</v>
      </c>
      <c r="AL14" s="91">
        <f t="shared" si="9"/>
        <v>15688.444444444445</v>
      </c>
      <c r="AM14" s="91">
        <f t="shared" si="9"/>
        <v>15688.444444444445</v>
      </c>
      <c r="AN14" s="91">
        <f t="shared" si="9"/>
        <v>15688.444444444445</v>
      </c>
      <c r="AO14" s="91">
        <f t="shared" si="9"/>
        <v>15688.444444444445</v>
      </c>
      <c r="AP14" s="91">
        <f t="shared" si="9"/>
        <v>15688.444444444445</v>
      </c>
      <c r="AQ14" s="91">
        <f t="shared" si="9"/>
        <v>15688.444444444445</v>
      </c>
      <c r="AR14" s="91">
        <f t="shared" si="9"/>
        <v>15688.444444444445</v>
      </c>
      <c r="AS14" s="91">
        <f t="shared" si="9"/>
        <v>15688.444444444445</v>
      </c>
      <c r="AT14" s="91">
        <f t="shared" si="9"/>
        <v>15688.444444444445</v>
      </c>
      <c r="AU14" s="91">
        <f t="shared" si="9"/>
        <v>15688.444444444445</v>
      </c>
      <c r="AV14" s="91">
        <f t="shared" si="9"/>
        <v>15688.444444444445</v>
      </c>
      <c r="AW14" s="91">
        <f t="shared" si="9"/>
        <v>15688.444444444445</v>
      </c>
      <c r="AX14" s="91">
        <f t="shared" si="9"/>
        <v>15688.444444444445</v>
      </c>
      <c r="AY14" s="91">
        <f t="shared" si="9"/>
        <v>15688.444444444445</v>
      </c>
      <c r="AZ14" s="91">
        <f t="shared" si="9"/>
        <v>15688.444444444445</v>
      </c>
      <c r="BA14" s="91">
        <f t="shared" si="9"/>
        <v>15688.444444444445</v>
      </c>
      <c r="BB14" s="91">
        <f t="shared" si="9"/>
        <v>15688.444444444445</v>
      </c>
      <c r="BC14" s="91">
        <f t="shared" si="9"/>
        <v>15688.444444444445</v>
      </c>
      <c r="BD14" s="91">
        <f t="shared" si="9"/>
        <v>15688.444444444445</v>
      </c>
      <c r="BE14" s="91">
        <f t="shared" si="9"/>
        <v>15688.444444444445</v>
      </c>
      <c r="BF14" s="91">
        <f t="shared" si="9"/>
        <v>15688.444444444445</v>
      </c>
      <c r="BG14" s="91">
        <f t="shared" si="9"/>
        <v>15688.444444444445</v>
      </c>
      <c r="BH14" s="91">
        <f t="shared" si="9"/>
        <v>15688.444444444445</v>
      </c>
      <c r="BI14" s="91">
        <f t="shared" si="9"/>
        <v>15688.444444444445</v>
      </c>
      <c r="BJ14" s="91">
        <f t="shared" si="9"/>
        <v>15688.444444444445</v>
      </c>
      <c r="BK14" s="91">
        <f t="shared" si="9"/>
        <v>15688.444444444445</v>
      </c>
    </row>
    <row r="15" spans="1:63" ht="14.75">
      <c r="A15" s="91" t="s">
        <v>848</v>
      </c>
      <c r="B15" s="91" t="str">
        <f>About!B2</f>
        <v>MD</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2.7162271859619552E-5</v>
      </c>
      <c r="H1254" s="107">
        <f>H528/SUMIFS(H$3:H$722,$B$3:$B$722,$B1254)*SUMIFS(Calculations!$E$3:$E$53,Calculations!$A$3:$A$53,$B1254)</f>
        <v>5.2179444444098172E-5</v>
      </c>
      <c r="I1254" s="107">
        <f>I528/SUMIFS(I$3:I$722,$B$3:$B$722,$B1254)*SUMIFS(Calculations!$E$3:$E$53,Calculations!$A$3:$A$53,$B1254)</f>
        <v>2.8288299285909241E-5</v>
      </c>
      <c r="J1254" s="107">
        <f>J528/SUMIFS(J$3:J$722,$B$3:$B$722,$B1254)*SUMIFS(Calculations!$E$3:$E$53,Calculations!$A$3:$A$53,$B1254)</f>
        <v>3.5439034158162427E-6</v>
      </c>
      <c r="K1254" s="107">
        <f>K528/SUMIFS(K$3:K$722,$B$3:$B$722,$B1254)*SUMIFS(Calculations!$E$3:$E$53,Calculations!$A$3:$A$53,$B1254)</f>
        <v>1.8029181441561275E-6</v>
      </c>
      <c r="L1254" s="107">
        <f>L528/SUMIFS(L$3:L$722,$B$3:$B$722,$B1254)*SUMIFS(Calculations!$E$3:$E$53,Calculations!$A$3:$A$53,$B1254)</f>
        <v>0</v>
      </c>
      <c r="M1254" s="107">
        <f>M528/SUMIFS(M$3:M$722,$B$3:$B$722,$B1254)*SUMIFS(Calculations!$E$3:$E$53,Calculations!$A$3:$A$53,$B1254)</f>
        <v>1.8242809330732188E-6</v>
      </c>
      <c r="N1254" s="107">
        <f>N528/SUMIFS(N$3:N$722,$B$3:$B$722,$B1254)*SUMIFS(Calculations!$E$3:$E$53,Calculations!$A$3:$A$53,$B1254)</f>
        <v>3.6273997712992245E-6</v>
      </c>
      <c r="O1254" s="107">
        <f>O528/SUMIFS(O$3:O$722,$B$3:$B$722,$B1254)*SUMIFS(Calculations!$E$3:$E$53,Calculations!$A$3:$A$53,$B1254)</f>
        <v>1.8191581009399492E-6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0.16328006236133619</v>
      </c>
      <c r="G1255" s="107">
        <f>G529/SUMIFS(G$3:G$722,$B$3:$B$722,$B1255)*SUMIFS(Calculations!$E$3:$E$53,Calculations!$A$3:$A$53,$B1255)</f>
        <v>0.1445230297851306</v>
      </c>
      <c r="H1255" s="107">
        <f>H529/SUMIFS(H$3:H$722,$B$3:$B$722,$B1255)*SUMIFS(Calculations!$E$3:$E$53,Calculations!$A$3:$A$53,$B1255)</f>
        <v>0.12724730544377952</v>
      </c>
      <c r="I1255" s="107">
        <f>I529/SUMIFS(I$3:I$722,$B$3:$B$722,$B1255)*SUMIFS(Calculations!$E$3:$E$53,Calculations!$A$3:$A$53,$B1255)</f>
        <v>0.13382279371896155</v>
      </c>
      <c r="J1255" s="107">
        <f>J529/SUMIFS(J$3:J$722,$B$3:$B$722,$B1255)*SUMIFS(Calculations!$E$3:$E$53,Calculations!$A$3:$A$53,$B1255)</f>
        <v>0.14063311963021194</v>
      </c>
      <c r="K1255" s="107">
        <f>K529/SUMIFS(K$3:K$722,$B$3:$B$722,$B1255)*SUMIFS(Calculations!$E$3:$E$53,Calculations!$A$3:$A$53,$B1255)</f>
        <v>0.14431895801992639</v>
      </c>
      <c r="L1255" s="107">
        <f>L529/SUMIFS(L$3:L$722,$B$3:$B$722,$B1255)*SUMIFS(Calculations!$E$3:$E$53,Calculations!$A$3:$A$53,$B1255)</f>
        <v>0.14813591443961324</v>
      </c>
      <c r="M1255" s="107">
        <f>M529/SUMIFS(M$3:M$722,$B$3:$B$722,$B1255)*SUMIFS(Calculations!$E$3:$E$53,Calculations!$A$3:$A$53,$B1255)</f>
        <v>0.14474222663220834</v>
      </c>
      <c r="N1255" s="107">
        <f>N529/SUMIFS(N$3:N$722,$B$3:$B$722,$B1255)*SUMIFS(Calculations!$E$3:$E$53,Calculations!$A$3:$A$53,$B1255)</f>
        <v>0.1413879064144988</v>
      </c>
      <c r="O1255" s="107">
        <f>O529/SUMIFS(O$3:O$722,$B$3:$B$722,$B1255)*SUMIFS(Calculations!$E$3:$E$53,Calculations!$A$3:$A$53,$B1255)</f>
        <v>0.13955297940009437</v>
      </c>
      <c r="P1255" s="107">
        <f>P529/SUMIFS(P$3:P$722,$B$3:$B$722,$B1255)*SUMIFS(Calculations!$E$3:$E$53,Calculations!$A$3:$A$53,$B1255)</f>
        <v>0.13770697485457131</v>
      </c>
      <c r="Q1255" s="107">
        <f>Q529/SUMIFS(Q$3:Q$722,$B$3:$B$722,$B1255)*SUMIFS(Calculations!$E$3:$E$53,Calculations!$A$3:$A$53,$B1255)</f>
        <v>0.14041190968259781</v>
      </c>
      <c r="R1255" s="107">
        <f>R529/SUMIFS(R$3:R$722,$B$3:$B$722,$B1255)*SUMIFS(Calculations!$E$3:$E$53,Calculations!$A$3:$A$53,$B1255)</f>
        <v>0.14312614322576547</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7.3523218876441693E-3</v>
      </c>
      <c r="G1258" s="107">
        <f>G532/SUMIFS(G$3:G$722,$B$3:$B$722,$B1258)*SUMIFS(Calculations!$E$3:$E$53,Calculations!$A$3:$A$53,$B1258)</f>
        <v>7.3418010322269392E-3</v>
      </c>
      <c r="H1258" s="107">
        <f>H532/SUMIFS(H$3:H$722,$B$3:$B$722,$B1258)*SUMIFS(Calculations!$E$3:$E$53,Calculations!$A$3:$A$53,$B1258)</f>
        <v>7.3321110454294602E-3</v>
      </c>
      <c r="I1258" s="107">
        <f>I532/SUMIFS(I$3:I$722,$B$3:$B$722,$B1258)*SUMIFS(Calculations!$E$3:$E$53,Calculations!$A$3:$A$53,$B1258)</f>
        <v>7.4579948226422312E-3</v>
      </c>
      <c r="J1258" s="107">
        <f>J532/SUMIFS(J$3:J$722,$B$3:$B$722,$B1258)*SUMIFS(Calculations!$E$3:$E$53,Calculations!$A$3:$A$53,$B1258)</f>
        <v>7.588374425476282E-3</v>
      </c>
      <c r="K1258" s="107">
        <f>K532/SUMIFS(K$3:K$722,$B$3:$B$722,$B1258)*SUMIFS(Calculations!$E$3:$E$53,Calculations!$A$3:$A$53,$B1258)</f>
        <v>7.7238351143031972E-3</v>
      </c>
      <c r="L1258" s="107">
        <f>L532/SUMIFS(L$3:L$722,$B$3:$B$722,$B1258)*SUMIFS(Calculations!$E$3:$E$53,Calculations!$A$3:$A$53,$B1258)</f>
        <v>7.8641146087259431E-3</v>
      </c>
      <c r="M1258" s="107">
        <f>M532/SUMIFS(M$3:M$722,$B$3:$B$722,$B1258)*SUMIFS(Calculations!$E$3:$E$53,Calculations!$A$3:$A$53,$B1258)</f>
        <v>7.8182357010422674E-3</v>
      </c>
      <c r="N1258" s="107">
        <f>N532/SUMIFS(N$3:N$722,$B$3:$B$722,$B1258)*SUMIFS(Calculations!$E$3:$E$53,Calculations!$A$3:$A$53,$B1258)</f>
        <v>7.772888999653298E-3</v>
      </c>
      <c r="O1258" s="107">
        <f>O532/SUMIFS(O$3:O$722,$B$3:$B$722,$B1258)*SUMIFS(Calculations!$E$3:$E$53,Calculations!$A$3:$A$53,$B1258)</f>
        <v>7.796281018323907E-3</v>
      </c>
      <c r="P1258" s="107">
        <f>P532/SUMIFS(P$3:P$722,$B$3:$B$722,$B1258)*SUMIFS(Calculations!$E$3:$E$53,Calculations!$A$3:$A$53,$B1258)</f>
        <v>7.8198142555894346E-3</v>
      </c>
      <c r="Q1258" s="107">
        <f>Q532/SUMIFS(Q$3:Q$722,$B$3:$B$722,$B1258)*SUMIFS(Calculations!$E$3:$E$53,Calculations!$A$3:$A$53,$B1258)</f>
        <v>7.8332322231148659E-3</v>
      </c>
      <c r="R1258" s="107">
        <f>R532/SUMIFS(R$3:R$722,$B$3:$B$722,$B1258)*SUMIFS(Calculations!$E$3:$E$53,Calculations!$A$3:$A$53,$B1258)</f>
        <v>7.8466963173922273E-3</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1.2904215373075446E-2</v>
      </c>
      <c r="G1260" s="107">
        <f>G534/SUMIFS(G$3:G$722,$B$3:$B$722,$B1260)*SUMIFS(Calculations!$E$3:$E$53,Calculations!$A$3:$A$53,$B1260)</f>
        <v>1.4636705598195573E-2</v>
      </c>
      <c r="H1260" s="107">
        <f>H534/SUMIFS(H$3:H$722,$B$3:$B$722,$B1260)*SUMIFS(Calculations!$E$3:$E$53,Calculations!$A$3:$A$53,$B1260)</f>
        <v>1.6232375032135163E-2</v>
      </c>
      <c r="I1260" s="107">
        <f>I534/SUMIFS(I$3:I$722,$B$3:$B$722,$B1260)*SUMIFS(Calculations!$E$3:$E$53,Calculations!$A$3:$A$53,$B1260)</f>
        <v>1.9888084410696578E-2</v>
      </c>
      <c r="J1260" s="107">
        <f>J534/SUMIFS(J$3:J$722,$B$3:$B$722,$B1260)*SUMIFS(Calculations!$E$3:$E$53,Calculations!$A$3:$A$53,$B1260)</f>
        <v>2.3674354154159662E-2</v>
      </c>
      <c r="K1260" s="107">
        <f>K534/SUMIFS(K$3:K$722,$B$3:$B$722,$B1260)*SUMIFS(Calculations!$E$3:$E$53,Calculations!$A$3:$A$53,$B1260)</f>
        <v>2.4088084604800993E-2</v>
      </c>
      <c r="L1260" s="107">
        <f>L534/SUMIFS(L$3:L$722,$B$3:$B$722,$B1260)*SUMIFS(Calculations!$E$3:$E$53,Calculations!$A$3:$A$53,$B1260)</f>
        <v>2.4516532879690689E-2</v>
      </c>
      <c r="M1260" s="107">
        <f>M534/SUMIFS(M$3:M$722,$B$3:$B$722,$B1260)*SUMIFS(Calculations!$E$3:$E$53,Calculations!$A$3:$A$53,$B1260)</f>
        <v>3.4254555453559585E-2</v>
      </c>
      <c r="N1260" s="107">
        <f>N534/SUMIFS(N$3:N$722,$B$3:$B$722,$B1260)*SUMIFS(Calculations!$E$3:$E$53,Calculations!$A$3:$A$53,$B1260)</f>
        <v>4.3879614638075208E-2</v>
      </c>
      <c r="O1260" s="107">
        <f>O534/SUMIFS(O$3:O$722,$B$3:$B$722,$B1260)*SUMIFS(Calculations!$E$3:$E$53,Calculations!$A$3:$A$53,$B1260)</f>
        <v>4.4011613422429041E-2</v>
      </c>
      <c r="P1260" s="107">
        <f>P534/SUMIFS(P$3:P$722,$B$3:$B$722,$B1260)*SUMIFS(Calculations!$E$3:$E$53,Calculations!$A$3:$A$53,$B1260)</f>
        <v>4.4144409088963908E-2</v>
      </c>
      <c r="Q1260" s="107">
        <f>Q534/SUMIFS(Q$3:Q$722,$B$3:$B$722,$B1260)*SUMIFS(Calculations!$E$3:$E$53,Calculations!$A$3:$A$53,$B1260)</f>
        <v>4.4220158610251574E-2</v>
      </c>
      <c r="R1260" s="107">
        <f>R534/SUMIFS(R$3:R$722,$B$3:$B$722,$B1260)*SUMIFS(Calculations!$E$3:$E$53,Calculations!$A$3:$A$53,$B1260)</f>
        <v>4.4296168534567533E-2</v>
      </c>
    </row>
    <row r="1261" spans="2:18" ht="15.75" customHeight="1">
      <c r="B1261" s="107" t="s">
        <v>572</v>
      </c>
      <c r="C1261" s="107" t="s">
        <v>448</v>
      </c>
      <c r="D1261" s="107" t="s">
        <v>644</v>
      </c>
      <c r="E1261" s="107" t="str">
        <f t="shared" si="308"/>
        <v>natural gas nonpeaker</v>
      </c>
      <c r="F1261" s="107">
        <f>F535/SUMIFS(F$3:F$722,$B$3:$B$722,$B1261)*SUMIFS(Calculations!$E$3:$E$53,Calculations!$A$3:$A$53,$B1261)</f>
        <v>0.31258075083062981</v>
      </c>
      <c r="G1261" s="107">
        <f>G535/SUMIFS(G$3:G$722,$B$3:$B$722,$B1261)*SUMIFS(Calculations!$E$3:$E$53,Calculations!$A$3:$A$53,$B1261)</f>
        <v>0.34663736007492513</v>
      </c>
      <c r="H1261" s="107">
        <f>H535/SUMIFS(H$3:H$722,$B$3:$B$722,$B1261)*SUMIFS(Calculations!$E$3:$E$53,Calculations!$A$3:$A$53,$B1261)</f>
        <v>0.3780044001925561</v>
      </c>
      <c r="I1261" s="107">
        <f>I535/SUMIFS(I$3:I$722,$B$3:$B$722,$B1261)*SUMIFS(Calculations!$E$3:$E$53,Calculations!$A$3:$A$53,$B1261)</f>
        <v>0.38515123835448228</v>
      </c>
      <c r="J1261" s="107">
        <f>J535/SUMIFS(J$3:J$722,$B$3:$B$722,$B1261)*SUMIFS(Calculations!$E$3:$E$53,Calculations!$A$3:$A$53,$B1261)</f>
        <v>0.39255331939862065</v>
      </c>
      <c r="K1261" s="107">
        <f>K535/SUMIFS(K$3:K$722,$B$3:$B$722,$B1261)*SUMIFS(Calculations!$E$3:$E$53,Calculations!$A$3:$A$53,$B1261)</f>
        <v>0.3857621015830035</v>
      </c>
      <c r="L1261" s="107">
        <f>L535/SUMIFS(L$3:L$722,$B$3:$B$722,$B1261)*SUMIFS(Calculations!$E$3:$E$53,Calculations!$A$3:$A$53,$B1261)</f>
        <v>0.37872929664203053</v>
      </c>
      <c r="M1261" s="107">
        <f>M535/SUMIFS(M$3:M$722,$B$3:$B$722,$B1261)*SUMIFS(Calculations!$E$3:$E$53,Calculations!$A$3:$A$53,$B1261)</f>
        <v>0.37255525586456129</v>
      </c>
      <c r="N1261" s="107">
        <f>N535/SUMIFS(N$3:N$722,$B$3:$B$722,$B1261)*SUMIFS(Calculations!$E$3:$E$53,Calculations!$A$3:$A$53,$B1261)</f>
        <v>0.36645283543577573</v>
      </c>
      <c r="O1261" s="107">
        <f>O535/SUMIFS(O$3:O$722,$B$3:$B$722,$B1261)*SUMIFS(Calculations!$E$3:$E$53,Calculations!$A$3:$A$53,$B1261)</f>
        <v>0.36702815923096965</v>
      </c>
      <c r="P1261" s="107">
        <f>P535/SUMIFS(P$3:P$722,$B$3:$B$722,$B1261)*SUMIFS(Calculations!$E$3:$E$53,Calculations!$A$3:$A$53,$B1261)</f>
        <v>0.36760695627997397</v>
      </c>
      <c r="Q1261" s="107">
        <f>Q535/SUMIFS(Q$3:Q$722,$B$3:$B$722,$B1261)*SUMIFS(Calculations!$E$3:$E$53,Calculations!$A$3:$A$53,$B1261)</f>
        <v>0.36368880113327484</v>
      </c>
      <c r="R1261" s="107">
        <f>R535/SUMIFS(R$3:R$722,$B$3:$B$722,$B1261)*SUMIFS(Calculations!$E$3:$E$53,Calculations!$A$3:$A$53,$B1261)</f>
        <v>0.35975717660157963</v>
      </c>
    </row>
    <row r="1262" spans="2:18" ht="15.75" customHeight="1">
      <c r="B1262" s="107" t="s">
        <v>572</v>
      </c>
      <c r="C1262" s="107" t="s">
        <v>448</v>
      </c>
      <c r="D1262" s="107" t="s">
        <v>645</v>
      </c>
      <c r="E1262" s="107" t="str">
        <f t="shared" si="308"/>
        <v>natural gas peaker</v>
      </c>
      <c r="F1262" s="107">
        <f>F536/SUMIFS(F$3:F$722,$B$3:$B$722,$B1262)*SUMIFS(Calculations!$E$3:$E$53,Calculations!$A$3:$A$53,$B1262)</f>
        <v>1.7133539320645182E-3</v>
      </c>
      <c r="G1262" s="107">
        <f>G536/SUMIFS(G$3:G$722,$B$3:$B$722,$B1262)*SUMIFS(Calculations!$E$3:$E$53,Calculations!$A$3:$A$53,$B1262)</f>
        <v>1.3492093012832857E-3</v>
      </c>
      <c r="H1262" s="107">
        <f>H536/SUMIFS(H$3:H$722,$B$3:$B$722,$B1262)*SUMIFS(Calculations!$E$3:$E$53,Calculations!$A$3:$A$53,$B1262)</f>
        <v>1.0138224411175708E-3</v>
      </c>
      <c r="I1262" s="107">
        <f>I536/SUMIFS(I$3:I$722,$B$3:$B$722,$B1262)*SUMIFS(Calculations!$E$3:$E$53,Calculations!$A$3:$A$53,$B1262)</f>
        <v>1.0081588936247537E-3</v>
      </c>
      <c r="J1262" s="107">
        <f>J536/SUMIFS(J$3:J$722,$B$3:$B$722,$B1262)*SUMIFS(Calculations!$E$3:$E$53,Calculations!$A$3:$A$53,$B1262)</f>
        <v>1.0022930776388127E-3</v>
      </c>
      <c r="K1262" s="107">
        <f>K536/SUMIFS(K$3:K$722,$B$3:$B$722,$B1262)*SUMIFS(Calculations!$E$3:$E$53,Calculations!$A$3:$A$53,$B1262)</f>
        <v>1.0198090429735347E-3</v>
      </c>
      <c r="L1262" s="107">
        <f>L536/SUMIFS(L$3:L$722,$B$3:$B$722,$B1262)*SUMIFS(Calculations!$E$3:$E$53,Calculations!$A$3:$A$53,$B1262)</f>
        <v>1.03794811182635E-3</v>
      </c>
      <c r="M1262" s="107">
        <f>M536/SUMIFS(M$3:M$722,$B$3:$B$722,$B1262)*SUMIFS(Calculations!$E$3:$E$53,Calculations!$A$3:$A$53,$B1262)</f>
        <v>1.0252043714581497E-3</v>
      </c>
      <c r="N1262" s="107">
        <f>N536/SUMIFS(N$3:N$722,$B$3:$B$722,$B1262)*SUMIFS(Calculations!$E$3:$E$53,Calculations!$A$3:$A$53,$B1262)</f>
        <v>1.0126084615241179E-3</v>
      </c>
      <c r="O1262" s="107">
        <f>O536/SUMIFS(O$3:O$722,$B$3:$B$722,$B1262)*SUMIFS(Calculations!$E$3:$E$53,Calculations!$A$3:$A$53,$B1262)</f>
        <v>1.0156558427538054E-3</v>
      </c>
      <c r="P1262" s="107">
        <f>P536/SUMIFS(P$3:P$722,$B$3:$B$722,$B1262)*SUMIFS(Calculations!$E$3:$E$53,Calculations!$A$3:$A$53,$B1262)</f>
        <v>1.0187216211514115E-3</v>
      </c>
      <c r="Q1262" s="107">
        <f>Q536/SUMIFS(Q$3:Q$722,$B$3:$B$722,$B1262)*SUMIFS(Calculations!$E$3:$E$53,Calculations!$A$3:$A$53,$B1262)</f>
        <v>1.0204696388386981E-3</v>
      </c>
      <c r="R1262" s="107">
        <f>R536/SUMIFS(R$3:R$722,$B$3:$B$722,$B1262)*SUMIFS(Calculations!$E$3:$E$53,Calculations!$A$3:$A$53,$B1262)</f>
        <v>1.0222236656609802E-3</v>
      </c>
    </row>
    <row r="1263" spans="2:18" ht="15.75" customHeight="1">
      <c r="B1263" s="107" t="s">
        <v>572</v>
      </c>
      <c r="C1263" s="107" t="s">
        <v>448</v>
      </c>
      <c r="D1263" s="107" t="s">
        <v>646</v>
      </c>
      <c r="E1263" s="107" t="str">
        <f t="shared" si="308"/>
        <v>nuclear</v>
      </c>
      <c r="F1263" s="107">
        <f>F537/SUMIFS(F$3:F$722,$B$3:$B$722,$B1263)*SUMIFS(Calculations!$E$3:$E$53,Calculations!$A$3:$A$53,$B1263)</f>
        <v>0.17868012995735394</v>
      </c>
      <c r="G1263" s="107">
        <f>G537/SUMIFS(G$3:G$722,$B$3:$B$722,$B1263)*SUMIFS(Calculations!$E$3:$E$53,Calculations!$A$3:$A$53,$B1263)</f>
        <v>0.16197328534699917</v>
      </c>
      <c r="H1263" s="107">
        <f>H537/SUMIFS(H$3:H$722,$B$3:$B$722,$B1263)*SUMIFS(Calculations!$E$3:$E$53,Calculations!$A$3:$A$53,$B1263)</f>
        <v>0.14658583848248763</v>
      </c>
      <c r="I1263" s="107">
        <f>I537/SUMIFS(I$3:I$722,$B$3:$B$722,$B1263)*SUMIFS(Calculations!$E$3:$E$53,Calculations!$A$3:$A$53,$B1263)</f>
        <v>0.12855198903976162</v>
      </c>
      <c r="J1263" s="107">
        <f>J537/SUMIFS(J$3:J$722,$B$3:$B$722,$B1263)*SUMIFS(Calculations!$E$3:$E$53,Calculations!$A$3:$A$53,$B1263)</f>
        <v>0.10987407692136672</v>
      </c>
      <c r="K1263" s="107">
        <f>K537/SUMIFS(K$3:K$722,$B$3:$B$722,$B1263)*SUMIFS(Calculations!$E$3:$E$53,Calculations!$A$3:$A$53,$B1263)</f>
        <v>0.11179422439666714</v>
      </c>
      <c r="L1263" s="107">
        <f>L537/SUMIFS(L$3:L$722,$B$3:$B$722,$B1263)*SUMIFS(Calculations!$E$3:$E$53,Calculations!$A$3:$A$53,$B1263)</f>
        <v>0.11378267816421314</v>
      </c>
      <c r="M1263" s="107">
        <f>M537/SUMIFS(M$3:M$722,$B$3:$B$722,$B1263)*SUMIFS(Calculations!$E$3:$E$53,Calculations!$A$3:$A$53,$B1263)</f>
        <v>0.11311887489490358</v>
      </c>
      <c r="N1263" s="107">
        <f>N537/SUMIFS(N$3:N$722,$B$3:$B$722,$B1263)*SUMIFS(Calculations!$E$3:$E$53,Calculations!$A$3:$A$53,$B1263)</f>
        <v>0.11246277190217448</v>
      </c>
      <c r="O1263" s="107">
        <f>O537/SUMIFS(O$3:O$722,$B$3:$B$722,$B1263)*SUMIFS(Calculations!$E$3:$E$53,Calculations!$A$3:$A$53,$B1263)</f>
        <v>0.11280122151340673</v>
      </c>
      <c r="P1263" s="107">
        <f>P537/SUMIFS(P$3:P$722,$B$3:$B$722,$B1263)*SUMIFS(Calculations!$E$3:$E$53,Calculations!$A$3:$A$53,$B1263)</f>
        <v>0.11314171435909523</v>
      </c>
      <c r="Q1263" s="107">
        <f>Q537/SUMIFS(Q$3:Q$722,$B$3:$B$722,$B1263)*SUMIFS(Calculations!$E$3:$E$53,Calculations!$A$3:$A$53,$B1263)</f>
        <v>0.11333585347793132</v>
      </c>
      <c r="R1263" s="107">
        <f>R537/SUMIFS(R$3:R$722,$B$3:$B$722,$B1263)*SUMIFS(Calculations!$E$3:$E$53,Calculations!$A$3:$A$53,$B1263)</f>
        <v>0.11353065998599439</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5.4911898240268438E-3</v>
      </c>
      <c r="G1265" s="107">
        <f>G539/SUMIFS(G$3:G$722,$B$3:$B$722,$B1265)*SUMIFS(Calculations!$E$3:$E$53,Calculations!$A$3:$A$53,$B1265)</f>
        <v>5.2258418708037218E-3</v>
      </c>
      <c r="H1265" s="107">
        <f>H539/SUMIFS(H$3:H$722,$B$3:$B$722,$B1265)*SUMIFS(Calculations!$E$3:$E$53,Calculations!$A$3:$A$53,$B1265)</f>
        <v>4.981449370241582E-3</v>
      </c>
      <c r="I1265" s="107">
        <f>I539/SUMIFS(I$3:I$722,$B$3:$B$722,$B1265)*SUMIFS(Calculations!$E$3:$E$53,Calculations!$A$3:$A$53,$B1265)</f>
        <v>5.1075511795193639E-3</v>
      </c>
      <c r="J1265" s="107">
        <f>J539/SUMIFS(J$3:J$722,$B$3:$B$722,$B1265)*SUMIFS(Calculations!$E$3:$E$53,Calculations!$A$3:$A$53,$B1265)</f>
        <v>5.2381566012370782E-3</v>
      </c>
      <c r="K1265" s="107">
        <f>K539/SUMIFS(K$3:K$722,$B$3:$B$722,$B1265)*SUMIFS(Calculations!$E$3:$E$53,Calculations!$A$3:$A$53,$B1265)</f>
        <v>5.3296980590123435E-3</v>
      </c>
      <c r="L1265" s="107">
        <f>L539/SUMIFS(L$3:L$722,$B$3:$B$722,$B1265)*SUMIFS(Calculations!$E$3:$E$53,Calculations!$A$3:$A$53,$B1265)</f>
        <v>5.4244959633094605E-3</v>
      </c>
      <c r="M1265" s="107">
        <f>M539/SUMIFS(M$3:M$722,$B$3:$B$722,$B1265)*SUMIFS(Calculations!$E$3:$E$53,Calculations!$A$3:$A$53,$B1265)</f>
        <v>5.3928496862759336E-3</v>
      </c>
      <c r="N1265" s="107">
        <f>N539/SUMIFS(N$3:N$722,$B$3:$B$722,$B1265)*SUMIFS(Calculations!$E$3:$E$53,Calculations!$A$3:$A$53,$B1265)</f>
        <v>5.361570513619812E-3</v>
      </c>
      <c r="O1265" s="107">
        <f>O539/SUMIFS(O$3:O$722,$B$3:$B$722,$B1265)*SUMIFS(Calculations!$E$3:$E$53,Calculations!$A$3:$A$53,$B1265)</f>
        <v>5.3730953472643575E-3</v>
      </c>
      <c r="P1265" s="107">
        <f>P539/SUMIFS(P$3:P$722,$B$3:$B$722,$B1265)*SUMIFS(Calculations!$E$3:$E$53,Calculations!$A$3:$A$53,$B1265)</f>
        <v>5.3846897568115577E-3</v>
      </c>
      <c r="Q1265" s="107">
        <f>Q539/SUMIFS(Q$3:Q$722,$B$3:$B$722,$B1265)*SUMIFS(Calculations!$E$3:$E$53,Calculations!$A$3:$A$53,$B1265)</f>
        <v>5.4179720820688188E-3</v>
      </c>
      <c r="R1265" s="107">
        <f>R539/SUMIFS(R$3:R$722,$B$3:$B$722,$B1265)*SUMIFS(Calculations!$E$3:$E$53,Calculations!$A$3:$A$53,$B1265)</f>
        <v>5.4513688214918483E-3</v>
      </c>
    </row>
    <row r="1266" spans="2:18" ht="15.75" customHeight="1">
      <c r="B1266" s="107" t="s">
        <v>572</v>
      </c>
      <c r="C1266" s="107" t="s">
        <v>448</v>
      </c>
      <c r="D1266" s="107" t="s">
        <v>649</v>
      </c>
      <c r="E1266" s="107" t="str">
        <f t="shared" si="308"/>
        <v>solar PV</v>
      </c>
      <c r="F1266" s="107">
        <f>F540/SUMIFS(F$3:F$722,$B$3:$B$722,$B1266)*SUMIFS(Calculations!$E$3:$E$53,Calculations!$A$3:$A$53,$B1266)</f>
        <v>1.5232968137688613E-3</v>
      </c>
      <c r="G1266" s="107">
        <f>G540/SUMIFS(G$3:G$722,$B$3:$B$722,$B1266)*SUMIFS(Calculations!$E$3:$E$53,Calculations!$A$3:$A$53,$B1266)</f>
        <v>1.8209471940827842E-3</v>
      </c>
      <c r="H1266" s="107">
        <f>H540/SUMIFS(H$3:H$722,$B$3:$B$722,$B1266)*SUMIFS(Calculations!$E$3:$E$53,Calculations!$A$3:$A$53,$B1266)</f>
        <v>2.095091086487423E-3</v>
      </c>
      <c r="I1266" s="107">
        <f>I540/SUMIFS(I$3:I$722,$B$3:$B$722,$B1266)*SUMIFS(Calculations!$E$3:$E$53,Calculations!$A$3:$A$53,$B1266)</f>
        <v>2.5245315538609593E-3</v>
      </c>
      <c r="J1266" s="107">
        <f>J540/SUMIFS(J$3:J$722,$B$3:$B$722,$B1266)*SUMIFS(Calculations!$E$3:$E$53,Calculations!$A$3:$A$53,$B1266)</f>
        <v>2.9693091003941898E-3</v>
      </c>
      <c r="K1266" s="107">
        <f>K540/SUMIFS(K$3:K$722,$B$3:$B$722,$B1266)*SUMIFS(Calculations!$E$3:$E$53,Calculations!$A$3:$A$53,$B1266)</f>
        <v>3.495149648834833E-3</v>
      </c>
      <c r="L1266" s="107">
        <f>L540/SUMIFS(L$3:L$722,$B$3:$B$722,$B1266)*SUMIFS(Calculations!$E$3:$E$53,Calculations!$A$3:$A$53,$B1266)</f>
        <v>4.0396961657692557E-3</v>
      </c>
      <c r="M1266" s="107">
        <f>M540/SUMIFS(M$3:M$722,$B$3:$B$722,$B1266)*SUMIFS(Calculations!$E$3:$E$53,Calculations!$A$3:$A$53,$B1266)</f>
        <v>4.6242247828304044E-3</v>
      </c>
      <c r="N1266" s="107">
        <f>N540/SUMIFS(N$3:N$722,$B$3:$B$722,$B1266)*SUMIFS(Calculations!$E$3:$E$53,Calculations!$A$3:$A$53,$B1266)</f>
        <v>5.2019727282247626E-3</v>
      </c>
      <c r="O1266" s="107">
        <f>O540/SUMIFS(O$3:O$722,$B$3:$B$722,$B1266)*SUMIFS(Calculations!$E$3:$E$53,Calculations!$A$3:$A$53,$B1266)</f>
        <v>5.955436900136335E-3</v>
      </c>
      <c r="P1266" s="107">
        <f>P540/SUMIFS(P$3:P$722,$B$3:$B$722,$B1266)*SUMIFS(Calculations!$E$3:$E$53,Calculations!$A$3:$A$53,$B1266)</f>
        <v>6.713449766761961E-3</v>
      </c>
      <c r="Q1266" s="107">
        <f>Q540/SUMIFS(Q$3:Q$722,$B$3:$B$722,$B1266)*SUMIFS(Calculations!$E$3:$E$53,Calculations!$A$3:$A$53,$B1266)</f>
        <v>7.6090950176525606E-3</v>
      </c>
      <c r="R1266" s="107">
        <f>R540/SUMIFS(R$3:R$722,$B$3:$B$722,$B1266)*SUMIFS(Calculations!$E$3:$E$53,Calculations!$A$3:$A$53,$B1266)</f>
        <v>8.5078192152036429E-3</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2.4383083058014527E-4</v>
      </c>
      <c r="G1268" s="107">
        <f>G542/SUMIFS(G$3:G$722,$B$3:$B$722,$B1268)*SUMIFS(Calculations!$E$3:$E$53,Calculations!$A$3:$A$53,$B1268)</f>
        <v>2.3380933497327985E-4</v>
      </c>
      <c r="H1268" s="107">
        <f>H542/SUMIFS(H$3:H$722,$B$3:$B$722,$B1268)*SUMIFS(Calculations!$E$3:$E$53,Calculations!$A$3:$A$53,$B1268)</f>
        <v>2.2457927180156615E-4</v>
      </c>
      <c r="I1268" s="107">
        <f>I542/SUMIFS(I$3:I$722,$B$3:$B$722,$B1268)*SUMIFS(Calculations!$E$3:$E$53,Calculations!$A$3:$A$53,$B1268)</f>
        <v>2.285215376448477E-4</v>
      </c>
      <c r="J1268" s="107">
        <f>J542/SUMIFS(J$3:J$722,$B$3:$B$722,$B1268)*SUMIFS(Calculations!$E$3:$E$53,Calculations!$A$3:$A$53,$B1268)</f>
        <v>2.3260459795884297E-4</v>
      </c>
      <c r="K1268" s="107">
        <f>K542/SUMIFS(K$3:K$722,$B$3:$B$722,$B1268)*SUMIFS(Calculations!$E$3:$E$53,Calculations!$A$3:$A$53,$B1268)</f>
        <v>2.3548842281390081E-4</v>
      </c>
      <c r="L1268" s="107">
        <f>L542/SUMIFS(L$3:L$722,$B$3:$B$722,$B1268)*SUMIFS(Calculations!$E$3:$E$53,Calculations!$A$3:$A$53,$B1268)</f>
        <v>2.3847483530135065E-4</v>
      </c>
      <c r="M1268" s="107">
        <f>M542/SUMIFS(M$3:M$722,$B$3:$B$722,$B1268)*SUMIFS(Calculations!$E$3:$E$53,Calculations!$A$3:$A$53,$B1268)</f>
        <v>2.3590014270724258E-4</v>
      </c>
      <c r="N1268" s="107">
        <f>N542/SUMIFS(N$3:N$722,$B$3:$B$722,$B1268)*SUMIFS(Calculations!$E$3:$E$53,Calculations!$A$3:$A$53,$B1268)</f>
        <v>2.3335531716260659E-4</v>
      </c>
      <c r="O1268" s="107">
        <f>O542/SUMIFS(O$3:O$722,$B$3:$B$722,$B1268)*SUMIFS(Calculations!$E$3:$E$53,Calculations!$A$3:$A$53,$B1268)</f>
        <v>2.3288997700102241E-4</v>
      </c>
      <c r="P1268" s="107">
        <f>P542/SUMIFS(P$3:P$722,$B$3:$B$722,$B1268)*SUMIFS(Calculations!$E$3:$E$53,Calculations!$A$3:$A$53,$B1268)</f>
        <v>2.3242182756142324E-4</v>
      </c>
      <c r="Q1268" s="107">
        <f>Q542/SUMIFS(Q$3:Q$722,$B$3:$B$722,$B1268)*SUMIFS(Calculations!$E$3:$E$53,Calculations!$A$3:$A$53,$B1268)</f>
        <v>2.3165994474961093E-4</v>
      </c>
      <c r="R1268" s="107">
        <f>R542/SUMIFS(R$3:R$722,$B$3:$B$722,$B1268)*SUMIFS(Calculations!$E$3:$E$53,Calculations!$A$3:$A$53,$B1268)</f>
        <v>2.308954428243307E-4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0.28711776378219034</v>
      </c>
      <c r="G1420" s="107">
        <f>G694/SUMIFS(G$3:G$722,$B$3:$B$722,$B1420)*SUMIFS(Calculations!$E$3:$E$53,Calculations!$A$3:$A$53,$B1420)</f>
        <v>0.25183000767661939</v>
      </c>
      <c r="H1420" s="107">
        <f>H694/SUMIFS(H$3:H$722,$B$3:$B$722,$B1420)*SUMIFS(Calculations!$E$3:$E$53,Calculations!$A$3:$A$53,$B1420)</f>
        <v>0.2132773320827967</v>
      </c>
      <c r="I1420" s="107">
        <f>I694/SUMIFS(I$3:I$722,$B$3:$B$722,$B1420)*SUMIFS(Calculations!$E$3:$E$53,Calculations!$A$3:$A$53,$B1420)</f>
        <v>0.20846756262839697</v>
      </c>
      <c r="J1420" s="107">
        <f>J694/SUMIFS(J$3:J$722,$B$3:$B$722,$B1420)*SUMIFS(Calculations!$E$3:$E$53,Calculations!$A$3:$A$53,$B1420)</f>
        <v>0.20318670205897615</v>
      </c>
      <c r="K1420" s="107">
        <f>K694/SUMIFS(K$3:K$722,$B$3:$B$722,$B1420)*SUMIFS(Calculations!$E$3:$E$53,Calculations!$A$3:$A$53,$B1420)</f>
        <v>0.20114595538646979</v>
      </c>
      <c r="L1420" s="107">
        <f>L694/SUMIFS(L$3:L$722,$B$3:$B$722,$B1420)*SUMIFS(Calculations!$E$3:$E$53,Calculations!$A$3:$A$53,$B1420)</f>
        <v>0.1990303496395657</v>
      </c>
      <c r="M1420" s="107">
        <f>M694/SUMIFS(M$3:M$722,$B$3:$B$722,$B1420)*SUMIFS(Calculations!$E$3:$E$53,Calculations!$A$3:$A$53,$B1420)</f>
        <v>0.20292551098125977</v>
      </c>
      <c r="N1420" s="107">
        <f>N694/SUMIFS(N$3:N$722,$B$3:$B$722,$B1420)*SUMIFS(Calculations!$E$3:$E$53,Calculations!$A$3:$A$53,$B1420)</f>
        <v>0.20656959125559707</v>
      </c>
      <c r="O1420" s="107">
        <f>O694/SUMIFS(O$3:O$722,$B$3:$B$722,$B1420)*SUMIFS(Calculations!$E$3:$E$53,Calculations!$A$3:$A$53,$B1420)</f>
        <v>0.20655075525319677</v>
      </c>
      <c r="P1420" s="107">
        <f>P694/SUMIFS(P$3:P$722,$B$3:$B$722,$B1420)*SUMIFS(Calculations!$E$3:$E$53,Calculations!$A$3:$A$53,$B1420)</f>
        <v>0.20653191726963302</v>
      </c>
      <c r="Q1420" s="107">
        <f>Q694/SUMIFS(Q$3:Q$722,$B$3:$B$722,$B1420)*SUMIFS(Calculations!$E$3:$E$53,Calculations!$A$3:$A$53,$B1420)</f>
        <v>0.20643139907539895</v>
      </c>
      <c r="R1420" s="107">
        <f>R694/SUMIFS(R$3:R$722,$B$3:$B$722,$B1420)*SUMIFS(Calculations!$E$3:$E$53,Calculations!$A$3:$A$53,$B1420)</f>
        <v>0.20633319363468391</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1.1903808988860788E-2</v>
      </c>
      <c r="G1423" s="107">
        <f>G697/SUMIFS(G$3:G$722,$B$3:$B$722,$B1423)*SUMIFS(Calculations!$E$3:$E$53,Calculations!$A$3:$A$53,$B1423)</f>
        <v>1.3854166180871826E-2</v>
      </c>
      <c r="H1423" s="107">
        <f>H697/SUMIFS(H$3:H$722,$B$3:$B$722,$B1423)*SUMIFS(Calculations!$E$3:$E$53,Calculations!$A$3:$A$53,$B1423)</f>
        <v>1.5984975742429908E-2</v>
      </c>
      <c r="I1423" s="107">
        <f>I697/SUMIFS(I$3:I$722,$B$3:$B$722,$B1423)*SUMIFS(Calculations!$E$3:$E$53,Calculations!$A$3:$A$53,$B1423)</f>
        <v>1.6731250259314271E-2</v>
      </c>
      <c r="J1423" s="107">
        <f>J697/SUMIFS(J$3:J$722,$B$3:$B$722,$B1423)*SUMIFS(Calculations!$E$3:$E$53,Calculations!$A$3:$A$53,$B1423)</f>
        <v>1.7550618361578122E-2</v>
      </c>
      <c r="K1423" s="107">
        <f>K697/SUMIFS(K$3:K$722,$B$3:$B$722,$B1423)*SUMIFS(Calculations!$E$3:$E$53,Calculations!$A$3:$A$53,$B1423)</f>
        <v>1.7866718372616684E-2</v>
      </c>
      <c r="L1423" s="107">
        <f>L697/SUMIFS(L$3:L$722,$B$3:$B$722,$B1423)*SUMIFS(Calculations!$E$3:$E$53,Calculations!$A$3:$A$53,$B1423)</f>
        <v>1.8194413626985671E-2</v>
      </c>
      <c r="M1423" s="107">
        <f>M697/SUMIFS(M$3:M$722,$B$3:$B$722,$B1423)*SUMIFS(Calculations!$E$3:$E$53,Calculations!$A$3:$A$53,$B1423)</f>
        <v>1.7588480958150382E-2</v>
      </c>
      <c r="N1423" s="107">
        <f>N697/SUMIFS(N$3:N$722,$B$3:$B$722,$B1423)*SUMIFS(Calculations!$E$3:$E$53,Calculations!$A$3:$A$53,$B1423)</f>
        <v>1.7021606548496573E-2</v>
      </c>
      <c r="O1423" s="107">
        <f>O697/SUMIFS(O$3:O$722,$B$3:$B$722,$B1423)*SUMIFS(Calculations!$E$3:$E$53,Calculations!$A$3:$A$53,$B1423)</f>
        <v>1.7022501664465086E-2</v>
      </c>
      <c r="P1423" s="107">
        <f>P697/SUMIFS(P$3:P$722,$B$3:$B$722,$B1423)*SUMIFS(Calculations!$E$3:$E$53,Calculations!$A$3:$A$53,$B1423)</f>
        <v>1.7023396874581556E-2</v>
      </c>
      <c r="Q1423" s="107">
        <f>Q697/SUMIFS(Q$3:Q$722,$B$3:$B$722,$B1423)*SUMIFS(Calculations!$E$3:$E$53,Calculations!$A$3:$A$53,$B1423)</f>
        <v>1.6825277908828436E-2</v>
      </c>
      <c r="R1423" s="107">
        <f>R697/SUMIFS(R$3:R$722,$B$3:$B$722,$B1423)*SUMIFS(Calculations!$E$3:$E$53,Calculations!$A$3:$A$53,$B1423)</f>
        <v>1.6631717325154463E-2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1.6345768479846791E-2</v>
      </c>
      <c r="G1425" s="107">
        <f>G699/SUMIFS(G$3:G$722,$B$3:$B$722,$B1425)*SUMIFS(Calculations!$E$3:$E$53,Calculations!$A$3:$A$53,$B1425)</f>
        <v>1.7068510977853328E-2</v>
      </c>
      <c r="H1425" s="107">
        <f>H699/SUMIFS(H$3:H$722,$B$3:$B$722,$B1425)*SUMIFS(Calculations!$E$3:$E$53,Calculations!$A$3:$A$53,$B1425)</f>
        <v>1.7858123583997923E-2</v>
      </c>
      <c r="I1425" s="107">
        <f>I699/SUMIFS(I$3:I$722,$B$3:$B$722,$B1425)*SUMIFS(Calculations!$E$3:$E$53,Calculations!$A$3:$A$53,$B1425)</f>
        <v>1.8691847873909387E-2</v>
      </c>
      <c r="J1425" s="107">
        <f>J699/SUMIFS(J$3:J$722,$B$3:$B$722,$B1425)*SUMIFS(Calculations!$E$3:$E$53,Calculations!$A$3:$A$53,$B1425)</f>
        <v>1.9607230985325318E-2</v>
      </c>
      <c r="K1425" s="107">
        <f>K699/SUMIFS(K$3:K$722,$B$3:$B$722,$B1425)*SUMIFS(Calculations!$E$3:$E$53,Calculations!$A$3:$A$53,$B1425)</f>
        <v>1.9960372156947247E-2</v>
      </c>
      <c r="L1425" s="107">
        <f>L699/SUMIFS(L$3:L$722,$B$3:$B$722,$B1425)*SUMIFS(Calculations!$E$3:$E$53,Calculations!$A$3:$A$53,$B1425)</f>
        <v>2.03264673231024E-2</v>
      </c>
      <c r="M1425" s="107">
        <f>M699/SUMIFS(M$3:M$722,$B$3:$B$722,$B1425)*SUMIFS(Calculations!$E$3:$E$53,Calculations!$A$3:$A$53,$B1425)</f>
        <v>1.964953038819546E-2</v>
      </c>
      <c r="N1425" s="107">
        <f>N699/SUMIFS(N$3:N$722,$B$3:$B$722,$B1425)*SUMIFS(Calculations!$E$3:$E$53,Calculations!$A$3:$A$53,$B1425)</f>
        <v>1.9016228628635536E-2</v>
      </c>
      <c r="O1425" s="107">
        <f>O699/SUMIFS(O$3:O$722,$B$3:$B$722,$B1425)*SUMIFS(Calculations!$E$3:$E$53,Calculations!$A$3:$A$53,$B1425)</f>
        <v>1.901722863588267E-2</v>
      </c>
      <c r="P1425" s="107">
        <f>P699/SUMIFS(P$3:P$722,$B$3:$B$722,$B1425)*SUMIFS(Calculations!$E$3:$E$53,Calculations!$A$3:$A$53,$B1425)</f>
        <v>1.9018228748310186E-2</v>
      </c>
      <c r="Q1425" s="107">
        <f>Q699/SUMIFS(Q$3:Q$722,$B$3:$B$722,$B1425)*SUMIFS(Calculations!$E$3:$E$53,Calculations!$A$3:$A$53,$B1425)</f>
        <v>2.0152334699513316E-2</v>
      </c>
      <c r="R1425" s="107">
        <f>R699/SUMIFS(R$3:R$722,$B$3:$B$722,$B1425)*SUMIFS(Calculations!$E$3:$E$53,Calculations!$A$3:$A$53,$B1425)</f>
        <v>2.1260346792290753E-2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3.2572988658160031E-2</v>
      </c>
      <c r="H1426" s="107">
        <f>H700/SUMIFS(H$3:H$722,$B$3:$B$722,$B1426)*SUMIFS(Calculations!$E$3:$E$53,Calculations!$A$3:$A$53,$B1426)</f>
        <v>6.8159719112269368E-2</v>
      </c>
      <c r="I1426" s="107">
        <f>I700/SUMIFS(I$3:I$722,$B$3:$B$722,$B1426)*SUMIFS(Calculations!$E$3:$E$53,Calculations!$A$3:$A$53,$B1426)</f>
        <v>7.134182350023327E-2</v>
      </c>
      <c r="J1426" s="107">
        <f>J700/SUMIFS(J$3:J$722,$B$3:$B$722,$B1426)*SUMIFS(Calculations!$E$3:$E$53,Calculations!$A$3:$A$53,$B1426)</f>
        <v>7.4835597941918339E-2</v>
      </c>
      <c r="K1426" s="107">
        <f>K700/SUMIFS(K$3:K$722,$B$3:$B$722,$B1426)*SUMIFS(Calculations!$E$3:$E$53,Calculations!$A$3:$A$53,$B1426)</f>
        <v>7.6183444088883986E-2</v>
      </c>
      <c r="L1426" s="107">
        <f>L700/SUMIFS(L$3:L$722,$B$3:$B$722,$B1426)*SUMIFS(Calculations!$E$3:$E$53,Calculations!$A$3:$A$53,$B1426)</f>
        <v>7.7580732195673352E-2</v>
      </c>
      <c r="M1426" s="107">
        <f>M700/SUMIFS(M$3:M$722,$B$3:$B$722,$B1426)*SUMIFS(Calculations!$E$3:$E$53,Calculations!$A$3:$A$53,$B1426)</f>
        <v>7.4997043538634275E-2</v>
      </c>
      <c r="N1426" s="107">
        <f>N700/SUMIFS(N$3:N$722,$B$3:$B$722,$B1426)*SUMIFS(Calculations!$E$3:$E$53,Calculations!$A$3:$A$53,$B1426)</f>
        <v>7.2579898767411513E-2</v>
      </c>
      <c r="O1426" s="107">
        <f>O700/SUMIFS(O$3:O$722,$B$3:$B$722,$B1426)*SUMIFS(Calculations!$E$3:$E$53,Calculations!$A$3:$A$53,$B1426)</f>
        <v>7.2583715529724438E-2</v>
      </c>
      <c r="P1426" s="107">
        <f>P700/SUMIFS(P$3:P$722,$B$3:$B$722,$B1426)*SUMIFS(Calculations!$E$3:$E$53,Calculations!$A$3:$A$53,$B1426)</f>
        <v>7.2587532693482976E-2</v>
      </c>
      <c r="Q1426" s="107">
        <f>Q700/SUMIFS(Q$3:Q$722,$B$3:$B$722,$B1426)*SUMIFS(Calculations!$E$3:$E$53,Calculations!$A$3:$A$53,$B1426)</f>
        <v>7.1742756118645751E-2</v>
      </c>
      <c r="R1426" s="107">
        <f>R700/SUMIFS(R$3:R$722,$B$3:$B$722,$B1426)*SUMIFS(Calculations!$E$3:$E$53,Calculations!$A$3:$A$53,$B1426)</f>
        <v>7.0917416422983534E-2</v>
      </c>
    </row>
    <row r="1427" spans="2:18" ht="15.75" customHeight="1">
      <c r="B1427" s="107" t="s">
        <v>582</v>
      </c>
      <c r="C1427" s="107" t="s">
        <v>448</v>
      </c>
      <c r="D1427" s="107" t="s">
        <v>645</v>
      </c>
      <c r="E1427" s="107" t="str">
        <f t="shared" si="310"/>
        <v>natural gas peaker</v>
      </c>
      <c r="F1427" s="107">
        <f>F701/SUMIFS(F$3:F$722,$B$3:$B$722,$B1427)*SUMIFS(Calculations!$E$3:$E$53,Calculations!$A$3:$A$53,$B1427)</f>
        <v>2.3395853676728187E-4</v>
      </c>
      <c r="G1427" s="107">
        <f>G701/SUMIFS(G$3:G$722,$B$3:$B$722,$B1427)*SUMIFS(Calculations!$E$3:$E$53,Calculations!$A$3:$A$53,$B1427)</f>
        <v>2.4430321878707295E-4</v>
      </c>
      <c r="H1427" s="107">
        <f>H701/SUMIFS(H$3:H$722,$B$3:$B$722,$B1427)*SUMIFS(Calculations!$E$3:$E$53,Calculations!$A$3:$A$53,$B1427)</f>
        <v>2.5560501901594307E-4</v>
      </c>
      <c r="I1427" s="107">
        <f>I701/SUMIFS(I$3:I$722,$B$3:$B$722,$B1427)*SUMIFS(Calculations!$E$3:$E$53,Calculations!$A$3:$A$53,$B1427)</f>
        <v>2.6753819396428018E-4</v>
      </c>
      <c r="J1427" s="107">
        <f>J701/SUMIFS(J$3:J$722,$B$3:$B$722,$B1427)*SUMIFS(Calculations!$E$3:$E$53,Calculations!$A$3:$A$53,$B1427)</f>
        <v>2.806401593807365E-4</v>
      </c>
      <c r="K1427" s="107">
        <f>K701/SUMIFS(K$3:K$722,$B$3:$B$722,$B1427)*SUMIFS(Calculations!$E$3:$E$53,Calculations!$A$3:$A$53,$B1427)</f>
        <v>2.8569470251138307E-4</v>
      </c>
      <c r="L1427" s="107">
        <f>L701/SUMIFS(L$3:L$722,$B$3:$B$722,$B1427)*SUMIFS(Calculations!$E$3:$E$53,Calculations!$A$3:$A$53,$B1427)</f>
        <v>2.9093465739614952E-4</v>
      </c>
      <c r="M1427" s="107">
        <f>M701/SUMIFS(M$3:M$722,$B$3:$B$722,$B1427)*SUMIFS(Calculations!$E$3:$E$53,Calculations!$A$3:$A$53,$B1427)</f>
        <v>2.8124559475159894E-4</v>
      </c>
      <c r="N1427" s="107">
        <f>N701/SUMIFS(N$3:N$722,$B$3:$B$722,$B1427)*SUMIFS(Calculations!$E$3:$E$53,Calculations!$A$3:$A$53,$B1427)</f>
        <v>2.7218108651624347E-4</v>
      </c>
      <c r="O1427" s="107">
        <f>O701/SUMIFS(O$3:O$722,$B$3:$B$722,$B1427)*SUMIFS(Calculations!$E$3:$E$53,Calculations!$A$3:$A$53,$B1427)</f>
        <v>2.7219539971495198E-4</v>
      </c>
      <c r="P1427" s="107">
        <f>P701/SUMIFS(P$3:P$722,$B$3:$B$722,$B1427)*SUMIFS(Calculations!$E$3:$E$53,Calculations!$A$3:$A$53,$B1427)</f>
        <v>2.7220971441911738E-4</v>
      </c>
      <c r="Q1427" s="107">
        <f>Q701/SUMIFS(Q$3:Q$722,$B$3:$B$722,$B1427)*SUMIFS(Calculations!$E$3:$E$53,Calculations!$A$3:$A$53,$B1427)</f>
        <v>2.6904172700238784E-4</v>
      </c>
      <c r="R1427" s="107">
        <f>R701/SUMIFS(R$3:R$722,$B$3:$B$722,$B1427)*SUMIFS(Calculations!$E$3:$E$53,Calculations!$A$3:$A$53,$B1427)</f>
        <v>2.6594662961419485E-4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7.8718471666090558E-5</v>
      </c>
      <c r="G1430" s="107">
        <f>G704/SUMIFS(G$3:G$722,$B$3:$B$722,$B1430)*SUMIFS(Calculations!$E$3:$E$53,Calculations!$A$3:$A$53,$B1430)</f>
        <v>8.2199077972325255E-5</v>
      </c>
      <c r="H1430" s="107">
        <f>H704/SUMIFS(H$3:H$722,$B$3:$B$722,$B1430)*SUMIFS(Calculations!$E$3:$E$53,Calculations!$A$3:$A$53,$B1430)</f>
        <v>8.6001719471904598E-5</v>
      </c>
      <c r="I1430" s="107">
        <f>I704/SUMIFS(I$3:I$722,$B$3:$B$722,$B1430)*SUMIFS(Calculations!$E$3:$E$53,Calculations!$A$3:$A$53,$B1430)</f>
        <v>9.0016795420988502E-5</v>
      </c>
      <c r="J1430" s="107">
        <f>J704/SUMIFS(J$3:J$722,$B$3:$B$722,$B1430)*SUMIFS(Calculations!$E$3:$E$53,Calculations!$A$3:$A$53,$B1430)</f>
        <v>9.442512651955112E-5</v>
      </c>
      <c r="K1430" s="107">
        <f>K704/SUMIFS(K$3:K$722,$B$3:$B$722,$B1430)*SUMIFS(Calculations!$E$3:$E$53,Calculations!$A$3:$A$53,$B1430)</f>
        <v>9.6125795004286136E-5</v>
      </c>
      <c r="L1430" s="107">
        <f>L704/SUMIFS(L$3:L$722,$B$3:$B$722,$B1430)*SUMIFS(Calculations!$E$3:$E$53,Calculations!$A$3:$A$53,$B1430)</f>
        <v>9.788884774785146E-5</v>
      </c>
      <c r="M1430" s="107">
        <f>M704/SUMIFS(M$3:M$722,$B$3:$B$722,$B1430)*SUMIFS(Calculations!$E$3:$E$53,Calculations!$A$3:$A$53,$B1430)</f>
        <v>9.4628833329079898E-5</v>
      </c>
      <c r="N1430" s="107">
        <f>N704/SUMIFS(N$3:N$722,$B$3:$B$722,$B1430)*SUMIFS(Calculations!$E$3:$E$53,Calculations!$A$3:$A$53,$B1430)</f>
        <v>9.1578958575410898E-5</v>
      </c>
      <c r="O1430" s="107">
        <f>O704/SUMIFS(O$3:O$722,$B$3:$B$722,$B1430)*SUMIFS(Calculations!$E$3:$E$53,Calculations!$A$3:$A$53,$B1430)</f>
        <v>9.1583774442113432E-5</v>
      </c>
      <c r="P1430" s="107">
        <f>P704/SUMIFS(P$3:P$722,$B$3:$B$722,$B1430)*SUMIFS(Calculations!$E$3:$E$53,Calculations!$A$3:$A$53,$B1430)</f>
        <v>9.1588590815347009E-5</v>
      </c>
      <c r="Q1430" s="107">
        <f>Q704/SUMIFS(Q$3:Q$722,$B$3:$B$722,$B1430)*SUMIFS(Calculations!$E$3:$E$53,Calculations!$A$3:$A$53,$B1430)</f>
        <v>9.0522679174984792E-5</v>
      </c>
      <c r="R1430" s="107">
        <f>R704/SUMIFS(R$3:R$722,$B$3:$B$722,$B1430)*SUMIFS(Calculations!$E$3:$E$53,Calculations!$A$3:$A$53,$B1430)</f>
        <v>8.9481292357376975E-5</v>
      </c>
    </row>
    <row r="1431" spans="2:18" ht="15.75" customHeight="1">
      <c r="B1431" s="107" t="s">
        <v>582</v>
      </c>
      <c r="C1431" s="107" t="s">
        <v>448</v>
      </c>
      <c r="D1431" s="107" t="s">
        <v>649</v>
      </c>
      <c r="E1431" s="107" t="str">
        <f t="shared" si="310"/>
        <v>solar PV</v>
      </c>
      <c r="F1431" s="107">
        <f>F705/SUMIFS(F$3:F$722,$B$3:$B$722,$B1431)*SUMIFS(Calculations!$E$3:$E$53,Calculations!$A$3:$A$53,$B1431)</f>
        <v>5.5082993018869264E-4</v>
      </c>
      <c r="G1431" s="107">
        <f>G705/SUMIFS(G$3:G$722,$B$3:$B$722,$B1431)*SUMIFS(Calculations!$E$3:$E$53,Calculations!$A$3:$A$53,$B1431)</f>
        <v>5.7867239925609023E-4</v>
      </c>
      <c r="H1431" s="107">
        <f>H705/SUMIFS(H$3:H$722,$B$3:$B$722,$B1431)*SUMIFS(Calculations!$E$3:$E$53,Calculations!$A$3:$A$53,$B1431)</f>
        <v>6.0909092953823952E-4</v>
      </c>
      <c r="I1431" s="107">
        <f>I705/SUMIFS(I$3:I$722,$B$3:$B$722,$B1431)*SUMIFS(Calculations!$E$3:$E$53,Calculations!$A$3:$A$53,$B1431)</f>
        <v>6.4080893828087594E-4</v>
      </c>
      <c r="J1431" s="107">
        <f>J705/SUMIFS(J$3:J$722,$B$3:$B$722,$B1431)*SUMIFS(Calculations!$E$3:$E$53,Calculations!$A$3:$A$53,$B1431)</f>
        <v>6.7563355582180875E-4</v>
      </c>
      <c r="K1431" s="107">
        <f>K705/SUMIFS(K$3:K$722,$B$3:$B$722,$B1431)*SUMIFS(Calculations!$E$3:$E$53,Calculations!$A$3:$A$53,$B1431)</f>
        <v>6.9253768708662253E-4</v>
      </c>
      <c r="L1431" s="107">
        <f>L705/SUMIFS(L$3:L$722,$B$3:$B$722,$B1431)*SUMIFS(Calculations!$E$3:$E$53,Calculations!$A$3:$A$53,$B1431)</f>
        <v>7.1006189904887441E-4</v>
      </c>
      <c r="M1431" s="107">
        <f>M705/SUMIFS(M$3:M$722,$B$3:$B$722,$B1431)*SUMIFS(Calculations!$E$3:$E$53,Calculations!$A$3:$A$53,$B1431)</f>
        <v>6.9440789519939581E-4</v>
      </c>
      <c r="N1431" s="107">
        <f>N705/SUMIFS(N$3:N$722,$B$3:$B$722,$B1431)*SUMIFS(Calculations!$E$3:$E$53,Calculations!$A$3:$A$53,$B1431)</f>
        <v>6.7976294428769024E-4</v>
      </c>
      <c r="O1431" s="107">
        <f>O705/SUMIFS(O$3:O$722,$B$3:$B$722,$B1431)*SUMIFS(Calculations!$E$3:$E$53,Calculations!$A$3:$A$53,$B1431)</f>
        <v>6.9286793209393644E-4</v>
      </c>
      <c r="P1431" s="107">
        <f>P705/SUMIFS(P$3:P$722,$B$3:$B$722,$B1431)*SUMIFS(Calculations!$E$3:$E$53,Calculations!$A$3:$A$53,$B1431)</f>
        <v>7.0597429827780214E-4</v>
      </c>
      <c r="Q1431" s="107">
        <f>Q705/SUMIFS(Q$3:Q$722,$B$3:$B$722,$B1431)*SUMIFS(Calculations!$E$3:$E$53,Calculations!$A$3:$A$53,$B1431)</f>
        <v>7.195159809561311E-4</v>
      </c>
      <c r="R1431" s="107">
        <f>R705/SUMIFS(R$3:R$722,$B$3:$B$722,$B1431)*SUMIFS(Calculations!$E$3:$E$53,Calculations!$A$3:$A$53,$B1431)</f>
        <v>7.3274609243577371E-4</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1.0000000000000004</v>
      </c>
      <c r="H1449" s="95">
        <f t="shared" si="312"/>
        <v>1.0000000000000002</v>
      </c>
      <c r="I1449" s="95">
        <f t="shared" si="312"/>
        <v>1</v>
      </c>
      <c r="J1449" s="95">
        <f t="shared" si="312"/>
        <v>1</v>
      </c>
      <c r="K1449" s="95">
        <f t="shared" si="312"/>
        <v>0.99999999999999989</v>
      </c>
      <c r="L1449" s="95">
        <f t="shared" si="312"/>
        <v>1</v>
      </c>
      <c r="M1449" s="95">
        <f t="shared" si="312"/>
        <v>0.99999999999999978</v>
      </c>
      <c r="N1449" s="95">
        <f t="shared" si="312"/>
        <v>1.0000000000000002</v>
      </c>
      <c r="O1449" s="95">
        <f t="shared" si="312"/>
        <v>0.99999999999999989</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MD</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2749.8180000000002</v>
      </c>
      <c r="R11" s="91">
        <f t="shared" si="2"/>
        <v>0.1576676042203437</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4698.3848766000001</v>
      </c>
      <c r="R36" s="91">
        <f t="shared" si="2"/>
        <v>0.26939349702366377</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6649.2247171700001</v>
      </c>
      <c r="R41" s="91">
        <f t="shared" si="2"/>
        <v>0.38124971582806072</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268.02882799999998</v>
      </c>
      <c r="R49" s="91">
        <f t="shared" si="2"/>
        <v>1.5368094605805391E-2</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3075.1460000000002</v>
      </c>
      <c r="R51" s="91">
        <f t="shared" si="2"/>
        <v>0.17632108832212642</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17440.60242177</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f t="shared" si="8"/>
        <v>798.38487659999998</v>
      </c>
      <c r="M247" s="91" t="str">
        <f t="shared" si="9"/>
        <v>NC</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f t="shared" si="8"/>
        <v>3900</v>
      </c>
      <c r="M248" s="91" t="str">
        <f t="shared" si="9"/>
        <v>NC</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f t="shared" si="10"/>
        <v>3075.1460000000002</v>
      </c>
      <c r="M286" s="91" t="str">
        <f t="shared" si="11"/>
        <v>WV</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f t="shared" si="10"/>
        <v>379.93170300000003</v>
      </c>
      <c r="M289" s="91" t="str">
        <f t="shared" si="11"/>
        <v>PA</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f t="shared" si="10"/>
        <v>59.903014169999999</v>
      </c>
      <c r="M291" s="91" t="str">
        <f t="shared" si="11"/>
        <v>PA</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f t="shared" si="10"/>
        <v>6209.39</v>
      </c>
      <c r="M293" s="91" t="str">
        <f t="shared" si="11"/>
        <v>PA</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f t="shared" si="10"/>
        <v>268.02882799999998</v>
      </c>
      <c r="M297" s="91" t="str">
        <f t="shared" si="11"/>
        <v>VA</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f t="shared" si="10"/>
        <v>2749.8180000000002</v>
      </c>
      <c r="M298" s="91" t="str">
        <f t="shared" si="11"/>
        <v>DE</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17440.602421770003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0.1576676042203437</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0.26939349702366377</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0.38124971582806072</v>
      </c>
      <c r="D41" s="91">
        <f t="shared" si="0"/>
        <v>0.38124971582806072</v>
      </c>
      <c r="E41" s="91">
        <f t="shared" si="1"/>
        <v>0.68376915181048004</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1.5368094605805391E-2</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0.17632108832212642</v>
      </c>
      <c r="D52" s="91">
        <f t="shared" si="0"/>
        <v>0.17632108832212642</v>
      </c>
      <c r="E52" s="91">
        <f t="shared" si="1"/>
        <v>0.31623084818952002</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0.55757080415018712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0.39635303746174999</v>
      </c>
      <c r="C60" s="91">
        <f>SUMIFS('ReEDs Generation Data'!H$729:H$1448,'ReEDs Generation Data'!$E$729:$E$1448,Calculations!$A60)</f>
        <v>0.34052463752657625</v>
      </c>
      <c r="D60" s="91">
        <f>SUMIFS('ReEDs Generation Data'!I$729:I$1448,'ReEDs Generation Data'!$E$729:$E$1448,Calculations!$A60)</f>
        <v>0.34229035634735849</v>
      </c>
      <c r="E60" s="91">
        <f>SUMIFS('ReEDs Generation Data'!J$729:J$1448,'ReEDs Generation Data'!$E$729:$E$1448,Calculations!$A60)</f>
        <v>0.34381982168918812</v>
      </c>
      <c r="F60" s="91">
        <f>SUMIFS('ReEDs Generation Data'!K$729:K$1448,'ReEDs Generation Data'!$E$729:$E$1448,Calculations!$A60)</f>
        <v>0.34546491340639618</v>
      </c>
      <c r="G60" s="91">
        <f>SUMIFS('ReEDs Generation Data'!L$729:L$1448,'ReEDs Generation Data'!$E$729:$E$1448,Calculations!$A60)</f>
        <v>0.34716626407917894</v>
      </c>
      <c r="H60" s="91">
        <f>SUMIFS('ReEDs Generation Data'!M$729:M$1448,'ReEDs Generation Data'!$E$729:$E$1448,Calculations!$A60)</f>
        <v>0.34766773761346814</v>
      </c>
      <c r="I60" s="91">
        <f>SUMIFS('ReEDs Generation Data'!N$729:N$1448,'ReEDs Generation Data'!$E$729:$E$1448,Calculations!$A60)</f>
        <v>0.34795749767009587</v>
      </c>
      <c r="J60" s="91">
        <f>SUMIFS('ReEDs Generation Data'!O$729:O$1448,'ReEDs Generation Data'!$E$729:$E$1448,Calculations!$A60)</f>
        <v>0.34610373465329114</v>
      </c>
      <c r="K60" s="91">
        <f>SUMIFS('ReEDs Generation Data'!P$729:P$1448,'ReEDs Generation Data'!$E$729:$E$1448,Calculations!$A60)</f>
        <v>0.34423889212420433</v>
      </c>
      <c r="L60" s="91">
        <f>SUMIFS('ReEDs Generation Data'!Q$729:Q$1448,'ReEDs Generation Data'!$E$729:$E$1448,Calculations!$A60)</f>
        <v>0.34684330875799674</v>
      </c>
      <c r="M60" s="91">
        <f>SUMIFS('ReEDs Generation Data'!R$729:R$1448,'ReEDs Generation Data'!$E$729:$E$1448,Calculations!$A60)</f>
        <v>0.34945933686044939</v>
      </c>
    </row>
    <row r="61" spans="1:33" ht="15.75" customHeight="1">
      <c r="A61" s="111" t="s">
        <v>633</v>
      </c>
      <c r="B61" s="91">
        <f>SUMIFS('ReEDs Generation Data'!G$729:G$1448,'ReEDs Generation Data'!$E$729:$E$1448,Calculations!$A61)</f>
        <v>0.37921034873308518</v>
      </c>
      <c r="C61" s="91">
        <f>SUMIFS('ReEDs Generation Data'!H$729:H$1448,'ReEDs Generation Data'!$E$729:$E$1448,Calculations!$A61)</f>
        <v>0.44616411930482547</v>
      </c>
      <c r="D61" s="91">
        <f>SUMIFS('ReEDs Generation Data'!I$729:I$1448,'ReEDs Generation Data'!$E$729:$E$1448,Calculations!$A61)</f>
        <v>0.45649306185471555</v>
      </c>
      <c r="E61" s="91">
        <f>SUMIFS('ReEDs Generation Data'!J$729:J$1448,'ReEDs Generation Data'!$E$729:$E$1448,Calculations!$A61)</f>
        <v>0.467388917340539</v>
      </c>
      <c r="F61" s="91">
        <f>SUMIFS('ReEDs Generation Data'!K$729:K$1448,'ReEDs Generation Data'!$E$729:$E$1448,Calculations!$A61)</f>
        <v>0.4619455456718875</v>
      </c>
      <c r="G61" s="91">
        <f>SUMIFS('ReEDs Generation Data'!L$729:L$1448,'ReEDs Generation Data'!$E$729:$E$1448,Calculations!$A61)</f>
        <v>0.45631002883770388</v>
      </c>
      <c r="H61" s="91">
        <f>SUMIFS('ReEDs Generation Data'!M$729:M$1448,'ReEDs Generation Data'!$E$729:$E$1448,Calculations!$A61)</f>
        <v>0.44755229940319557</v>
      </c>
      <c r="I61" s="91">
        <f>SUMIFS('ReEDs Generation Data'!N$729:N$1448,'ReEDs Generation Data'!$E$729:$E$1448,Calculations!$A61)</f>
        <v>0.43903273420318722</v>
      </c>
      <c r="J61" s="91">
        <f>SUMIFS('ReEDs Generation Data'!O$729:O$1448,'ReEDs Generation Data'!$E$729:$E$1448,Calculations!$A61)</f>
        <v>0.43961187476069408</v>
      </c>
      <c r="K61" s="91">
        <f>SUMIFS('ReEDs Generation Data'!P$729:P$1448,'ReEDs Generation Data'!$E$729:$E$1448,Calculations!$A61)</f>
        <v>0.44019448897345692</v>
      </c>
      <c r="L61" s="91">
        <f>SUMIFS('ReEDs Generation Data'!Q$729:Q$1448,'ReEDs Generation Data'!$E$729:$E$1448,Calculations!$A61)</f>
        <v>0.43543155725192062</v>
      </c>
      <c r="M61" s="91">
        <f>SUMIFS('ReEDs Generation Data'!R$729:R$1448,'ReEDs Generation Data'!$E$729:$E$1448,Calculations!$A61)</f>
        <v>0.43067459302456318</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0.16197328534699917</v>
      </c>
      <c r="C62" s="91">
        <f>SUMIFS('ReEDs Generation Data'!H$729:H$1448,'ReEDs Generation Data'!$E$729:$E$1448,Calculations!$A62)</f>
        <v>0.14658583848248763</v>
      </c>
      <c r="D62" s="91">
        <f>SUMIFS('ReEDs Generation Data'!I$729:I$1448,'ReEDs Generation Data'!$E$729:$E$1448,Calculations!$A62)</f>
        <v>0.12855198903976162</v>
      </c>
      <c r="E62" s="91">
        <f>SUMIFS('ReEDs Generation Data'!J$729:J$1448,'ReEDs Generation Data'!$E$729:$E$1448,Calculations!$A62)</f>
        <v>0.10987407692136672</v>
      </c>
      <c r="F62" s="91">
        <f>SUMIFS('ReEDs Generation Data'!K$729:K$1448,'ReEDs Generation Data'!$E$729:$E$1448,Calculations!$A62)</f>
        <v>0.11179422439666714</v>
      </c>
      <c r="G62" s="91">
        <f>SUMIFS('ReEDs Generation Data'!L$729:L$1448,'ReEDs Generation Data'!$E$729:$E$1448,Calculations!$A62)</f>
        <v>0.11378267816421314</v>
      </c>
      <c r="H62" s="91">
        <f>SUMIFS('ReEDs Generation Data'!M$729:M$1448,'ReEDs Generation Data'!$E$729:$E$1448,Calculations!$A62)</f>
        <v>0.11311887489490358</v>
      </c>
      <c r="I62" s="91">
        <f>SUMIFS('ReEDs Generation Data'!N$729:N$1448,'ReEDs Generation Data'!$E$729:$E$1448,Calculations!$A62)</f>
        <v>0.11246277190217448</v>
      </c>
      <c r="J62" s="91">
        <f>SUMIFS('ReEDs Generation Data'!O$729:O$1448,'ReEDs Generation Data'!$E$729:$E$1448,Calculations!$A62)</f>
        <v>0.11280122151340673</v>
      </c>
      <c r="K62" s="91">
        <f>SUMIFS('ReEDs Generation Data'!P$729:P$1448,'ReEDs Generation Data'!$E$729:$E$1448,Calculations!$A62)</f>
        <v>0.11314171435909523</v>
      </c>
      <c r="L62" s="91">
        <f>SUMIFS('ReEDs Generation Data'!Q$729:Q$1448,'ReEDs Generation Data'!$E$729:$E$1448,Calculations!$A62)</f>
        <v>0.11333585347793132</v>
      </c>
      <c r="M62" s="91">
        <f>SUMIFS('ReEDs Generation Data'!R$729:R$1448,'ReEDs Generation Data'!$E$729:$E$1448,Calculations!$A62)</f>
        <v>0.11353065998599439</v>
      </c>
    </row>
    <row r="63" spans="1:33" ht="15.75" customHeight="1">
      <c r="A63" s="111" t="s">
        <v>101</v>
      </c>
      <c r="B63" s="91">
        <f>SUMIFS('ReEDs Generation Data'!G$729:G$1448,'ReEDs Generation Data'!$E$729:$E$1448,Calculations!$A63)</f>
        <v>2.1195967213098764E-2</v>
      </c>
      <c r="C63" s="91">
        <f>SUMIFS('ReEDs Generation Data'!H$729:H$1448,'ReEDs Generation Data'!$E$729:$E$1448,Calculations!$A63)</f>
        <v>2.3317086787859369E-2</v>
      </c>
      <c r="D63" s="91">
        <f>SUMIFS('ReEDs Generation Data'!I$729:I$1448,'ReEDs Generation Data'!$E$729:$E$1448,Calculations!$A63)</f>
        <v>2.4189245081956502E-2</v>
      </c>
      <c r="E63" s="91">
        <f>SUMIFS('ReEDs Generation Data'!J$729:J$1448,'ReEDs Generation Data'!$E$729:$E$1448,Calculations!$A63)</f>
        <v>2.5138992787054403E-2</v>
      </c>
      <c r="F63" s="91">
        <f>SUMIFS('ReEDs Generation Data'!K$729:K$1448,'ReEDs Generation Data'!$E$729:$E$1448,Calculations!$A63)</f>
        <v>2.5590553486919881E-2</v>
      </c>
      <c r="G63" s="91">
        <f>SUMIFS('ReEDs Generation Data'!L$729:L$1448,'ReEDs Generation Data'!$E$729:$E$1448,Calculations!$A63)</f>
        <v>2.6058528235711614E-2</v>
      </c>
      <c r="H63" s="91">
        <f>SUMIFS('ReEDs Generation Data'!M$729:M$1448,'ReEDs Generation Data'!$E$729:$E$1448,Calculations!$A63)</f>
        <v>2.5406716659192648E-2</v>
      </c>
      <c r="I63" s="91">
        <f>SUMIFS('ReEDs Generation Data'!N$729:N$1448,'ReEDs Generation Data'!$E$729:$E$1448,Calculations!$A63)</f>
        <v>2.4794495548149872E-2</v>
      </c>
      <c r="J63" s="91">
        <f>SUMIFS('ReEDs Generation Data'!O$729:O$1448,'ReEDs Generation Data'!$E$729:$E$1448,Calculations!$A63)</f>
        <v>2.4818782682788993E-2</v>
      </c>
      <c r="K63" s="91">
        <f>SUMIFS('ReEDs Generation Data'!P$729:P$1448,'ReEDs Generation Data'!$E$729:$E$1448,Calculations!$A63)</f>
        <v>2.4843211130170989E-2</v>
      </c>
      <c r="L63" s="91">
        <f>SUMIFS('ReEDs Generation Data'!Q$729:Q$1448,'ReEDs Generation Data'!$E$729:$E$1448,Calculations!$A63)</f>
        <v>2.4658510131943302E-2</v>
      </c>
      <c r="M63" s="91">
        <f>SUMIFS('ReEDs Generation Data'!R$729:R$1448,'ReEDs Generation Data'!$E$729:$E$1448,Calculations!$A63)</f>
        <v>2.447841364254669E-2</v>
      </c>
    </row>
    <row r="64" spans="1:33" ht="15.75" customHeight="1">
      <c r="A64" s="111" t="s">
        <v>100</v>
      </c>
      <c r="B64" s="91">
        <f>SUMIFS('ReEDs Generation Data'!G$729:G$1448,'ReEDs Generation Data'!$E$729:$E$1448,Calculations!$A64)</f>
        <v>3.1705216576048897E-2</v>
      </c>
      <c r="C64" s="91">
        <f>SUMIFS('ReEDs Generation Data'!H$729:H$1448,'ReEDs Generation Data'!$E$729:$E$1448,Calculations!$A64)</f>
        <v>3.4090498616133086E-2</v>
      </c>
      <c r="D64" s="91">
        <f>SUMIFS('ReEDs Generation Data'!I$729:I$1448,'ReEDs Generation Data'!$E$729:$E$1448,Calculations!$A64)</f>
        <v>3.8579932284605961E-2</v>
      </c>
      <c r="E64" s="91">
        <f>SUMIFS('ReEDs Generation Data'!J$729:J$1448,'ReEDs Generation Data'!$E$729:$E$1448,Calculations!$A64)</f>
        <v>4.3281585139484977E-2</v>
      </c>
      <c r="F64" s="91">
        <f>SUMIFS('ReEDs Generation Data'!K$729:K$1448,'ReEDs Generation Data'!$E$729:$E$1448,Calculations!$A64)</f>
        <v>4.4048456761748241E-2</v>
      </c>
      <c r="G64" s="91">
        <f>SUMIFS('ReEDs Generation Data'!L$729:L$1448,'ReEDs Generation Data'!$E$729:$E$1448,Calculations!$A64)</f>
        <v>4.4843000202793089E-2</v>
      </c>
      <c r="H64" s="91">
        <f>SUMIFS('ReEDs Generation Data'!M$729:M$1448,'ReEDs Generation Data'!$E$729:$E$1448,Calculations!$A64)</f>
        <v>5.3904085841755045E-2</v>
      </c>
      <c r="I64" s="91">
        <f>SUMIFS('ReEDs Generation Data'!N$729:N$1448,'ReEDs Generation Data'!$E$729:$E$1448,Calculations!$A64)</f>
        <v>6.2895843266710744E-2</v>
      </c>
      <c r="J64" s="91">
        <f>SUMIFS('ReEDs Generation Data'!O$729:O$1448,'ReEDs Generation Data'!$E$729:$E$1448,Calculations!$A64)</f>
        <v>6.3028842058311718E-2</v>
      </c>
      <c r="K64" s="91">
        <f>SUMIFS('ReEDs Generation Data'!P$729:P$1448,'ReEDs Generation Data'!$E$729:$E$1448,Calculations!$A64)</f>
        <v>6.3162637837274091E-2</v>
      </c>
      <c r="L64" s="91">
        <f>SUMIFS('ReEDs Generation Data'!Q$729:Q$1448,'ReEDs Generation Data'!$E$729:$E$1448,Calculations!$A64)</f>
        <v>6.4372493309764883E-2</v>
      </c>
      <c r="M64" s="91">
        <f>SUMIFS('ReEDs Generation Data'!R$729:R$1448,'ReEDs Generation Data'!$E$729:$E$1448,Calculations!$A64)</f>
        <v>6.5556515326858286E-2</v>
      </c>
    </row>
    <row r="65" spans="1:37" ht="15.75" customHeight="1">
      <c r="A65" s="111" t="s">
        <v>102</v>
      </c>
      <c r="B65" s="91">
        <f>SUMIFS('ReEDs Generation Data'!G$729:G$1448,'ReEDs Generation Data'!$E$729:$E$1448,Calculations!$A65)</f>
        <v>2.6334289283121543E-3</v>
      </c>
      <c r="C65" s="91">
        <f>SUMIFS('ReEDs Generation Data'!H$729:H$1448,'ReEDs Generation Data'!$E$729:$E$1448,Calculations!$A65)</f>
        <v>2.9287612878272284E-3</v>
      </c>
      <c r="D65" s="91">
        <f>SUMIFS('ReEDs Generation Data'!I$729:I$1448,'ReEDs Generation Data'!$E$729:$E$1448,Calculations!$A65)</f>
        <v>3.3938620297866828E-3</v>
      </c>
      <c r="E65" s="91">
        <f>SUMIFS('ReEDs Generation Data'!J$729:J$1448,'ReEDs Generation Data'!$E$729:$E$1448,Calculations!$A65)</f>
        <v>3.8775472541748416E-3</v>
      </c>
      <c r="F65" s="91">
        <f>SUMIFS('ReEDs Generation Data'!K$729:K$1448,'ReEDs Generation Data'!$E$729:$E$1448,Calculations!$A65)</f>
        <v>4.4231757587353563E-3</v>
      </c>
      <c r="G65" s="91">
        <f>SUMIFS('ReEDs Generation Data'!L$729:L$1448,'ReEDs Generation Data'!$E$729:$E$1448,Calculations!$A65)</f>
        <v>4.9882329001194802E-3</v>
      </c>
      <c r="H65" s="91">
        <f>SUMIFS('ReEDs Generation Data'!M$729:M$1448,'ReEDs Generation Data'!$E$729:$E$1448,Calculations!$A65)</f>
        <v>5.5545328207370426E-3</v>
      </c>
      <c r="I65" s="91">
        <f>SUMIFS('ReEDs Generation Data'!N$729:N$1448,'ReEDs Generation Data'!$E$729:$E$1448,Calculations!$A65)</f>
        <v>6.115090989675059E-3</v>
      </c>
      <c r="J65" s="91">
        <f>SUMIFS('ReEDs Generation Data'!O$729:O$1448,'ReEDs Generation Data'!$E$729:$E$1448,Calculations!$A65)</f>
        <v>6.8811948092312942E-3</v>
      </c>
      <c r="K65" s="91">
        <f>SUMIFS('ReEDs Generation Data'!P$729:P$1448,'ReEDs Generation Data'!$E$729:$E$1448,Calculations!$A65)</f>
        <v>7.6518458926011865E-3</v>
      </c>
      <c r="L65" s="91">
        <f>SUMIFS('ReEDs Generation Data'!Q$729:Q$1448,'ReEDs Generation Data'!$E$729:$E$1448,Calculations!$A65)</f>
        <v>8.560270943358303E-3</v>
      </c>
      <c r="M65" s="91">
        <f>SUMIFS('ReEDs Generation Data'!R$729:R$1448,'ReEDs Generation Data'!$E$729:$E$1448,Calculations!$A65)</f>
        <v>9.4714607504637477E-3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2.7162271859619552E-5</v>
      </c>
      <c r="C67" s="91">
        <f>SUMIFS('ReEDs Generation Data'!H$729:H$1448,'ReEDs Generation Data'!$E$729:$E$1448,Calculations!$A67)</f>
        <v>5.2179444444098172E-5</v>
      </c>
      <c r="D67" s="91">
        <f>SUMIFS('ReEDs Generation Data'!I$729:I$1448,'ReEDs Generation Data'!$E$729:$E$1448,Calculations!$A67)</f>
        <v>2.8288299285909241E-5</v>
      </c>
      <c r="E67" s="91">
        <f>SUMIFS('ReEDs Generation Data'!J$729:J$1448,'ReEDs Generation Data'!$E$729:$E$1448,Calculations!$A67)</f>
        <v>3.5439034158162427E-6</v>
      </c>
      <c r="F67" s="91">
        <f>SUMIFS('ReEDs Generation Data'!K$729:K$1448,'ReEDs Generation Data'!$E$729:$E$1448,Calculations!$A67)</f>
        <v>1.8029181441561275E-6</v>
      </c>
      <c r="G67" s="91">
        <f>SUMIFS('ReEDs Generation Data'!L$729:L$1448,'ReEDs Generation Data'!$E$729:$E$1448,Calculations!$A67)</f>
        <v>0</v>
      </c>
      <c r="H67" s="91">
        <f>SUMIFS('ReEDs Generation Data'!M$729:M$1448,'ReEDs Generation Data'!$E$729:$E$1448,Calculations!$A67)</f>
        <v>1.8242809330732188E-6</v>
      </c>
      <c r="I67" s="91">
        <f>SUMIFS('ReEDs Generation Data'!N$729:N$1448,'ReEDs Generation Data'!$E$729:$E$1448,Calculations!$A67)</f>
        <v>3.6273997712992245E-6</v>
      </c>
      <c r="J67" s="91">
        <f>SUMIFS('ReEDs Generation Data'!O$729:O$1448,'ReEDs Generation Data'!$E$729:$E$1448,Calculations!$A67)</f>
        <v>1.8191581009399492E-6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1.5935125200703588E-3</v>
      </c>
      <c r="C70" s="91">
        <f>SUMIFS('ReEDs Generation Data'!H$729:H$1448,'ReEDs Generation Data'!$E$729:$E$1448,Calculations!$A70)</f>
        <v>1.2694274601335138E-3</v>
      </c>
      <c r="D70" s="91">
        <f>SUMIFS('ReEDs Generation Data'!I$729:I$1448,'ReEDs Generation Data'!$E$729:$E$1448,Calculations!$A70)</f>
        <v>1.2756970875890338E-3</v>
      </c>
      <c r="E70" s="91">
        <f>SUMIFS('ReEDs Generation Data'!J$729:J$1448,'ReEDs Generation Data'!$E$729:$E$1448,Calculations!$A70)</f>
        <v>1.2829332370195492E-3</v>
      </c>
      <c r="F70" s="91">
        <f>SUMIFS('ReEDs Generation Data'!K$729:K$1448,'ReEDs Generation Data'!$E$729:$E$1448,Calculations!$A70)</f>
        <v>1.3055037454849177E-3</v>
      </c>
      <c r="G70" s="91">
        <f>SUMIFS('ReEDs Generation Data'!L$729:L$1448,'ReEDs Generation Data'!$E$729:$E$1448,Calculations!$A70)</f>
        <v>1.3288827692224995E-3</v>
      </c>
      <c r="H70" s="91">
        <f>SUMIFS('ReEDs Generation Data'!M$729:M$1448,'ReEDs Generation Data'!$E$729:$E$1448,Calculations!$A70)</f>
        <v>1.3064499662097486E-3</v>
      </c>
      <c r="I70" s="91">
        <f>SUMIFS('ReEDs Generation Data'!N$729:N$1448,'ReEDs Generation Data'!$E$729:$E$1448,Calculations!$A70)</f>
        <v>1.2847895480403613E-3</v>
      </c>
      <c r="J70" s="91">
        <f>SUMIFS('ReEDs Generation Data'!O$729:O$1448,'ReEDs Generation Data'!$E$729:$E$1448,Calculations!$A70)</f>
        <v>1.2878512424687573E-3</v>
      </c>
      <c r="K70" s="91">
        <f>SUMIFS('ReEDs Generation Data'!P$729:P$1448,'ReEDs Generation Data'!$E$729:$E$1448,Calculations!$A70)</f>
        <v>1.290931335570529E-3</v>
      </c>
      <c r="L70" s="91">
        <f>SUMIFS('ReEDs Generation Data'!Q$729:Q$1448,'ReEDs Generation Data'!$E$729:$E$1448,Calculations!$A70)</f>
        <v>1.2895113658410859E-3</v>
      </c>
      <c r="M70" s="91">
        <f>SUMIFS('ReEDs Generation Data'!R$729:R$1448,'ReEDs Generation Data'!$E$729:$E$1448,Calculations!$A70)</f>
        <v>1.2881702952751749E-3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5.3080409487760473E-3</v>
      </c>
      <c r="C73" s="91">
        <f>SUMIFS('ReEDs Generation Data'!H$729:H$1448,'ReEDs Generation Data'!$E$729:$E$1448,Calculations!$A73)</f>
        <v>5.0674510897134864E-3</v>
      </c>
      <c r="D73" s="91">
        <f>SUMIFS('ReEDs Generation Data'!I$729:I$1448,'ReEDs Generation Data'!$E$729:$E$1448,Calculations!$A73)</f>
        <v>5.1975679749403526E-3</v>
      </c>
      <c r="E73" s="91">
        <f>SUMIFS('ReEDs Generation Data'!J$729:J$1448,'ReEDs Generation Data'!$E$729:$E$1448,Calculations!$A73)</f>
        <v>5.3325817277566296E-3</v>
      </c>
      <c r="F73" s="91">
        <f>SUMIFS('ReEDs Generation Data'!K$729:K$1448,'ReEDs Generation Data'!$E$729:$E$1448,Calculations!$A73)</f>
        <v>5.4258238540166297E-3</v>
      </c>
      <c r="G73" s="91">
        <f>SUMIFS('ReEDs Generation Data'!L$729:L$1448,'ReEDs Generation Data'!$E$729:$E$1448,Calculations!$A73)</f>
        <v>5.5223848110573116E-3</v>
      </c>
      <c r="H73" s="91">
        <f>SUMIFS('ReEDs Generation Data'!M$729:M$1448,'ReEDs Generation Data'!$E$729:$E$1448,Calculations!$A73)</f>
        <v>5.4874785196050132E-3</v>
      </c>
      <c r="I73" s="91">
        <f>SUMIFS('ReEDs Generation Data'!N$729:N$1448,'ReEDs Generation Data'!$E$729:$E$1448,Calculations!$A73)</f>
        <v>5.453149472195223E-3</v>
      </c>
      <c r="J73" s="91">
        <f>SUMIFS('ReEDs Generation Data'!O$729:O$1448,'ReEDs Generation Data'!$E$729:$E$1448,Calculations!$A73)</f>
        <v>5.4646791217064714E-3</v>
      </c>
      <c r="K73" s="91">
        <f>SUMIFS('ReEDs Generation Data'!P$729:P$1448,'ReEDs Generation Data'!$E$729:$E$1448,Calculations!$A73)</f>
        <v>5.4762783476269049E-3</v>
      </c>
      <c r="L73" s="91">
        <f>SUMIFS('ReEDs Generation Data'!Q$729:Q$1448,'ReEDs Generation Data'!$E$729:$E$1448,Calculations!$A73)</f>
        <v>5.5084947612438033E-3</v>
      </c>
      <c r="M73" s="91">
        <f>SUMIFS('ReEDs Generation Data'!R$729:R$1448,'ReEDs Generation Data'!$E$729:$E$1448,Calculations!$A73)</f>
        <v>5.5408501138492251E-3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Maryland</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24392022</v>
      </c>
      <c r="C5" s="172">
        <f>SUMIFS(calcs!N:N,calcs!A:A,A2)</f>
        <v>24392022</v>
      </c>
      <c r="D5" s="174">
        <f>C5</f>
        <v>24392022</v>
      </c>
      <c r="E5" s="174">
        <f t="shared" ref="E5:AF5" si="0">D5</f>
        <v>24392022</v>
      </c>
      <c r="F5" s="174">
        <f t="shared" si="0"/>
        <v>24392022</v>
      </c>
      <c r="G5" s="174">
        <f t="shared" si="0"/>
        <v>24392022</v>
      </c>
      <c r="H5" s="174">
        <f t="shared" si="0"/>
        <v>24392022</v>
      </c>
      <c r="I5" s="174">
        <f t="shared" si="0"/>
        <v>24392022</v>
      </c>
      <c r="J5" s="174">
        <f t="shared" si="0"/>
        <v>24392022</v>
      </c>
      <c r="K5" s="174">
        <f t="shared" si="0"/>
        <v>24392022</v>
      </c>
      <c r="L5" s="174">
        <f t="shared" si="0"/>
        <v>24392022</v>
      </c>
      <c r="M5" s="174">
        <f t="shared" si="0"/>
        <v>24392022</v>
      </c>
      <c r="N5" s="174">
        <f t="shared" si="0"/>
        <v>24392022</v>
      </c>
      <c r="O5" s="174">
        <f t="shared" si="0"/>
        <v>24392022</v>
      </c>
      <c r="P5" s="174">
        <f t="shared" si="0"/>
        <v>24392022</v>
      </c>
      <c r="Q5" s="174">
        <f t="shared" si="0"/>
        <v>24392022</v>
      </c>
      <c r="R5" s="174">
        <f t="shared" si="0"/>
        <v>24392022</v>
      </c>
      <c r="S5" s="174">
        <f t="shared" si="0"/>
        <v>24392022</v>
      </c>
      <c r="T5" s="174">
        <f t="shared" si="0"/>
        <v>24392022</v>
      </c>
      <c r="U5" s="174">
        <f t="shared" si="0"/>
        <v>24392022</v>
      </c>
      <c r="V5" s="174">
        <f t="shared" si="0"/>
        <v>24392022</v>
      </c>
      <c r="W5" s="174">
        <f t="shared" si="0"/>
        <v>24392022</v>
      </c>
      <c r="X5" s="174">
        <f t="shared" si="0"/>
        <v>24392022</v>
      </c>
      <c r="Y5" s="174">
        <f t="shared" si="0"/>
        <v>24392022</v>
      </c>
      <c r="Z5" s="174">
        <f t="shared" si="0"/>
        <v>24392022</v>
      </c>
      <c r="AA5" s="174">
        <f t="shared" si="0"/>
        <v>24392022</v>
      </c>
      <c r="AB5" s="174">
        <f t="shared" si="0"/>
        <v>24392022</v>
      </c>
      <c r="AC5" s="174">
        <f t="shared" si="0"/>
        <v>24392022</v>
      </c>
      <c r="AD5" s="174">
        <f t="shared" si="0"/>
        <v>24392022</v>
      </c>
      <c r="AE5" s="174">
        <f t="shared" si="0"/>
        <v>24392022</v>
      </c>
      <c r="AF5" s="174">
        <f t="shared" si="0"/>
        <v>24392022</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7296418.6283714175</v>
      </c>
      <c r="C10">
        <f>D10</f>
        <v>7296418.6283714175</v>
      </c>
      <c r="D10" s="170">
        <f>SUM(D$5*SUMIFS(C$39:C$48,$B$39:$B$48,$A10),D$6*IF($B$2=TRUE,SUMIFS($B$147:$B$162,$A$147:$A$162,$A10),SUMIFS(E$125:E$140,$A$125:$A$140,$A10)))</f>
        <v>7296418.6283714175</v>
      </c>
      <c r="E10">
        <f t="shared" ref="E10:N10" si="1">SUM(E$5*SUMIFS(D$39:D$48,$B$39:$B$48,$A10),E$6*IF($B$2=TRUE,SUMIFS($B$147:$B$162,$A$147:$A$162,$A10),SUMIFS(F$125:F$140,$A$125:$A$140,$A10)))</f>
        <v>5880815.4909249377</v>
      </c>
      <c r="F10">
        <f t="shared" si="1"/>
        <v>5362528.1757142637</v>
      </c>
      <c r="G10">
        <f t="shared" si="1"/>
        <v>5268291.8083352055</v>
      </c>
      <c r="H10">
        <f t="shared" si="1"/>
        <v>4906526.8087067464</v>
      </c>
      <c r="I10">
        <f t="shared" si="1"/>
        <v>4049783.4845307888</v>
      </c>
      <c r="J10">
        <f t="shared" si="1"/>
        <v>2079514.8652838857</v>
      </c>
      <c r="K10">
        <f t="shared" si="1"/>
        <v>1507984.4053454138</v>
      </c>
      <c r="L10">
        <f t="shared" si="1"/>
        <v>1029050.9625012213</v>
      </c>
      <c r="M10">
        <f t="shared" si="1"/>
        <v>1029050.9625012213</v>
      </c>
      <c r="N10">
        <f t="shared" si="1"/>
        <v>1029050.9625012213</v>
      </c>
      <c r="O10">
        <f t="shared" ref="O10:AE10" si="2">SUM(O$5*SUMIFS(N$39:N$48,$B$39:$B$48,$A10),O$6*IF($B$2=TRUE,SUMIFS($B$147:$B$162,$A$147:$A$162,$A10),SUMIFS(P$125:P$140,$A$125:$A$140,$A10)))</f>
        <v>1029050.9625012213</v>
      </c>
      <c r="P10">
        <f t="shared" si="2"/>
        <v>1029050.9625012213</v>
      </c>
      <c r="Q10">
        <f t="shared" si="2"/>
        <v>1029050.9625012213</v>
      </c>
      <c r="R10">
        <f t="shared" si="2"/>
        <v>1029050.9625012213</v>
      </c>
      <c r="S10">
        <f t="shared" si="2"/>
        <v>1029050.9625012213</v>
      </c>
      <c r="T10">
        <f t="shared" si="2"/>
        <v>1029050.9625012213</v>
      </c>
      <c r="U10">
        <f t="shared" si="2"/>
        <v>1029050.9625012213</v>
      </c>
      <c r="V10">
        <f t="shared" si="2"/>
        <v>1029050.9625012213</v>
      </c>
      <c r="W10">
        <f t="shared" si="2"/>
        <v>1029050.9625012213</v>
      </c>
      <c r="X10">
        <f t="shared" si="2"/>
        <v>1029050.9625012213</v>
      </c>
      <c r="Y10">
        <f t="shared" si="2"/>
        <v>1029050.9625012213</v>
      </c>
      <c r="Z10">
        <f t="shared" si="2"/>
        <v>1029050.9625012213</v>
      </c>
      <c r="AA10">
        <f t="shared" si="2"/>
        <v>1029050.9625012213</v>
      </c>
      <c r="AB10">
        <f t="shared" si="2"/>
        <v>1029050.9625012213</v>
      </c>
      <c r="AC10">
        <f t="shared" si="2"/>
        <v>1029050.9625012213</v>
      </c>
      <c r="AD10">
        <f t="shared" si="2"/>
        <v>1029050.9625012213</v>
      </c>
      <c r="AE10">
        <f t="shared" si="2"/>
        <v>1029050.9625012213</v>
      </c>
      <c r="AF10">
        <f>SUM(AF$5*SUMIFS(AE$39:AE$48,$B$39:$B$48,$A10),AF$6*IF($B$2=TRUE,SUMIFS($B$147:$B$162,$A$147:$A$162,$A10),SUMIFS(AG$125:AG$140,$A$125:$A$140,$A10)))</f>
        <v>1029050.9625012213</v>
      </c>
    </row>
    <row r="11" spans="1:32">
      <c r="A11" s="100" t="s">
        <v>346</v>
      </c>
      <c r="B11">
        <f t="shared" ref="B11:B33" si="3">D11</f>
        <v>9462098.934227813</v>
      </c>
      <c r="C11">
        <f t="shared" ref="C11:C33" si="4">D11</f>
        <v>9462098.934227813</v>
      </c>
      <c r="D11" s="170">
        <f t="shared" ref="D11:D33" si="5">SUM(D$5*SUMIFS(C$39:C$48,$B$39:$B$48,$A11),D$6*IF($B$2=TRUE,SUMIFS($B$147:$B$162,$A$147:$A$162,$A11),SUMIFS(E$125:E$140,$A$125:$A$140,$A11)))</f>
        <v>9462098.934227813</v>
      </c>
      <c r="E11">
        <f t="shared" ref="E11:N11" si="6">SUM(E$5*SUMIFS(D$39:D$48,$B$39:$B$48,$A11),E$6*IF($B$2=TRUE,SUMIFS($B$147:$B$162,$A$147:$A$162,$A11),SUMIFS(F$125:F$140,$A$125:$A$140,$A11)))</f>
        <v>10189175.309396133</v>
      </c>
      <c r="F11">
        <f t="shared" si="6"/>
        <v>10518030.836012254</v>
      </c>
      <c r="G11">
        <f t="shared" si="6"/>
        <v>10451727.29744114</v>
      </c>
      <c r="H11">
        <f t="shared" si="6"/>
        <v>10687668.061630344</v>
      </c>
      <c r="I11">
        <f t="shared" si="6"/>
        <v>10647163.903030016</v>
      </c>
      <c r="J11">
        <f t="shared" si="6"/>
        <v>10843201.952171547</v>
      </c>
      <c r="K11">
        <f t="shared" si="6"/>
        <v>10722384.726689884</v>
      </c>
      <c r="L11">
        <f t="shared" si="6"/>
        <v>9679802.9374220502</v>
      </c>
      <c r="M11">
        <f t="shared" si="6"/>
        <v>9679802.9374220502</v>
      </c>
      <c r="N11">
        <f t="shared" si="6"/>
        <v>9679802.9374220502</v>
      </c>
      <c r="O11">
        <f t="shared" ref="O11:AF11" si="7">SUM(O$5*SUMIFS(N$39:N$48,$B$39:$B$48,$A11),O$6*IF($B$2=TRUE,SUMIFS($B$147:$B$162,$A$147:$A$162,$A11),SUMIFS(P$125:P$140,$A$125:$A$140,$A11)))</f>
        <v>9679802.9374220502</v>
      </c>
      <c r="P11">
        <f t="shared" si="7"/>
        <v>9679802.9374220502</v>
      </c>
      <c r="Q11">
        <f t="shared" si="7"/>
        <v>9679802.9374220502</v>
      </c>
      <c r="R11">
        <f t="shared" si="7"/>
        <v>9679802.9374220502</v>
      </c>
      <c r="S11">
        <f t="shared" si="7"/>
        <v>9679802.9374220502</v>
      </c>
      <c r="T11">
        <f t="shared" si="7"/>
        <v>9679802.9374220502</v>
      </c>
      <c r="U11">
        <f t="shared" si="7"/>
        <v>9679802.9374220502</v>
      </c>
      <c r="V11">
        <f t="shared" si="7"/>
        <v>9679802.9374220502</v>
      </c>
      <c r="W11">
        <f t="shared" si="7"/>
        <v>9679802.9374220502</v>
      </c>
      <c r="X11">
        <f t="shared" si="7"/>
        <v>9679802.9374220502</v>
      </c>
      <c r="Y11">
        <f t="shared" si="7"/>
        <v>9679802.9374220502</v>
      </c>
      <c r="Z11">
        <f t="shared" si="7"/>
        <v>9679802.9374220502</v>
      </c>
      <c r="AA11">
        <f t="shared" si="7"/>
        <v>9679802.9374220502</v>
      </c>
      <c r="AB11">
        <f t="shared" si="7"/>
        <v>9679802.9374220502</v>
      </c>
      <c r="AC11">
        <f t="shared" si="7"/>
        <v>9679802.9374220502</v>
      </c>
      <c r="AD11">
        <f t="shared" si="7"/>
        <v>9679802.9374220502</v>
      </c>
      <c r="AE11">
        <f t="shared" si="7"/>
        <v>9679802.9374220502</v>
      </c>
      <c r="AF11">
        <f t="shared" si="7"/>
        <v>9679802.9374220502</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4747483.6027202746</v>
      </c>
      <c r="C13">
        <f t="shared" si="4"/>
        <v>4747483.6027202746</v>
      </c>
      <c r="D13" s="170">
        <f t="shared" si="5"/>
        <v>4747483.6027202746</v>
      </c>
      <c r="E13">
        <f t="shared" ref="E13:N13" si="10">SUM(E$5*SUMIFS(D$39:D$48,$B$39:$B$48,$A13),E$6*IF($B$2=TRUE,SUMIFS($B$147:$B$162,$A$147:$A$162,$A13),SUMIFS(F$125:F$140,$A$125:$A$140,$A13)))</f>
        <v>4921478.0428205086</v>
      </c>
      <c r="F13">
        <f t="shared" si="10"/>
        <v>4982219.553215743</v>
      </c>
      <c r="G13">
        <f t="shared" si="10"/>
        <v>5090055.1663088975</v>
      </c>
      <c r="H13">
        <f t="shared" si="10"/>
        <v>5140941.1163374158</v>
      </c>
      <c r="I13">
        <f t="shared" si="10"/>
        <v>5127407.8908031881</v>
      </c>
      <c r="J13">
        <f t="shared" si="10"/>
        <v>5502337.6917702407</v>
      </c>
      <c r="K13">
        <f t="shared" si="10"/>
        <v>5563191.9540972766</v>
      </c>
      <c r="L13">
        <f t="shared" si="10"/>
        <v>5481622.6467635436</v>
      </c>
      <c r="M13">
        <f t="shared" si="10"/>
        <v>5481622.6467635436</v>
      </c>
      <c r="N13">
        <f t="shared" si="10"/>
        <v>5481622.6467635436</v>
      </c>
      <c r="O13">
        <f t="shared" ref="O13:AF13" si="11">SUM(O$5*SUMIFS(N$39:N$48,$B$39:$B$48,$A13),O$6*IF($B$2=TRUE,SUMIFS($B$147:$B$162,$A$147:$A$162,$A13),SUMIFS(P$125:P$140,$A$125:$A$140,$A13)))</f>
        <v>5481622.6467635436</v>
      </c>
      <c r="P13">
        <f t="shared" si="11"/>
        <v>5481622.6467635436</v>
      </c>
      <c r="Q13">
        <f t="shared" si="11"/>
        <v>5481622.6467635436</v>
      </c>
      <c r="R13">
        <f t="shared" si="11"/>
        <v>5481622.6467635436</v>
      </c>
      <c r="S13">
        <f t="shared" si="11"/>
        <v>5481622.6467635436</v>
      </c>
      <c r="T13">
        <f t="shared" si="11"/>
        <v>5481622.6467635436</v>
      </c>
      <c r="U13">
        <f t="shared" si="11"/>
        <v>5481622.6467635436</v>
      </c>
      <c r="V13">
        <f t="shared" si="11"/>
        <v>5481622.6467635436</v>
      </c>
      <c r="W13">
        <f t="shared" si="11"/>
        <v>5481622.6467635436</v>
      </c>
      <c r="X13">
        <f t="shared" si="11"/>
        <v>5481622.6467635436</v>
      </c>
      <c r="Y13">
        <f t="shared" si="11"/>
        <v>5481622.6467635436</v>
      </c>
      <c r="Z13">
        <f t="shared" si="11"/>
        <v>5481622.6467635436</v>
      </c>
      <c r="AA13">
        <f t="shared" si="11"/>
        <v>5481622.6467635436</v>
      </c>
      <c r="AB13">
        <f t="shared" si="11"/>
        <v>5481622.6467635436</v>
      </c>
      <c r="AC13">
        <f t="shared" si="11"/>
        <v>5481622.6467635436</v>
      </c>
      <c r="AD13">
        <f t="shared" si="11"/>
        <v>5481622.6467635436</v>
      </c>
      <c r="AE13">
        <f t="shared" si="11"/>
        <v>5481622.6467635436</v>
      </c>
      <c r="AF13">
        <f t="shared" si="11"/>
        <v>5481622.6467635436</v>
      </c>
    </row>
    <row r="14" spans="1:32">
      <c r="A14" s="100" t="s">
        <v>101</v>
      </c>
      <c r="B14">
        <f t="shared" si="3"/>
        <v>460598.44682675734</v>
      </c>
      <c r="C14">
        <f t="shared" si="4"/>
        <v>460598.44682675734</v>
      </c>
      <c r="D14" s="170">
        <f t="shared" si="5"/>
        <v>460598.44682675734</v>
      </c>
      <c r="E14">
        <f t="shared" ref="E14:N14" si="12">SUM(E$5*SUMIFS(D$39:D$48,$B$39:$B$48,$A14),E$6*IF($B$2=TRUE,SUMIFS($B$147:$B$162,$A$147:$A$162,$A14),SUMIFS(F$125:F$140,$A$125:$A$140,$A14)))</f>
        <v>503724.87114135636</v>
      </c>
      <c r="F14">
        <f t="shared" si="12"/>
        <v>539742.44190004829</v>
      </c>
      <c r="G14">
        <f t="shared" si="12"/>
        <v>548225.45154445327</v>
      </c>
      <c r="H14">
        <f t="shared" si="12"/>
        <v>571742.31097449793</v>
      </c>
      <c r="I14">
        <f t="shared" si="12"/>
        <v>623070.80953208113</v>
      </c>
      <c r="J14">
        <f t="shared" si="12"/>
        <v>835461.15988765028</v>
      </c>
      <c r="K14">
        <f t="shared" si="12"/>
        <v>906241.45924392494</v>
      </c>
      <c r="L14">
        <f t="shared" si="12"/>
        <v>937781.61771476502</v>
      </c>
      <c r="M14">
        <f t="shared" si="12"/>
        <v>937781.61771476502</v>
      </c>
      <c r="N14">
        <f t="shared" si="12"/>
        <v>937781.61771476502</v>
      </c>
      <c r="O14">
        <f t="shared" ref="O14:AF14" si="13">SUM(O$5*SUMIFS(N$39:N$48,$B$39:$B$48,$A14),O$6*IF($B$2=TRUE,SUMIFS($B$147:$B$162,$A$147:$A$162,$A14),SUMIFS(P$125:P$140,$A$125:$A$140,$A14)))</f>
        <v>937781.61771476502</v>
      </c>
      <c r="P14">
        <f t="shared" si="13"/>
        <v>937781.61771476502</v>
      </c>
      <c r="Q14">
        <f t="shared" si="13"/>
        <v>937781.61771476502</v>
      </c>
      <c r="R14">
        <f t="shared" si="13"/>
        <v>937781.61771476502</v>
      </c>
      <c r="S14">
        <f t="shared" si="13"/>
        <v>937781.61771476502</v>
      </c>
      <c r="T14">
        <f t="shared" si="13"/>
        <v>937781.61771476502</v>
      </c>
      <c r="U14">
        <f t="shared" si="13"/>
        <v>937781.61771476502</v>
      </c>
      <c r="V14">
        <f t="shared" si="13"/>
        <v>937781.61771476502</v>
      </c>
      <c r="W14">
        <f t="shared" si="13"/>
        <v>937781.61771476502</v>
      </c>
      <c r="X14">
        <f t="shared" si="13"/>
        <v>937781.61771476502</v>
      </c>
      <c r="Y14">
        <f t="shared" si="13"/>
        <v>937781.61771476502</v>
      </c>
      <c r="Z14">
        <f t="shared" si="13"/>
        <v>937781.61771476502</v>
      </c>
      <c r="AA14">
        <f t="shared" si="13"/>
        <v>937781.61771476502</v>
      </c>
      <c r="AB14">
        <f t="shared" si="13"/>
        <v>937781.61771476502</v>
      </c>
      <c r="AC14">
        <f t="shared" si="13"/>
        <v>937781.61771476502</v>
      </c>
      <c r="AD14">
        <f t="shared" si="13"/>
        <v>937781.61771476502</v>
      </c>
      <c r="AE14">
        <f t="shared" si="13"/>
        <v>937781.61771476502</v>
      </c>
      <c r="AF14">
        <f t="shared" si="13"/>
        <v>937781.61771476502</v>
      </c>
    </row>
    <row r="15" spans="1:32">
      <c r="A15" s="100" t="s">
        <v>100</v>
      </c>
      <c r="B15">
        <f t="shared" si="3"/>
        <v>551264.19896459975</v>
      </c>
      <c r="C15">
        <f t="shared" si="4"/>
        <v>551264.19896459975</v>
      </c>
      <c r="D15" s="170">
        <f t="shared" si="5"/>
        <v>551264.19896459975</v>
      </c>
      <c r="E15">
        <f t="shared" ref="E15:N15" si="14">SUM(E$5*SUMIFS(D$39:D$48,$B$39:$B$48,$A15),E$6*IF($B$2=TRUE,SUMIFS($B$147:$B$162,$A$147:$A$162,$A15),SUMIFS(F$125:F$140,$A$125:$A$140,$A15)))</f>
        <v>768493.00856517453</v>
      </c>
      <c r="F15">
        <f t="shared" si="14"/>
        <v>864401.35066533484</v>
      </c>
      <c r="G15">
        <f t="shared" si="14"/>
        <v>875858.73865252035</v>
      </c>
      <c r="H15">
        <f t="shared" si="14"/>
        <v>934605.85722338362</v>
      </c>
      <c r="I15">
        <f t="shared" si="14"/>
        <v>1072437.0584290125</v>
      </c>
      <c r="J15">
        <f t="shared" si="14"/>
        <v>1644630.6063704491</v>
      </c>
      <c r="K15">
        <f t="shared" si="14"/>
        <v>1887188.1934278891</v>
      </c>
      <c r="L15">
        <f t="shared" si="14"/>
        <v>2935675.8153038104</v>
      </c>
      <c r="M15">
        <f t="shared" si="14"/>
        <v>2935675.8153038104</v>
      </c>
      <c r="N15">
        <f t="shared" si="14"/>
        <v>2935675.8153038104</v>
      </c>
      <c r="O15">
        <f t="shared" ref="O15:AF15" si="15">SUM(O$5*SUMIFS(N$39:N$48,$B$39:$B$48,$A15),O$6*IF($B$2=TRUE,SUMIFS($B$147:$B$162,$A$147:$A$162,$A15),SUMIFS(P$125:P$140,$A$125:$A$140,$A15)))</f>
        <v>2935675.8153038104</v>
      </c>
      <c r="P15">
        <f t="shared" si="15"/>
        <v>2935675.8153038104</v>
      </c>
      <c r="Q15">
        <f t="shared" si="15"/>
        <v>2935675.8153038104</v>
      </c>
      <c r="R15">
        <f t="shared" si="15"/>
        <v>2935675.8153038104</v>
      </c>
      <c r="S15">
        <f t="shared" si="15"/>
        <v>2935675.8153038104</v>
      </c>
      <c r="T15">
        <f t="shared" si="15"/>
        <v>2935675.8153038104</v>
      </c>
      <c r="U15">
        <f t="shared" si="15"/>
        <v>2935675.8153038104</v>
      </c>
      <c r="V15">
        <f t="shared" si="15"/>
        <v>2935675.8153038104</v>
      </c>
      <c r="W15">
        <f t="shared" si="15"/>
        <v>2935675.8153038104</v>
      </c>
      <c r="X15">
        <f t="shared" si="15"/>
        <v>2935675.8153038104</v>
      </c>
      <c r="Y15">
        <f t="shared" si="15"/>
        <v>2935675.8153038104</v>
      </c>
      <c r="Z15">
        <f t="shared" si="15"/>
        <v>2935675.8153038104</v>
      </c>
      <c r="AA15">
        <f t="shared" si="15"/>
        <v>2935675.8153038104</v>
      </c>
      <c r="AB15">
        <f t="shared" si="15"/>
        <v>2935675.8153038104</v>
      </c>
      <c r="AC15">
        <f t="shared" si="15"/>
        <v>2935675.8153038104</v>
      </c>
      <c r="AD15">
        <f t="shared" si="15"/>
        <v>2935675.8153038104</v>
      </c>
      <c r="AE15">
        <f t="shared" si="15"/>
        <v>2935675.8153038104</v>
      </c>
      <c r="AF15">
        <f t="shared" si="15"/>
        <v>2935675.8153038104</v>
      </c>
    </row>
    <row r="16" spans="1:32">
      <c r="A16" s="100" t="s">
        <v>102</v>
      </c>
      <c r="B16">
        <f t="shared" si="3"/>
        <v>1000302.8106937279</v>
      </c>
      <c r="C16">
        <f t="shared" si="4"/>
        <v>1000302.8106937279</v>
      </c>
      <c r="D16" s="170">
        <f t="shared" si="5"/>
        <v>1000302.8106937279</v>
      </c>
      <c r="E16">
        <f t="shared" ref="E16:N16" si="16">SUM(E$5*SUMIFS(D$39:D$48,$B$39:$B$48,$A16),E$6*IF($B$2=TRUE,SUMIFS($B$147:$B$162,$A$147:$A$162,$A16),SUMIFS(F$125:F$140,$A$125:$A$140,$A16)))</f>
        <v>1526192.108905419</v>
      </c>
      <c r="F16">
        <f t="shared" si="16"/>
        <v>1573119.5862357309</v>
      </c>
      <c r="G16">
        <f t="shared" si="16"/>
        <v>1634732.5590626784</v>
      </c>
      <c r="H16">
        <f t="shared" si="16"/>
        <v>1719766.2812014769</v>
      </c>
      <c r="I16">
        <f t="shared" si="16"/>
        <v>2289371.5365007967</v>
      </c>
      <c r="J16">
        <f t="shared" si="16"/>
        <v>2776983.7143638176</v>
      </c>
      <c r="K16">
        <f t="shared" si="16"/>
        <v>2902204.6592662171</v>
      </c>
      <c r="L16">
        <f t="shared" si="16"/>
        <v>3464102.7364506414</v>
      </c>
      <c r="M16">
        <f t="shared" si="16"/>
        <v>3464102.7364506414</v>
      </c>
      <c r="N16">
        <f t="shared" si="16"/>
        <v>3464102.7364506414</v>
      </c>
      <c r="O16">
        <f t="shared" ref="O16:AF16" si="17">SUM(O$5*SUMIFS(N$39:N$48,$B$39:$B$48,$A16),O$6*IF($B$2=TRUE,SUMIFS($B$147:$B$162,$A$147:$A$162,$A16),SUMIFS(P$125:P$140,$A$125:$A$140,$A16)))</f>
        <v>3464102.7364506414</v>
      </c>
      <c r="P16">
        <f t="shared" si="17"/>
        <v>3464102.7364506414</v>
      </c>
      <c r="Q16">
        <f t="shared" si="17"/>
        <v>3464102.7364506414</v>
      </c>
      <c r="R16">
        <f t="shared" si="17"/>
        <v>3464102.7364506414</v>
      </c>
      <c r="S16">
        <f t="shared" si="17"/>
        <v>3464102.7364506414</v>
      </c>
      <c r="T16">
        <f t="shared" si="17"/>
        <v>3464102.7364506414</v>
      </c>
      <c r="U16">
        <f t="shared" si="17"/>
        <v>3464102.7364506414</v>
      </c>
      <c r="V16">
        <f t="shared" si="17"/>
        <v>3464102.7364506414</v>
      </c>
      <c r="W16">
        <f t="shared" si="17"/>
        <v>3464102.7364506414</v>
      </c>
      <c r="X16">
        <f t="shared" si="17"/>
        <v>3464102.7364506414</v>
      </c>
      <c r="Y16">
        <f t="shared" si="17"/>
        <v>3464102.7364506414</v>
      </c>
      <c r="Z16">
        <f t="shared" si="17"/>
        <v>3464102.7364506414</v>
      </c>
      <c r="AA16">
        <f t="shared" si="17"/>
        <v>3464102.7364506414</v>
      </c>
      <c r="AB16">
        <f t="shared" si="17"/>
        <v>3464102.7364506414</v>
      </c>
      <c r="AC16">
        <f t="shared" si="17"/>
        <v>3464102.7364506414</v>
      </c>
      <c r="AD16">
        <f t="shared" si="17"/>
        <v>3464102.7364506414</v>
      </c>
      <c r="AE16">
        <f t="shared" si="17"/>
        <v>3464102.7364506414</v>
      </c>
      <c r="AF16">
        <f t="shared" si="17"/>
        <v>3464102.7364506414</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115563.11109142608</v>
      </c>
      <c r="C18">
        <f t="shared" si="4"/>
        <v>115563.11109142608</v>
      </c>
      <c r="D18" s="170">
        <f t="shared" si="5"/>
        <v>115563.11109142608</v>
      </c>
      <c r="E18">
        <f t="shared" ref="E18:N18" si="20">SUM(E$5*SUMIFS(D$39:D$48,$B$39:$B$48,$A18),E$6*IF($B$2=TRUE,SUMIFS($B$147:$B$162,$A$147:$A$162,$A18),SUMIFS(F$125:F$140,$A$125:$A$140,$A18)))</f>
        <v>115632.00902799977</v>
      </c>
      <c r="F18">
        <f t="shared" si="20"/>
        <v>115881.27864605132</v>
      </c>
      <c r="G18">
        <f t="shared" si="20"/>
        <v>118905.870070319</v>
      </c>
      <c r="H18">
        <f t="shared" si="20"/>
        <v>122419.35802237716</v>
      </c>
      <c r="I18">
        <f t="shared" si="20"/>
        <v>132330.69755136693</v>
      </c>
      <c r="J18">
        <f t="shared" si="20"/>
        <v>151767.37551067962</v>
      </c>
      <c r="K18">
        <f t="shared" si="20"/>
        <v>159489.38697147631</v>
      </c>
      <c r="L18">
        <f t="shared" si="20"/>
        <v>167210.96568334042</v>
      </c>
      <c r="M18">
        <f t="shared" si="20"/>
        <v>167210.96568334042</v>
      </c>
      <c r="N18">
        <f t="shared" si="20"/>
        <v>167210.96568334042</v>
      </c>
      <c r="O18">
        <f t="shared" ref="O18:AF18" si="21">SUM(O$5*SUMIFS(N$39:N$48,$B$39:$B$48,$A18),O$6*IF($B$2=TRUE,SUMIFS($B$147:$B$162,$A$147:$A$162,$A18),SUMIFS(P$125:P$140,$A$125:$A$140,$A18)))</f>
        <v>167210.96568334042</v>
      </c>
      <c r="P18">
        <f t="shared" si="21"/>
        <v>167210.96568334042</v>
      </c>
      <c r="Q18">
        <f t="shared" si="21"/>
        <v>167210.96568334042</v>
      </c>
      <c r="R18">
        <f t="shared" si="21"/>
        <v>167210.96568334042</v>
      </c>
      <c r="S18">
        <f t="shared" si="21"/>
        <v>167210.96568334042</v>
      </c>
      <c r="T18">
        <f t="shared" si="21"/>
        <v>167210.96568334042</v>
      </c>
      <c r="U18">
        <f t="shared" si="21"/>
        <v>167210.96568334042</v>
      </c>
      <c r="V18">
        <f t="shared" si="21"/>
        <v>167210.96568334042</v>
      </c>
      <c r="W18">
        <f t="shared" si="21"/>
        <v>167210.96568334042</v>
      </c>
      <c r="X18">
        <f t="shared" si="21"/>
        <v>167210.96568334042</v>
      </c>
      <c r="Y18">
        <f t="shared" si="21"/>
        <v>167210.96568334042</v>
      </c>
      <c r="Z18">
        <f t="shared" si="21"/>
        <v>167210.96568334042</v>
      </c>
      <c r="AA18">
        <f t="shared" si="21"/>
        <v>167210.96568334042</v>
      </c>
      <c r="AB18">
        <f t="shared" si="21"/>
        <v>167210.96568334042</v>
      </c>
      <c r="AC18">
        <f t="shared" si="21"/>
        <v>167210.96568334042</v>
      </c>
      <c r="AD18">
        <f t="shared" si="21"/>
        <v>167210.96568334042</v>
      </c>
      <c r="AE18">
        <f t="shared" si="21"/>
        <v>167210.96568334042</v>
      </c>
      <c r="AF18">
        <f t="shared" si="21"/>
        <v>167210.96568334042</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758205.56918058253</v>
      </c>
      <c r="C20">
        <f t="shared" si="4"/>
        <v>758205.56918058253</v>
      </c>
      <c r="D20" s="170">
        <f t="shared" si="5"/>
        <v>758205.56918058253</v>
      </c>
      <c r="E20">
        <f t="shared" ref="E20:N20" si="24">SUM(E$5*SUMIFS(D$39:D$48,$B$39:$B$48,$A20),E$6*IF($B$2=TRUE,SUMIFS($B$147:$B$162,$A$147:$A$162,$A20),SUMIFS(F$125:F$140,$A$125:$A$140,$A20)))</f>
        <v>486262.65545210976</v>
      </c>
      <c r="F20">
        <f t="shared" si="24"/>
        <v>416291.36443144316</v>
      </c>
      <c r="G20">
        <f t="shared" si="24"/>
        <v>374026.5097291813</v>
      </c>
      <c r="H20">
        <f t="shared" si="24"/>
        <v>206340.96849833018</v>
      </c>
      <c r="I20">
        <f t="shared" si="24"/>
        <v>212351.35838269594</v>
      </c>
      <c r="J20">
        <f t="shared" si="24"/>
        <v>227608.60493226422</v>
      </c>
      <c r="K20">
        <f t="shared" si="24"/>
        <v>233836.42979128705</v>
      </c>
      <c r="L20">
        <f t="shared" si="24"/>
        <v>200596.00958876559</v>
      </c>
      <c r="M20">
        <f t="shared" si="24"/>
        <v>200596.00958876559</v>
      </c>
      <c r="N20">
        <f t="shared" si="24"/>
        <v>200596.00958876559</v>
      </c>
      <c r="O20">
        <f t="shared" ref="O20:AF20" si="25">SUM(O$5*SUMIFS(N$39:N$48,$B$39:$B$48,$A20),O$6*IF($B$2=TRUE,SUMIFS($B$147:$B$162,$A$147:$A$162,$A20),SUMIFS(P$125:P$140,$A$125:$A$140,$A20)))</f>
        <v>200596.00958876559</v>
      </c>
      <c r="P20">
        <f t="shared" si="25"/>
        <v>200596.00958876559</v>
      </c>
      <c r="Q20">
        <f t="shared" si="25"/>
        <v>200596.00958876559</v>
      </c>
      <c r="R20">
        <f t="shared" si="25"/>
        <v>200596.00958876559</v>
      </c>
      <c r="S20">
        <f t="shared" si="25"/>
        <v>200596.00958876559</v>
      </c>
      <c r="T20">
        <f t="shared" si="25"/>
        <v>200596.00958876559</v>
      </c>
      <c r="U20">
        <f t="shared" si="25"/>
        <v>200596.00958876559</v>
      </c>
      <c r="V20">
        <f t="shared" si="25"/>
        <v>200596.00958876559</v>
      </c>
      <c r="W20">
        <f t="shared" si="25"/>
        <v>200596.00958876559</v>
      </c>
      <c r="X20">
        <f t="shared" si="25"/>
        <v>200596.00958876559</v>
      </c>
      <c r="Y20">
        <f t="shared" si="25"/>
        <v>200596.00958876559</v>
      </c>
      <c r="Z20">
        <f t="shared" si="25"/>
        <v>200596.00958876559</v>
      </c>
      <c r="AA20">
        <f t="shared" si="25"/>
        <v>200596.00958876559</v>
      </c>
      <c r="AB20">
        <f t="shared" si="25"/>
        <v>200596.00958876559</v>
      </c>
      <c r="AC20">
        <f t="shared" si="25"/>
        <v>200596.00958876559</v>
      </c>
      <c r="AD20">
        <f t="shared" si="25"/>
        <v>200596.00958876559</v>
      </c>
      <c r="AE20">
        <f t="shared" si="25"/>
        <v>200596.00958876559</v>
      </c>
      <c r="AF20">
        <f t="shared" si="25"/>
        <v>200596.00958876559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86.697923401432448</v>
      </c>
      <c r="C23">
        <f t="shared" si="4"/>
        <v>86.697923401432448</v>
      </c>
      <c r="D23" s="170">
        <f t="shared" si="5"/>
        <v>86.697923401432448</v>
      </c>
      <c r="E23">
        <f t="shared" ref="E23:N23" si="30">SUM(E$5*SUMIFS(D$39:D$48,$B$39:$B$48,$A23),E$6*IF($B$2=TRUE,SUMIFS($B$147:$B$162,$A$147:$A$162,$A23),SUMIFS(F$125:F$140,$A$125:$A$140,$A23)))</f>
        <v>248.50376636290727</v>
      </c>
      <c r="F23">
        <f t="shared" si="30"/>
        <v>19807.413179131643</v>
      </c>
      <c r="G23">
        <f t="shared" si="30"/>
        <v>30198.598855605156</v>
      </c>
      <c r="H23">
        <f t="shared" si="30"/>
        <v>102011.23740542722</v>
      </c>
      <c r="I23">
        <f t="shared" si="30"/>
        <v>238105.26124005366</v>
      </c>
      <c r="J23">
        <f t="shared" si="30"/>
        <v>330516.02970946435</v>
      </c>
      <c r="K23">
        <f t="shared" si="30"/>
        <v>509500.78516663186</v>
      </c>
      <c r="L23">
        <f t="shared" si="30"/>
        <v>496178.30857186153</v>
      </c>
      <c r="M23">
        <f t="shared" si="30"/>
        <v>496178.30857186153</v>
      </c>
      <c r="N23">
        <f t="shared" si="30"/>
        <v>496178.30857186153</v>
      </c>
      <c r="O23">
        <f t="shared" ref="O23:AF23" si="31">SUM(O$5*SUMIFS(N$39:N$48,$B$39:$B$48,$A23),O$6*IF($B$2=TRUE,SUMIFS($B$147:$B$162,$A$147:$A$162,$A23),SUMIFS(P$125:P$140,$A$125:$A$140,$A23)))</f>
        <v>496178.30857186153</v>
      </c>
      <c r="P23">
        <f t="shared" si="31"/>
        <v>496178.30857186153</v>
      </c>
      <c r="Q23">
        <f t="shared" si="31"/>
        <v>496178.30857186153</v>
      </c>
      <c r="R23">
        <f t="shared" si="31"/>
        <v>496178.30857186153</v>
      </c>
      <c r="S23">
        <f t="shared" si="31"/>
        <v>496178.30857186153</v>
      </c>
      <c r="T23">
        <f t="shared" si="31"/>
        <v>496178.30857186153</v>
      </c>
      <c r="U23">
        <f t="shared" si="31"/>
        <v>496178.30857186153</v>
      </c>
      <c r="V23">
        <f t="shared" si="31"/>
        <v>496178.30857186153</v>
      </c>
      <c r="W23">
        <f t="shared" si="31"/>
        <v>496178.30857186153</v>
      </c>
      <c r="X23">
        <f t="shared" si="31"/>
        <v>496178.30857186153</v>
      </c>
      <c r="Y23">
        <f t="shared" si="31"/>
        <v>496178.30857186153</v>
      </c>
      <c r="Z23">
        <f t="shared" si="31"/>
        <v>496178.30857186153</v>
      </c>
      <c r="AA23">
        <f t="shared" si="31"/>
        <v>496178.30857186153</v>
      </c>
      <c r="AB23">
        <f t="shared" si="31"/>
        <v>496178.30857186153</v>
      </c>
      <c r="AC23">
        <f t="shared" si="31"/>
        <v>496178.30857186153</v>
      </c>
      <c r="AD23">
        <f t="shared" si="31"/>
        <v>496178.30857186153</v>
      </c>
      <c r="AE23">
        <f t="shared" si="31"/>
        <v>496178.30857186153</v>
      </c>
      <c r="AF23">
        <f t="shared" si="31"/>
        <v>496178.30857186153</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4.737742163869239E-3</v>
      </c>
      <c r="D39">
        <f>SUMPRODUCT(P$57:P$106,$B$57:$B$106)</f>
        <v>4.74056677334908E-3</v>
      </c>
      <c r="E39">
        <f>SUMPRODUCT(AB$57:AB$106,$B$57:$B$106)</f>
        <v>4.750786082681104E-3</v>
      </c>
      <c r="F39">
        <f>SUMPRODUCT(AN$57:AN$106,$B$57:$B$106)</f>
        <v>4.8747852912857737E-3</v>
      </c>
      <c r="G39">
        <f>SUMPRODUCT(AZ$57:AZ$106,$B$57:$B$106)</f>
        <v>5.0188277963334549E-3</v>
      </c>
      <c r="H39">
        <f>SUMPRODUCT(BL$57:BL$106,$B$57:$B$106)</f>
        <v>5.4251630943661384E-3</v>
      </c>
      <c r="I39">
        <f>SUMPRODUCT(BX$57:BX$106,$B$57:$B$106)</f>
        <v>6.2220087990523957E-3</v>
      </c>
      <c r="J39">
        <f>SUMPRODUCT(CJ$57:CJ$106,$B$57:$B$106)</f>
        <v>6.5385881896743254E-3</v>
      </c>
      <c r="K39">
        <f>SUMPRODUCT(CV$57:CV$106,$B$57:$B$106)</f>
        <v>6.8551498388834025E-3</v>
      </c>
      <c r="L39" s="156">
        <f>K39</f>
        <v>6.8551498388834025E-3</v>
      </c>
      <c r="M39" s="156">
        <f t="shared" ref="M39:AE50" si="53">L39</f>
        <v>6.8551498388834025E-3</v>
      </c>
      <c r="N39" s="156">
        <f t="shared" si="53"/>
        <v>6.8551498388834025E-3</v>
      </c>
      <c r="O39" s="156">
        <f t="shared" si="53"/>
        <v>6.8551498388834025E-3</v>
      </c>
      <c r="P39" s="156">
        <f t="shared" si="53"/>
        <v>6.8551498388834025E-3</v>
      </c>
      <c r="Q39" s="156">
        <f t="shared" si="53"/>
        <v>6.8551498388834025E-3</v>
      </c>
      <c r="R39" s="156">
        <f t="shared" si="53"/>
        <v>6.8551498388834025E-3</v>
      </c>
      <c r="S39" s="156">
        <f t="shared" si="53"/>
        <v>6.8551498388834025E-3</v>
      </c>
      <c r="T39" s="156">
        <f t="shared" si="53"/>
        <v>6.8551498388834025E-3</v>
      </c>
      <c r="U39" s="156">
        <f t="shared" si="53"/>
        <v>6.8551498388834025E-3</v>
      </c>
      <c r="V39" s="156">
        <f t="shared" si="53"/>
        <v>6.8551498388834025E-3</v>
      </c>
      <c r="W39" s="156">
        <f t="shared" si="53"/>
        <v>6.8551498388834025E-3</v>
      </c>
      <c r="X39" s="156">
        <f t="shared" si="53"/>
        <v>6.8551498388834025E-3</v>
      </c>
      <c r="Y39" s="156">
        <f t="shared" si="53"/>
        <v>6.8551498388834025E-3</v>
      </c>
      <c r="Z39" s="156">
        <f t="shared" si="53"/>
        <v>6.8551498388834025E-3</v>
      </c>
      <c r="AA39" s="156">
        <f t="shared" si="53"/>
        <v>6.8551498388834025E-3</v>
      </c>
      <c r="AB39" s="156">
        <f t="shared" si="53"/>
        <v>6.8551498388834025E-3</v>
      </c>
      <c r="AC39" s="156">
        <f t="shared" si="53"/>
        <v>6.8551498388834025E-3</v>
      </c>
      <c r="AD39" s="156">
        <f t="shared" si="53"/>
        <v>6.8551498388834025E-3</v>
      </c>
      <c r="AE39" s="156">
        <f t="shared" si="53"/>
        <v>6.8551498388834025E-3</v>
      </c>
    </row>
    <row r="40" spans="1:32">
      <c r="B40" s="2" t="s">
        <v>98</v>
      </c>
      <c r="C40">
        <f>SUMPRODUCT(E57:E106,$B$57:$B$106)</f>
        <v>0.29913135648907735</v>
      </c>
      <c r="D40">
        <f>SUMPRODUCT(Q$57:Q$106,$B$57:$B$106)</f>
        <v>0.24109585875762729</v>
      </c>
      <c r="E40">
        <f>SUMPRODUCT(AC$57:AC$106,$B$57:$B$106)</f>
        <v>0.21984762787251766</v>
      </c>
      <c r="F40">
        <f>SUMPRODUCT(AO$57:AO$106,$B$57:$B$106)</f>
        <v>0.21598421846024923</v>
      </c>
      <c r="G40">
        <f>SUMPRODUCT(BA$57:BA$106,$B$57:$B$106)</f>
        <v>0.2011529347057307</v>
      </c>
      <c r="H40">
        <f>SUMPRODUCT(BM$57:BM$106,$B$57:$B$106)</f>
        <v>0.16602901901821787</v>
      </c>
      <c r="I40">
        <f>SUMPRODUCT(BY$57:BY$106,$B$57:$B$106)</f>
        <v>8.5253894297237259E-2</v>
      </c>
      <c r="J40">
        <f>SUMPRODUCT(CK$57:CK$106,$B$57:$B$106)</f>
        <v>6.1822853609488131E-2</v>
      </c>
      <c r="K40">
        <f>SUMPRODUCT(CW$57:CW$106,$B$57:$B$106)</f>
        <v>4.2188013871962783E-2</v>
      </c>
      <c r="L40" s="156">
        <f t="shared" ref="L40:AA50" si="54">K40</f>
        <v>4.2188013871962783E-2</v>
      </c>
      <c r="M40" s="156">
        <f t="shared" si="54"/>
        <v>4.2188013871962783E-2</v>
      </c>
      <c r="N40" s="156">
        <f t="shared" si="54"/>
        <v>4.2188013871962783E-2</v>
      </c>
      <c r="O40" s="156">
        <f t="shared" si="54"/>
        <v>4.2188013871962783E-2</v>
      </c>
      <c r="P40" s="156">
        <f t="shared" si="54"/>
        <v>4.2188013871962783E-2</v>
      </c>
      <c r="Q40" s="156">
        <f t="shared" si="54"/>
        <v>4.2188013871962783E-2</v>
      </c>
      <c r="R40" s="156">
        <f t="shared" si="54"/>
        <v>4.2188013871962783E-2</v>
      </c>
      <c r="S40" s="156">
        <f t="shared" si="54"/>
        <v>4.2188013871962783E-2</v>
      </c>
      <c r="T40" s="156">
        <f t="shared" si="54"/>
        <v>4.2188013871962783E-2</v>
      </c>
      <c r="U40" s="156">
        <f t="shared" si="54"/>
        <v>4.2188013871962783E-2</v>
      </c>
      <c r="V40" s="156">
        <f t="shared" si="54"/>
        <v>4.2188013871962783E-2</v>
      </c>
      <c r="W40" s="156">
        <f t="shared" si="54"/>
        <v>4.2188013871962783E-2</v>
      </c>
      <c r="X40" s="156">
        <f t="shared" si="54"/>
        <v>4.2188013871962783E-2</v>
      </c>
      <c r="Y40" s="156">
        <f t="shared" si="54"/>
        <v>4.2188013871962783E-2</v>
      </c>
      <c r="Z40" s="156">
        <f t="shared" si="54"/>
        <v>4.2188013871962783E-2</v>
      </c>
      <c r="AA40" s="156">
        <f t="shared" si="54"/>
        <v>4.2188013871962783E-2</v>
      </c>
      <c r="AB40" s="156">
        <f t="shared" si="53"/>
        <v>4.2188013871962783E-2</v>
      </c>
      <c r="AC40" s="156">
        <f t="shared" si="53"/>
        <v>4.2188013871962783E-2</v>
      </c>
      <c r="AD40" s="156">
        <f t="shared" si="53"/>
        <v>4.2188013871962783E-2</v>
      </c>
      <c r="AE40" s="156">
        <f t="shared" si="53"/>
        <v>4.2188013871962783E-2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1.8883159699788616E-2</v>
      </c>
      <c r="D42">
        <f>SUMPRODUCT(S$57:S$106,$B$57:$B$106)</f>
        <v>2.0651214201977859E-2</v>
      </c>
      <c r="E42">
        <f>SUMPRODUCT(AE$57:AE$106,$B$57:$B$106)</f>
        <v>2.2127826955061304E-2</v>
      </c>
      <c r="F42">
        <f>SUMPRODUCT(AQ$57:AQ$106,$B$57:$B$106)</f>
        <v>2.247560499676711E-2</v>
      </c>
      <c r="G42">
        <f>SUMPRODUCT(BC$57:BC$106,$B$57:$B$106)</f>
        <v>2.3439725947053423E-2</v>
      </c>
      <c r="H42">
        <f>SUMPRODUCT(BO$57:BO$106,$B$57:$B$106)</f>
        <v>2.5544040979139863E-2</v>
      </c>
      <c r="I42">
        <f>SUMPRODUCT(CA$57:CA$106,$B$57:$B$106)</f>
        <v>3.4251410559061085E-2</v>
      </c>
      <c r="J42">
        <f>SUMPRODUCT(CM$57:CM$106,$B$57:$B$106)</f>
        <v>3.7153191287049712E-2</v>
      </c>
      <c r="K42">
        <f>SUMPRODUCT(CY$57:CY$106,$B$57:$B$106)</f>
        <v>3.8446243518260398E-2</v>
      </c>
      <c r="L42" s="156">
        <f t="shared" si="54"/>
        <v>3.8446243518260398E-2</v>
      </c>
      <c r="M42" s="156">
        <f t="shared" si="53"/>
        <v>3.8446243518260398E-2</v>
      </c>
      <c r="N42" s="156">
        <f t="shared" si="53"/>
        <v>3.8446243518260398E-2</v>
      </c>
      <c r="O42" s="156">
        <f t="shared" si="53"/>
        <v>3.8446243518260398E-2</v>
      </c>
      <c r="P42" s="156">
        <f t="shared" si="53"/>
        <v>3.8446243518260398E-2</v>
      </c>
      <c r="Q42" s="156">
        <f t="shared" si="53"/>
        <v>3.8446243518260398E-2</v>
      </c>
      <c r="R42" s="156">
        <f t="shared" si="53"/>
        <v>3.8446243518260398E-2</v>
      </c>
      <c r="S42" s="156">
        <f t="shared" si="53"/>
        <v>3.8446243518260398E-2</v>
      </c>
      <c r="T42" s="156">
        <f t="shared" si="53"/>
        <v>3.8446243518260398E-2</v>
      </c>
      <c r="U42" s="156">
        <f t="shared" si="53"/>
        <v>3.8446243518260398E-2</v>
      </c>
      <c r="V42" s="156">
        <f t="shared" si="53"/>
        <v>3.8446243518260398E-2</v>
      </c>
      <c r="W42" s="156">
        <f t="shared" si="53"/>
        <v>3.8446243518260398E-2</v>
      </c>
      <c r="X42" s="156">
        <f t="shared" si="53"/>
        <v>3.8446243518260398E-2</v>
      </c>
      <c r="Y42" s="156">
        <f t="shared" si="53"/>
        <v>3.8446243518260398E-2</v>
      </c>
      <c r="Z42" s="156">
        <f t="shared" si="53"/>
        <v>3.8446243518260398E-2</v>
      </c>
      <c r="AA42" s="156">
        <f t="shared" si="53"/>
        <v>3.8446243518260398E-2</v>
      </c>
      <c r="AB42" s="156">
        <f t="shared" si="53"/>
        <v>3.8446243518260398E-2</v>
      </c>
      <c r="AC42" s="156">
        <f t="shared" si="53"/>
        <v>3.8446243518260398E-2</v>
      </c>
      <c r="AD42" s="156">
        <f t="shared" si="53"/>
        <v>3.8446243518260398E-2</v>
      </c>
      <c r="AE42" s="156">
        <f t="shared" si="53"/>
        <v>3.8446243518260398E-2</v>
      </c>
    </row>
    <row r="43" spans="1:32">
      <c r="B43" s="2" t="s">
        <v>346</v>
      </c>
      <c r="C43">
        <f>SUMPRODUCT(H57:H106,$B$57:$B$106)</f>
        <v>0.38791777632161095</v>
      </c>
      <c r="D43">
        <f>SUMPRODUCT(T$57:T$106,$B$57:$B$106)</f>
        <v>0.41772573464373441</v>
      </c>
      <c r="E43">
        <f>SUMPRODUCT(AF$57:AF$106,$B$57:$B$106)</f>
        <v>0.43120782836339905</v>
      </c>
      <c r="F43">
        <f>SUMPRODUCT(AR$57:AR$106,$B$57:$B$106)</f>
        <v>0.42848958144762006</v>
      </c>
      <c r="G43">
        <f>SUMPRODUCT(BD$57:BD$106,$B$57:$B$106)</f>
        <v>0.43816244760808859</v>
      </c>
      <c r="H43">
        <f>SUMPRODUCT(BP$57:BP$106,$B$57:$B$106)</f>
        <v>0.43650189816285079</v>
      </c>
      <c r="I43">
        <f>SUMPRODUCT(CB$57:CB$106,$B$57:$B$106)</f>
        <v>0.44453887226616751</v>
      </c>
      <c r="J43">
        <f>SUMPRODUCT(CN$57:CN$106,$B$57:$B$106)</f>
        <v>0.43958572711560706</v>
      </c>
      <c r="K43">
        <f>SUMPRODUCT(CZ$57:CZ$106,$B$57:$B$106)</f>
        <v>0.39684298978666266</v>
      </c>
      <c r="L43" s="156">
        <f t="shared" si="54"/>
        <v>0.39684298978666266</v>
      </c>
      <c r="M43" s="156">
        <f t="shared" si="53"/>
        <v>0.39684298978666266</v>
      </c>
      <c r="N43" s="156">
        <f t="shared" si="53"/>
        <v>0.39684298978666266</v>
      </c>
      <c r="O43" s="156">
        <f t="shared" si="53"/>
        <v>0.39684298978666266</v>
      </c>
      <c r="P43" s="156">
        <f t="shared" si="53"/>
        <v>0.39684298978666266</v>
      </c>
      <c r="Q43" s="156">
        <f t="shared" si="53"/>
        <v>0.39684298978666266</v>
      </c>
      <c r="R43" s="156">
        <f t="shared" si="53"/>
        <v>0.39684298978666266</v>
      </c>
      <c r="S43" s="156">
        <f t="shared" si="53"/>
        <v>0.39684298978666266</v>
      </c>
      <c r="T43" s="156">
        <f t="shared" si="53"/>
        <v>0.39684298978666266</v>
      </c>
      <c r="U43" s="156">
        <f t="shared" si="53"/>
        <v>0.39684298978666266</v>
      </c>
      <c r="V43" s="156">
        <f t="shared" si="53"/>
        <v>0.39684298978666266</v>
      </c>
      <c r="W43" s="156">
        <f t="shared" si="53"/>
        <v>0.39684298978666266</v>
      </c>
      <c r="X43" s="156">
        <f t="shared" si="53"/>
        <v>0.39684298978666266</v>
      </c>
      <c r="Y43" s="156">
        <f t="shared" si="53"/>
        <v>0.39684298978666266</v>
      </c>
      <c r="Z43" s="156">
        <f t="shared" si="53"/>
        <v>0.39684298978666266</v>
      </c>
      <c r="AA43" s="156">
        <f t="shared" si="53"/>
        <v>0.39684298978666266</v>
      </c>
      <c r="AB43" s="156">
        <f t="shared" si="53"/>
        <v>0.39684298978666266</v>
      </c>
      <c r="AC43" s="156">
        <f t="shared" si="53"/>
        <v>0.39684298978666266</v>
      </c>
      <c r="AD43" s="156">
        <f t="shared" si="53"/>
        <v>0.39684298978666266</v>
      </c>
      <c r="AE43" s="156">
        <f t="shared" si="53"/>
        <v>0.39684298978666266</v>
      </c>
    </row>
    <row r="44" spans="1:32">
      <c r="B44" s="2" t="s">
        <v>99</v>
      </c>
      <c r="C44">
        <f>SUMPRODUCT(I57:I106,$B$57:$B$106)</f>
        <v>0.19463263860291183</v>
      </c>
      <c r="D44">
        <f>SUMPRODUCT(U$57:U$106,$B$57:$B$106)</f>
        <v>0.20176589061868297</v>
      </c>
      <c r="E44">
        <f>SUMPRODUCT(AG$57:AG$106,$B$57:$B$106)</f>
        <v>0.20425611100284113</v>
      </c>
      <c r="F44">
        <f>SUMPRODUCT(AS$57:AS$106,$B$57:$B$106)</f>
        <v>0.20867704884444993</v>
      </c>
      <c r="G44">
        <f>SUMPRODUCT(BE$57:BE$106,$B$57:$B$106)</f>
        <v>0.21076322070951786</v>
      </c>
      <c r="H44">
        <f>SUMPRODUCT(BQ$57:BQ$106,$B$57:$B$106)</f>
        <v>0.21020839891023335</v>
      </c>
      <c r="I44">
        <f>SUMPRODUCT(CC$57:CC$106,$B$57:$B$106)</f>
        <v>0.22557940017314845</v>
      </c>
      <c r="J44">
        <f>SUMPRODUCT(CO$57:CO$106,$B$57:$B$106)</f>
        <v>0.22807424304952154</v>
      </c>
      <c r="K44">
        <f>SUMPRODUCT(DA$57:DA$106,$B$57:$B$106)</f>
        <v>0.22473014524025697</v>
      </c>
      <c r="L44" s="156">
        <f t="shared" si="54"/>
        <v>0.22473014524025697</v>
      </c>
      <c r="M44" s="156">
        <f t="shared" si="53"/>
        <v>0.22473014524025697</v>
      </c>
      <c r="N44" s="156">
        <f t="shared" si="53"/>
        <v>0.22473014524025697</v>
      </c>
      <c r="O44" s="156">
        <f t="shared" si="53"/>
        <v>0.22473014524025697</v>
      </c>
      <c r="P44" s="156">
        <f t="shared" si="53"/>
        <v>0.22473014524025697</v>
      </c>
      <c r="Q44" s="156">
        <f t="shared" si="53"/>
        <v>0.22473014524025697</v>
      </c>
      <c r="R44" s="156">
        <f t="shared" si="53"/>
        <v>0.22473014524025697</v>
      </c>
      <c r="S44" s="156">
        <f t="shared" si="53"/>
        <v>0.22473014524025697</v>
      </c>
      <c r="T44" s="156">
        <f t="shared" si="53"/>
        <v>0.22473014524025697</v>
      </c>
      <c r="U44" s="156">
        <f t="shared" si="53"/>
        <v>0.22473014524025697</v>
      </c>
      <c r="V44" s="156">
        <f t="shared" si="53"/>
        <v>0.22473014524025697</v>
      </c>
      <c r="W44" s="156">
        <f t="shared" si="53"/>
        <v>0.22473014524025697</v>
      </c>
      <c r="X44" s="156">
        <f t="shared" si="53"/>
        <v>0.22473014524025697</v>
      </c>
      <c r="Y44" s="156">
        <f t="shared" si="53"/>
        <v>0.22473014524025697</v>
      </c>
      <c r="Z44" s="156">
        <f t="shared" si="53"/>
        <v>0.22473014524025697</v>
      </c>
      <c r="AA44" s="156">
        <f t="shared" si="53"/>
        <v>0.22473014524025697</v>
      </c>
      <c r="AB44" s="156">
        <f t="shared" si="53"/>
        <v>0.22473014524025697</v>
      </c>
      <c r="AC44" s="156">
        <f t="shared" si="53"/>
        <v>0.22473014524025697</v>
      </c>
      <c r="AD44" s="156">
        <f t="shared" si="53"/>
        <v>0.22473014524025697</v>
      </c>
      <c r="AE44" s="156">
        <f t="shared" si="53"/>
        <v>0.22473014524025697</v>
      </c>
    </row>
    <row r="45" spans="1:32">
      <c r="B45" s="2" t="s">
        <v>109</v>
      </c>
      <c r="C45">
        <f>SUMPRODUCT(J57:J106,$B$57:$B$106)</f>
        <v>3.5543557398165862E-6</v>
      </c>
      <c r="D45">
        <f>SUMPRODUCT(V$57:V$106,$B$57:$B$106)</f>
        <v>1.0187911701740318E-5</v>
      </c>
      <c r="E45">
        <f>SUMPRODUCT(AH$57:AH$106,$B$57:$B$106)</f>
        <v>8.1204474065871388E-4</v>
      </c>
      <c r="F45">
        <f>SUMPRODUCT(AT$57:AT$106,$B$57:$B$106)</f>
        <v>1.2380522965912853E-3</v>
      </c>
      <c r="G45">
        <f>SUMPRODUCT(BF$57:BF$106,$B$57:$B$106)</f>
        <v>4.1821558460970239E-3</v>
      </c>
      <c r="H45">
        <f>SUMPRODUCT(BR$57:BR$106,$B$57:$B$106)</f>
        <v>9.7616040703822609E-3</v>
      </c>
      <c r="I45">
        <f>SUMPRODUCT(CD$57:CD$106,$B$57:$B$106)</f>
        <v>1.3550169383639633E-2</v>
      </c>
      <c r="J45">
        <f>SUMPRODUCT(CP$57:CP$106,$B$57:$B$106)</f>
        <v>2.0888009414169594E-2</v>
      </c>
      <c r="K45">
        <f>SUMPRODUCT(DB$57:DB$106,$B$57:$B$106)</f>
        <v>2.0341827691523956E-2</v>
      </c>
      <c r="L45" s="156">
        <f t="shared" si="54"/>
        <v>2.0341827691523956E-2</v>
      </c>
      <c r="M45" s="156">
        <f t="shared" si="53"/>
        <v>2.0341827691523956E-2</v>
      </c>
      <c r="N45" s="156">
        <f t="shared" si="53"/>
        <v>2.0341827691523956E-2</v>
      </c>
      <c r="O45" s="156">
        <f t="shared" si="53"/>
        <v>2.0341827691523956E-2</v>
      </c>
      <c r="P45" s="156">
        <f t="shared" si="53"/>
        <v>2.0341827691523956E-2</v>
      </c>
      <c r="Q45" s="156">
        <f t="shared" si="53"/>
        <v>2.0341827691523956E-2</v>
      </c>
      <c r="R45" s="156">
        <f t="shared" si="53"/>
        <v>2.0341827691523956E-2</v>
      </c>
      <c r="S45" s="156">
        <f t="shared" si="53"/>
        <v>2.0341827691523956E-2</v>
      </c>
      <c r="T45" s="156">
        <f t="shared" si="53"/>
        <v>2.0341827691523956E-2</v>
      </c>
      <c r="U45" s="156">
        <f t="shared" si="53"/>
        <v>2.0341827691523956E-2</v>
      </c>
      <c r="V45" s="156">
        <f t="shared" si="53"/>
        <v>2.0341827691523956E-2</v>
      </c>
      <c r="W45" s="156">
        <f t="shared" si="53"/>
        <v>2.0341827691523956E-2</v>
      </c>
      <c r="X45" s="156">
        <f t="shared" si="53"/>
        <v>2.0341827691523956E-2</v>
      </c>
      <c r="Y45" s="156">
        <f t="shared" si="53"/>
        <v>2.0341827691523956E-2</v>
      </c>
      <c r="Z45" s="156">
        <f t="shared" si="53"/>
        <v>2.0341827691523956E-2</v>
      </c>
      <c r="AA45" s="156">
        <f t="shared" si="53"/>
        <v>2.0341827691523956E-2</v>
      </c>
      <c r="AB45" s="156">
        <f t="shared" si="53"/>
        <v>2.0341827691523956E-2</v>
      </c>
      <c r="AC45" s="156">
        <f t="shared" si="53"/>
        <v>2.0341827691523956E-2</v>
      </c>
      <c r="AD45" s="156">
        <f t="shared" si="53"/>
        <v>2.0341827691523956E-2</v>
      </c>
      <c r="AE45" s="156">
        <f t="shared" si="53"/>
        <v>2.0341827691523956E-2</v>
      </c>
    </row>
    <row r="46" spans="1:32">
      <c r="B46" s="2" t="s">
        <v>106</v>
      </c>
      <c r="C46">
        <f>SUMPRODUCT(K57:K106,$B$57:$B$106)</f>
        <v>3.108416223880835E-2</v>
      </c>
      <c r="D46">
        <f>SUMPRODUCT(W$57:W$106,$B$57:$B$106)</f>
        <v>1.9935315549162336E-2</v>
      </c>
      <c r="E46">
        <f>SUMPRODUCT(AI$57:AI$106,$B$57:$B$106)</f>
        <v>1.7066701744998556E-2</v>
      </c>
      <c r="F46">
        <f>SUMPRODUCT(AU$57:AU$106,$B$57:$B$106)</f>
        <v>1.5333969021886801E-2</v>
      </c>
      <c r="G46">
        <f>SUMPRODUCT(BG$57:BG$106,$B$57:$B$106)</f>
        <v>8.4593630039498241E-3</v>
      </c>
      <c r="H46">
        <f>SUMPRODUCT(BS$57:BS$106,$B$57:$B$106)</f>
        <v>8.7057710255712267E-3</v>
      </c>
      <c r="I46">
        <f>SUMPRODUCT(CE$57:CE$106,$B$57:$B$106)</f>
        <v>9.3312725337925742E-3</v>
      </c>
      <c r="J46">
        <f>SUMPRODUCT(CQ$57:CQ$106,$B$57:$B$106)</f>
        <v>9.5865947395130692E-3</v>
      </c>
      <c r="K46">
        <f>SUMPRODUCT(DC$57:DC$106,$B$57:$B$106)</f>
        <v>8.2238368589846959E-3</v>
      </c>
      <c r="L46" s="156">
        <f t="shared" si="54"/>
        <v>8.2238368589846959E-3</v>
      </c>
      <c r="M46" s="156">
        <f t="shared" si="53"/>
        <v>8.2238368589846959E-3</v>
      </c>
      <c r="N46" s="156">
        <f t="shared" si="53"/>
        <v>8.2238368589846959E-3</v>
      </c>
      <c r="O46" s="156">
        <f t="shared" si="53"/>
        <v>8.2238368589846959E-3</v>
      </c>
      <c r="P46" s="156">
        <f t="shared" si="53"/>
        <v>8.2238368589846959E-3</v>
      </c>
      <c r="Q46" s="156">
        <f t="shared" si="53"/>
        <v>8.2238368589846959E-3</v>
      </c>
      <c r="R46" s="156">
        <f t="shared" si="53"/>
        <v>8.2238368589846959E-3</v>
      </c>
      <c r="S46" s="156">
        <f t="shared" si="53"/>
        <v>8.2238368589846959E-3</v>
      </c>
      <c r="T46" s="156">
        <f t="shared" si="53"/>
        <v>8.2238368589846959E-3</v>
      </c>
      <c r="U46" s="156">
        <f t="shared" si="53"/>
        <v>8.2238368589846959E-3</v>
      </c>
      <c r="V46" s="156">
        <f t="shared" si="53"/>
        <v>8.2238368589846959E-3</v>
      </c>
      <c r="W46" s="156">
        <f t="shared" si="53"/>
        <v>8.2238368589846959E-3</v>
      </c>
      <c r="X46" s="156">
        <f t="shared" si="53"/>
        <v>8.2238368589846959E-3</v>
      </c>
      <c r="Y46" s="156">
        <f t="shared" si="53"/>
        <v>8.2238368589846959E-3</v>
      </c>
      <c r="Z46" s="156">
        <f t="shared" si="53"/>
        <v>8.2238368589846959E-3</v>
      </c>
      <c r="AA46" s="156">
        <f t="shared" si="53"/>
        <v>8.2238368589846959E-3</v>
      </c>
      <c r="AB46" s="156">
        <f t="shared" si="53"/>
        <v>8.2238368589846959E-3</v>
      </c>
      <c r="AC46" s="156">
        <f t="shared" si="53"/>
        <v>8.2238368589846959E-3</v>
      </c>
      <c r="AD46" s="156">
        <f t="shared" si="53"/>
        <v>8.2238368589846959E-3</v>
      </c>
      <c r="AE46" s="156">
        <f t="shared" si="53"/>
        <v>8.2238368589846959E-3</v>
      </c>
    </row>
    <row r="47" spans="1:32">
      <c r="B47" s="2" t="s">
        <v>100</v>
      </c>
      <c r="C47">
        <f>SUMPRODUCT(L57:L106,$B$57:$B$106)</f>
        <v>2.2600184558893878E-2</v>
      </c>
      <c r="D47">
        <f>SUMPRODUCT(X$57:X$106,$B$57:$B$106)</f>
        <v>3.1505916506846976E-2</v>
      </c>
      <c r="E47">
        <f>SUMPRODUCT(AJ$57:AJ$106,$B$57:$B$106)</f>
        <v>3.5437871885542531E-2</v>
      </c>
      <c r="F47">
        <f>SUMPRODUCT(AV$57:AV$106,$B$57:$B$106)</f>
        <v>3.5907590549587087E-2</v>
      </c>
      <c r="G47">
        <f>SUMPRODUCT(BH$57:BH$106,$B$57:$B$106)</f>
        <v>3.8316046829712749E-2</v>
      </c>
      <c r="H47">
        <f>SUMPRODUCT(BT$57:BT$106,$B$57:$B$106)</f>
        <v>4.39667141341957E-2</v>
      </c>
      <c r="I47">
        <f>SUMPRODUCT(CF$57:CF$106,$B$57:$B$106)</f>
        <v>6.7424939448252758E-2</v>
      </c>
      <c r="J47">
        <f>SUMPRODUCT(CR$57:CR$106,$B$57:$B$106)</f>
        <v>7.7369075570196233E-2</v>
      </c>
      <c r="K47">
        <f>SUMPRODUCT(DD$57:DD$106,$B$57:$B$106)</f>
        <v>0.12035393438493169</v>
      </c>
      <c r="L47" s="156">
        <f t="shared" si="54"/>
        <v>0.12035393438493169</v>
      </c>
      <c r="M47" s="156">
        <f t="shared" si="53"/>
        <v>0.12035393438493169</v>
      </c>
      <c r="N47" s="156">
        <f t="shared" si="53"/>
        <v>0.12035393438493169</v>
      </c>
      <c r="O47" s="156">
        <f t="shared" si="53"/>
        <v>0.12035393438493169</v>
      </c>
      <c r="P47" s="156">
        <f t="shared" si="53"/>
        <v>0.12035393438493169</v>
      </c>
      <c r="Q47" s="156">
        <f t="shared" si="53"/>
        <v>0.12035393438493169</v>
      </c>
      <c r="R47" s="156">
        <f t="shared" si="53"/>
        <v>0.12035393438493169</v>
      </c>
      <c r="S47" s="156">
        <f t="shared" si="53"/>
        <v>0.12035393438493169</v>
      </c>
      <c r="T47" s="156">
        <f t="shared" si="53"/>
        <v>0.12035393438493169</v>
      </c>
      <c r="U47" s="156">
        <f t="shared" si="53"/>
        <v>0.12035393438493169</v>
      </c>
      <c r="V47" s="156">
        <f t="shared" si="53"/>
        <v>0.12035393438493169</v>
      </c>
      <c r="W47" s="156">
        <f t="shared" si="53"/>
        <v>0.12035393438493169</v>
      </c>
      <c r="X47" s="156">
        <f t="shared" si="53"/>
        <v>0.12035393438493169</v>
      </c>
      <c r="Y47" s="156">
        <f t="shared" si="53"/>
        <v>0.12035393438493169</v>
      </c>
      <c r="Z47" s="156">
        <f t="shared" si="53"/>
        <v>0.12035393438493169</v>
      </c>
      <c r="AA47" s="156">
        <f t="shared" si="53"/>
        <v>0.12035393438493169</v>
      </c>
      <c r="AB47" s="156">
        <f t="shared" si="53"/>
        <v>0.12035393438493169</v>
      </c>
      <c r="AC47" s="156">
        <f t="shared" si="53"/>
        <v>0.12035393438493169</v>
      </c>
      <c r="AD47" s="156">
        <f t="shared" si="53"/>
        <v>0.12035393438493169</v>
      </c>
      <c r="AE47" s="156">
        <f t="shared" si="53"/>
        <v>0.12035393438493169</v>
      </c>
    </row>
    <row r="48" spans="1:32">
      <c r="B48" s="2" t="s">
        <v>102</v>
      </c>
      <c r="C48">
        <f>SUMPRODUCT(N57:N106,$B$57:$B$106)</f>
        <v>4.1009425569299991E-2</v>
      </c>
      <c r="D48">
        <f>SUMPRODUCT(Z$57:Z$106,$B$57:$B$106)</f>
        <v>6.2569315036917358E-2</v>
      </c>
      <c r="E48">
        <f>SUMPRODUCT(AL$57:AL$106,$B$57:$B$106)</f>
        <v>6.4493201352299981E-2</v>
      </c>
      <c r="F48">
        <f>SUMPRODUCT(AX$57:AX$106,$B$57:$B$106)</f>
        <v>6.7019149091562744E-2</v>
      </c>
      <c r="G48">
        <f>SUMPRODUCT(BJ$57:BJ$106,$B$57:$B$106)</f>
        <v>7.0505277553516349E-2</v>
      </c>
      <c r="H48">
        <f>SUMPRODUCT(BV$57:BV$106,$B$57:$B$106)</f>
        <v>9.3857390605042779E-2</v>
      </c>
      <c r="I48">
        <f>SUMPRODUCT(CH$57:CH$106,$B$57:$B$106)</f>
        <v>0.11384803253964831</v>
      </c>
      <c r="J48">
        <f>SUMPRODUCT(CT$57:CT$106,$B$57:$B$106)</f>
        <v>0.11898171702478036</v>
      </c>
      <c r="K48">
        <f>SUMPRODUCT(DF$57:DF$106,$B$57:$B$106)</f>
        <v>0.14201785880853343</v>
      </c>
      <c r="L48" s="156">
        <f t="shared" si="54"/>
        <v>0.14201785880853343</v>
      </c>
      <c r="M48" s="156">
        <f t="shared" si="53"/>
        <v>0.14201785880853343</v>
      </c>
      <c r="N48" s="156">
        <f t="shared" si="53"/>
        <v>0.14201785880853343</v>
      </c>
      <c r="O48" s="156">
        <f t="shared" si="53"/>
        <v>0.14201785880853343</v>
      </c>
      <c r="P48" s="156">
        <f t="shared" si="53"/>
        <v>0.14201785880853343</v>
      </c>
      <c r="Q48" s="156">
        <f t="shared" si="53"/>
        <v>0.14201785880853343</v>
      </c>
      <c r="R48" s="156">
        <f t="shared" si="53"/>
        <v>0.14201785880853343</v>
      </c>
      <c r="S48" s="156">
        <f t="shared" si="53"/>
        <v>0.14201785880853343</v>
      </c>
      <c r="T48" s="156">
        <f t="shared" si="53"/>
        <v>0.14201785880853343</v>
      </c>
      <c r="U48" s="156">
        <f t="shared" si="53"/>
        <v>0.14201785880853343</v>
      </c>
      <c r="V48" s="156">
        <f t="shared" si="53"/>
        <v>0.14201785880853343</v>
      </c>
      <c r="W48" s="156">
        <f t="shared" si="53"/>
        <v>0.14201785880853343</v>
      </c>
      <c r="X48" s="156">
        <f t="shared" si="53"/>
        <v>0.14201785880853343</v>
      </c>
      <c r="Y48" s="156">
        <f t="shared" si="53"/>
        <v>0.14201785880853343</v>
      </c>
      <c r="Z48" s="156">
        <f t="shared" si="53"/>
        <v>0.14201785880853343</v>
      </c>
      <c r="AA48" s="156">
        <f t="shared" si="53"/>
        <v>0.14201785880853343</v>
      </c>
      <c r="AB48" s="156">
        <f t="shared" si="53"/>
        <v>0.14201785880853343</v>
      </c>
      <c r="AC48" s="156">
        <f t="shared" si="53"/>
        <v>0.14201785880853343</v>
      </c>
      <c r="AD48" s="156">
        <f t="shared" si="53"/>
        <v>0.14201785880853343</v>
      </c>
      <c r="AE48" s="156">
        <f t="shared" si="53"/>
        <v>0.14201785880853343</v>
      </c>
    </row>
    <row r="49" spans="1:110">
      <c r="B49" s="1"/>
    </row>
    <row r="50" spans="1:110">
      <c r="B50" s="1"/>
      <c r="C50" s="160">
        <f>SUM(C39:C48)</f>
        <v>1.0000000000000002</v>
      </c>
      <c r="D50" s="160">
        <f>SUM(D39:D48)</f>
        <v>1</v>
      </c>
      <c r="E50" s="160">
        <f>SUM(E39:E48)</f>
        <v>1</v>
      </c>
      <c r="F50" s="160">
        <f>SUM(F39:F48)</f>
        <v>0.99999999999999989</v>
      </c>
      <c r="G50" s="160">
        <f t="shared" ref="G50:K50" si="55">SUM(G39:G48)</f>
        <v>0.99999999999999989</v>
      </c>
      <c r="H50" s="160">
        <f t="shared" si="55"/>
        <v>1</v>
      </c>
      <c r="I50" s="160">
        <f t="shared" si="55"/>
        <v>1</v>
      </c>
      <c r="J50" s="160">
        <f t="shared" si="55"/>
        <v>0.99999999999999989</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0.1576676042203437</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0.26939349702366377</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0.38124971582806072</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1.5368094605805391E-2</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0.17632108832212642</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7296418.6283714175</v>
      </c>
      <c r="C2" s="5">
        <f>SUMIFS(Imports_new!C$10:C$33,Imports_new!$A$10:$A$33,$A2)</f>
        <v>7296418.6283714175</v>
      </c>
      <c r="D2" s="5">
        <f>SUMIFS(Imports_new!D$10:D$33,Imports_new!$A$10:$A$33,$A2)</f>
        <v>7296418.6283714175</v>
      </c>
      <c r="E2" s="5">
        <f>SUMIFS(Imports_new!E$10:E$33,Imports_new!$A$10:$A$33,$A2)</f>
        <v>5880815.4909249377</v>
      </c>
      <c r="F2" s="5">
        <f>SUMIFS(Imports_new!F$10:F$33,Imports_new!$A$10:$A$33,$A2)</f>
        <v>5362528.1757142637</v>
      </c>
      <c r="G2" s="5">
        <f>SUMIFS(Imports_new!G$10:G$33,Imports_new!$A$10:$A$33,$A2)</f>
        <v>5268291.8083352055</v>
      </c>
      <c r="H2" s="5">
        <f>SUMIFS(Imports_new!H$10:H$33,Imports_new!$A$10:$A$33,$A2)</f>
        <v>4906526.8087067464</v>
      </c>
      <c r="I2" s="5">
        <f>SUMIFS(Imports_new!I$10:I$33,Imports_new!$A$10:$A$33,$A2)</f>
        <v>4049783.4845307888</v>
      </c>
      <c r="J2" s="5">
        <f>SUMIFS(Imports_new!J$10:J$33,Imports_new!$A$10:$A$33,$A2)</f>
        <v>2079514.8652838857</v>
      </c>
      <c r="K2" s="5">
        <f>SUMIFS(Imports_new!K$10:K$33,Imports_new!$A$10:$A$33,$A2)</f>
        <v>1507984.4053454138</v>
      </c>
      <c r="L2" s="5">
        <f>SUMIFS(Imports_new!L$10:L$33,Imports_new!$A$10:$A$33,$A2)</f>
        <v>1029050.9625012213</v>
      </c>
      <c r="M2" s="5">
        <f>SUMIFS(Imports_new!M$10:M$33,Imports_new!$A$10:$A$33,$A2)</f>
        <v>1029050.9625012213</v>
      </c>
      <c r="N2" s="5">
        <f>SUMIFS(Imports_new!N$10:N$33,Imports_new!$A$10:$A$33,$A2)</f>
        <v>1029050.9625012213</v>
      </c>
      <c r="O2" s="5">
        <f>SUMIFS(Imports_new!O$10:O$33,Imports_new!$A$10:$A$33,$A2)</f>
        <v>1029050.9625012213</v>
      </c>
      <c r="P2" s="5">
        <f>SUMIFS(Imports_new!P$10:P$33,Imports_new!$A$10:$A$33,$A2)</f>
        <v>1029050.9625012213</v>
      </c>
      <c r="Q2" s="5">
        <f>SUMIFS(Imports_new!Q$10:Q$33,Imports_new!$A$10:$A$33,$A2)</f>
        <v>1029050.9625012213</v>
      </c>
      <c r="R2" s="5">
        <f>SUMIFS(Imports_new!R$10:R$33,Imports_new!$A$10:$A$33,$A2)</f>
        <v>1029050.9625012213</v>
      </c>
      <c r="S2" s="5">
        <f>SUMIFS(Imports_new!S$10:S$33,Imports_new!$A$10:$A$33,$A2)</f>
        <v>1029050.9625012213</v>
      </c>
      <c r="T2" s="5">
        <f>SUMIFS(Imports_new!T$10:T$33,Imports_new!$A$10:$A$33,$A2)</f>
        <v>1029050.9625012213</v>
      </c>
      <c r="U2" s="5">
        <f>SUMIFS(Imports_new!U$10:U$33,Imports_new!$A$10:$A$33,$A2)</f>
        <v>1029050.9625012213</v>
      </c>
      <c r="V2" s="5">
        <f>SUMIFS(Imports_new!V$10:V$33,Imports_new!$A$10:$A$33,$A2)</f>
        <v>1029050.9625012213</v>
      </c>
      <c r="W2" s="5">
        <f>SUMIFS(Imports_new!W$10:W$33,Imports_new!$A$10:$A$33,$A2)</f>
        <v>1029050.9625012213</v>
      </c>
      <c r="X2" s="5">
        <f>SUMIFS(Imports_new!X$10:X$33,Imports_new!$A$10:$A$33,$A2)</f>
        <v>1029050.9625012213</v>
      </c>
      <c r="Y2" s="5">
        <f>SUMIFS(Imports_new!Y$10:Y$33,Imports_new!$A$10:$A$33,$A2)</f>
        <v>1029050.9625012213</v>
      </c>
      <c r="Z2" s="5">
        <f>SUMIFS(Imports_new!Z$10:Z$33,Imports_new!$A$10:$A$33,$A2)</f>
        <v>1029050.9625012213</v>
      </c>
      <c r="AA2" s="5">
        <f>SUMIFS(Imports_new!AA$10:AA$33,Imports_new!$A$10:$A$33,$A2)</f>
        <v>1029050.9625012213</v>
      </c>
      <c r="AB2" s="5">
        <f>SUMIFS(Imports_new!AB$10:AB$33,Imports_new!$A$10:$A$33,$A2)</f>
        <v>1029050.9625012213</v>
      </c>
      <c r="AC2" s="5">
        <f>SUMIFS(Imports_new!AC$10:AC$33,Imports_new!$A$10:$A$33,$A2)</f>
        <v>1029050.9625012213</v>
      </c>
      <c r="AD2" s="5">
        <f>SUMIFS(Imports_new!AD$10:AD$33,Imports_new!$A$10:$A$33,$A2)</f>
        <v>1029050.9625012213</v>
      </c>
      <c r="AE2" s="5">
        <f>SUMIFS(Imports_new!AE$10:AE$33,Imports_new!$A$10:$A$33,$A2)</f>
        <v>1029050.9625012213</v>
      </c>
      <c r="AF2" s="5">
        <f>SUMIFS(Imports_new!AF$10:AF$33,Imports_new!$A$10:$A$33,$A2)</f>
        <v>1029050.9625012213</v>
      </c>
    </row>
    <row r="3" spans="1:32">
      <c r="A3" s="2" t="s">
        <v>346</v>
      </c>
      <c r="B3" s="5">
        <f>SUMIFS(Imports_new!B$10:B$33,Imports_new!$A$10:$A$33,$A3)</f>
        <v>9462098.934227813</v>
      </c>
      <c r="C3" s="5">
        <f>SUMIFS(Imports_new!C$10:C$33,Imports_new!$A$10:$A$33,$A3)</f>
        <v>9462098.934227813</v>
      </c>
      <c r="D3" s="5">
        <f>SUMIFS(Imports_new!D$10:D$33,Imports_new!$A$10:$A$33,$A3)</f>
        <v>9462098.934227813</v>
      </c>
      <c r="E3" s="5">
        <f>SUMIFS(Imports_new!E$10:E$33,Imports_new!$A$10:$A$33,$A3)</f>
        <v>10189175.309396133</v>
      </c>
      <c r="F3" s="5">
        <f>SUMIFS(Imports_new!F$10:F$33,Imports_new!$A$10:$A$33,$A3)</f>
        <v>10518030.836012254</v>
      </c>
      <c r="G3" s="5">
        <f>SUMIFS(Imports_new!G$10:G$33,Imports_new!$A$10:$A$33,$A3)</f>
        <v>10451727.29744114</v>
      </c>
      <c r="H3" s="5">
        <f>SUMIFS(Imports_new!H$10:H$33,Imports_new!$A$10:$A$33,$A3)</f>
        <v>10687668.061630344</v>
      </c>
      <c r="I3" s="5">
        <f>SUMIFS(Imports_new!I$10:I$33,Imports_new!$A$10:$A$33,$A3)</f>
        <v>10647163.903030016</v>
      </c>
      <c r="J3" s="5">
        <f>SUMIFS(Imports_new!J$10:J$33,Imports_new!$A$10:$A$33,$A3)</f>
        <v>10843201.952171547</v>
      </c>
      <c r="K3" s="5">
        <f>SUMIFS(Imports_new!K$10:K$33,Imports_new!$A$10:$A$33,$A3)</f>
        <v>10722384.726689884</v>
      </c>
      <c r="L3" s="5">
        <f>SUMIFS(Imports_new!L$10:L$33,Imports_new!$A$10:$A$33,$A3)</f>
        <v>9679802.9374220502</v>
      </c>
      <c r="M3" s="5">
        <f>SUMIFS(Imports_new!M$10:M$33,Imports_new!$A$10:$A$33,$A3)</f>
        <v>9679802.9374220502</v>
      </c>
      <c r="N3" s="5">
        <f>SUMIFS(Imports_new!N$10:N$33,Imports_new!$A$10:$A$33,$A3)</f>
        <v>9679802.9374220502</v>
      </c>
      <c r="O3" s="5">
        <f>SUMIFS(Imports_new!O$10:O$33,Imports_new!$A$10:$A$33,$A3)</f>
        <v>9679802.9374220502</v>
      </c>
      <c r="P3" s="5">
        <f>SUMIFS(Imports_new!P$10:P$33,Imports_new!$A$10:$A$33,$A3)</f>
        <v>9679802.9374220502</v>
      </c>
      <c r="Q3" s="5">
        <f>SUMIFS(Imports_new!Q$10:Q$33,Imports_new!$A$10:$A$33,$A3)</f>
        <v>9679802.9374220502</v>
      </c>
      <c r="R3" s="5">
        <f>SUMIFS(Imports_new!R$10:R$33,Imports_new!$A$10:$A$33,$A3)</f>
        <v>9679802.9374220502</v>
      </c>
      <c r="S3" s="5">
        <f>SUMIFS(Imports_new!S$10:S$33,Imports_new!$A$10:$A$33,$A3)</f>
        <v>9679802.9374220502</v>
      </c>
      <c r="T3" s="5">
        <f>SUMIFS(Imports_new!T$10:T$33,Imports_new!$A$10:$A$33,$A3)</f>
        <v>9679802.9374220502</v>
      </c>
      <c r="U3" s="5">
        <f>SUMIFS(Imports_new!U$10:U$33,Imports_new!$A$10:$A$33,$A3)</f>
        <v>9679802.9374220502</v>
      </c>
      <c r="V3" s="5">
        <f>SUMIFS(Imports_new!V$10:V$33,Imports_new!$A$10:$A$33,$A3)</f>
        <v>9679802.9374220502</v>
      </c>
      <c r="W3" s="5">
        <f>SUMIFS(Imports_new!W$10:W$33,Imports_new!$A$10:$A$33,$A3)</f>
        <v>9679802.9374220502</v>
      </c>
      <c r="X3" s="5">
        <f>SUMIFS(Imports_new!X$10:X$33,Imports_new!$A$10:$A$33,$A3)</f>
        <v>9679802.9374220502</v>
      </c>
      <c r="Y3" s="5">
        <f>SUMIFS(Imports_new!Y$10:Y$33,Imports_new!$A$10:$A$33,$A3)</f>
        <v>9679802.9374220502</v>
      </c>
      <c r="Z3" s="5">
        <f>SUMIFS(Imports_new!Z$10:Z$33,Imports_new!$A$10:$A$33,$A3)</f>
        <v>9679802.9374220502</v>
      </c>
      <c r="AA3" s="5">
        <f>SUMIFS(Imports_new!AA$10:AA$33,Imports_new!$A$10:$A$33,$A3)</f>
        <v>9679802.9374220502</v>
      </c>
      <c r="AB3" s="5">
        <f>SUMIFS(Imports_new!AB$10:AB$33,Imports_new!$A$10:$A$33,$A3)</f>
        <v>9679802.9374220502</v>
      </c>
      <c r="AC3" s="5">
        <f>SUMIFS(Imports_new!AC$10:AC$33,Imports_new!$A$10:$A$33,$A3)</f>
        <v>9679802.9374220502</v>
      </c>
      <c r="AD3" s="5">
        <f>SUMIFS(Imports_new!AD$10:AD$33,Imports_new!$A$10:$A$33,$A3)</f>
        <v>9679802.9374220502</v>
      </c>
      <c r="AE3" s="5">
        <f>SUMIFS(Imports_new!AE$10:AE$33,Imports_new!$A$10:$A$33,$A3)</f>
        <v>9679802.9374220502</v>
      </c>
      <c r="AF3" s="5">
        <f>SUMIFS(Imports_new!AF$10:AF$33,Imports_new!$A$10:$A$33,$A3)</f>
        <v>9679802.9374220502</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4747483.6027202746</v>
      </c>
      <c r="C5" s="5">
        <f>SUMIFS(Imports_new!C$10:C$33,Imports_new!$A$10:$A$33,$A5)</f>
        <v>4747483.6027202746</v>
      </c>
      <c r="D5" s="5">
        <f>SUMIFS(Imports_new!D$10:D$33,Imports_new!$A$10:$A$33,$A5)</f>
        <v>4747483.6027202746</v>
      </c>
      <c r="E5" s="5">
        <f>SUMIFS(Imports_new!E$10:E$33,Imports_new!$A$10:$A$33,$A5)</f>
        <v>4921478.0428205086</v>
      </c>
      <c r="F5" s="5">
        <f>SUMIFS(Imports_new!F$10:F$33,Imports_new!$A$10:$A$33,$A5)</f>
        <v>4982219.553215743</v>
      </c>
      <c r="G5" s="5">
        <f>SUMIFS(Imports_new!G$10:G$33,Imports_new!$A$10:$A$33,$A5)</f>
        <v>5090055.1663088975</v>
      </c>
      <c r="H5" s="5">
        <f>SUMIFS(Imports_new!H$10:H$33,Imports_new!$A$10:$A$33,$A5)</f>
        <v>5140941.1163374158</v>
      </c>
      <c r="I5" s="5">
        <f>SUMIFS(Imports_new!I$10:I$33,Imports_new!$A$10:$A$33,$A5)</f>
        <v>5127407.8908031881</v>
      </c>
      <c r="J5" s="5">
        <f>SUMIFS(Imports_new!J$10:J$33,Imports_new!$A$10:$A$33,$A5)</f>
        <v>5502337.6917702407</v>
      </c>
      <c r="K5" s="5">
        <f>SUMIFS(Imports_new!K$10:K$33,Imports_new!$A$10:$A$33,$A5)</f>
        <v>5563191.9540972766</v>
      </c>
      <c r="L5" s="5">
        <f>SUMIFS(Imports_new!L$10:L$33,Imports_new!$A$10:$A$33,$A5)</f>
        <v>5481622.6467635436</v>
      </c>
      <c r="M5" s="5">
        <f>SUMIFS(Imports_new!M$10:M$33,Imports_new!$A$10:$A$33,$A5)</f>
        <v>5481622.6467635436</v>
      </c>
      <c r="N5" s="5">
        <f>SUMIFS(Imports_new!N$10:N$33,Imports_new!$A$10:$A$33,$A5)</f>
        <v>5481622.6467635436</v>
      </c>
      <c r="O5" s="5">
        <f>SUMIFS(Imports_new!O$10:O$33,Imports_new!$A$10:$A$33,$A5)</f>
        <v>5481622.6467635436</v>
      </c>
      <c r="P5" s="5">
        <f>SUMIFS(Imports_new!P$10:P$33,Imports_new!$A$10:$A$33,$A5)</f>
        <v>5481622.6467635436</v>
      </c>
      <c r="Q5" s="5">
        <f>SUMIFS(Imports_new!Q$10:Q$33,Imports_new!$A$10:$A$33,$A5)</f>
        <v>5481622.6467635436</v>
      </c>
      <c r="R5" s="5">
        <f>SUMIFS(Imports_new!R$10:R$33,Imports_new!$A$10:$A$33,$A5)</f>
        <v>5481622.6467635436</v>
      </c>
      <c r="S5" s="5">
        <f>SUMIFS(Imports_new!S$10:S$33,Imports_new!$A$10:$A$33,$A5)</f>
        <v>5481622.6467635436</v>
      </c>
      <c r="T5" s="5">
        <f>SUMIFS(Imports_new!T$10:T$33,Imports_new!$A$10:$A$33,$A5)</f>
        <v>5481622.6467635436</v>
      </c>
      <c r="U5" s="5">
        <f>SUMIFS(Imports_new!U$10:U$33,Imports_new!$A$10:$A$33,$A5)</f>
        <v>5481622.6467635436</v>
      </c>
      <c r="V5" s="5">
        <f>SUMIFS(Imports_new!V$10:V$33,Imports_new!$A$10:$A$33,$A5)</f>
        <v>5481622.6467635436</v>
      </c>
      <c r="W5" s="5">
        <f>SUMIFS(Imports_new!W$10:W$33,Imports_new!$A$10:$A$33,$A5)</f>
        <v>5481622.6467635436</v>
      </c>
      <c r="X5" s="5">
        <f>SUMIFS(Imports_new!X$10:X$33,Imports_new!$A$10:$A$33,$A5)</f>
        <v>5481622.6467635436</v>
      </c>
      <c r="Y5" s="5">
        <f>SUMIFS(Imports_new!Y$10:Y$33,Imports_new!$A$10:$A$33,$A5)</f>
        <v>5481622.6467635436</v>
      </c>
      <c r="Z5" s="5">
        <f>SUMIFS(Imports_new!Z$10:Z$33,Imports_new!$A$10:$A$33,$A5)</f>
        <v>5481622.6467635436</v>
      </c>
      <c r="AA5" s="5">
        <f>SUMIFS(Imports_new!AA$10:AA$33,Imports_new!$A$10:$A$33,$A5)</f>
        <v>5481622.6467635436</v>
      </c>
      <c r="AB5" s="5">
        <f>SUMIFS(Imports_new!AB$10:AB$33,Imports_new!$A$10:$A$33,$A5)</f>
        <v>5481622.6467635436</v>
      </c>
      <c r="AC5" s="5">
        <f>SUMIFS(Imports_new!AC$10:AC$33,Imports_new!$A$10:$A$33,$A5)</f>
        <v>5481622.6467635436</v>
      </c>
      <c r="AD5" s="5">
        <f>SUMIFS(Imports_new!AD$10:AD$33,Imports_new!$A$10:$A$33,$A5)</f>
        <v>5481622.6467635436</v>
      </c>
      <c r="AE5" s="5">
        <f>SUMIFS(Imports_new!AE$10:AE$33,Imports_new!$A$10:$A$33,$A5)</f>
        <v>5481622.6467635436</v>
      </c>
      <c r="AF5" s="5">
        <f>SUMIFS(Imports_new!AF$10:AF$33,Imports_new!$A$10:$A$33,$A5)</f>
        <v>5481622.6467635436</v>
      </c>
    </row>
    <row r="6" spans="1:32">
      <c r="A6" s="2" t="s">
        <v>101</v>
      </c>
      <c r="B6" s="5">
        <f>SUMIFS(Imports_new!B$10:B$33,Imports_new!$A$10:$A$33,$A6)</f>
        <v>460598.44682675734</v>
      </c>
      <c r="C6" s="5">
        <f>SUMIFS(Imports_new!C$10:C$33,Imports_new!$A$10:$A$33,$A6)</f>
        <v>460598.44682675734</v>
      </c>
      <c r="D6" s="5">
        <f>SUMIFS(Imports_new!D$10:D$33,Imports_new!$A$10:$A$33,$A6)</f>
        <v>460598.44682675734</v>
      </c>
      <c r="E6" s="5">
        <f>SUMIFS(Imports_new!E$10:E$33,Imports_new!$A$10:$A$33,$A6)</f>
        <v>503724.87114135636</v>
      </c>
      <c r="F6" s="5">
        <f>SUMIFS(Imports_new!F$10:F$33,Imports_new!$A$10:$A$33,$A6)</f>
        <v>539742.44190004829</v>
      </c>
      <c r="G6" s="5">
        <f>SUMIFS(Imports_new!G$10:G$33,Imports_new!$A$10:$A$33,$A6)</f>
        <v>548225.45154445327</v>
      </c>
      <c r="H6" s="5">
        <f>SUMIFS(Imports_new!H$10:H$33,Imports_new!$A$10:$A$33,$A6)</f>
        <v>571742.31097449793</v>
      </c>
      <c r="I6" s="5">
        <f>SUMIFS(Imports_new!I$10:I$33,Imports_new!$A$10:$A$33,$A6)</f>
        <v>623070.80953208113</v>
      </c>
      <c r="J6" s="5">
        <f>SUMIFS(Imports_new!J$10:J$33,Imports_new!$A$10:$A$33,$A6)</f>
        <v>835461.15988765028</v>
      </c>
      <c r="K6" s="5">
        <f>SUMIFS(Imports_new!K$10:K$33,Imports_new!$A$10:$A$33,$A6)</f>
        <v>906241.45924392494</v>
      </c>
      <c r="L6" s="5">
        <f>SUMIFS(Imports_new!L$10:L$33,Imports_new!$A$10:$A$33,$A6)</f>
        <v>937781.61771476502</v>
      </c>
      <c r="M6" s="5">
        <f>SUMIFS(Imports_new!M$10:M$33,Imports_new!$A$10:$A$33,$A6)</f>
        <v>937781.61771476502</v>
      </c>
      <c r="N6" s="5">
        <f>SUMIFS(Imports_new!N$10:N$33,Imports_new!$A$10:$A$33,$A6)</f>
        <v>937781.61771476502</v>
      </c>
      <c r="O6" s="5">
        <f>SUMIFS(Imports_new!O$10:O$33,Imports_new!$A$10:$A$33,$A6)</f>
        <v>937781.61771476502</v>
      </c>
      <c r="P6" s="5">
        <f>SUMIFS(Imports_new!P$10:P$33,Imports_new!$A$10:$A$33,$A6)</f>
        <v>937781.61771476502</v>
      </c>
      <c r="Q6" s="5">
        <f>SUMIFS(Imports_new!Q$10:Q$33,Imports_new!$A$10:$A$33,$A6)</f>
        <v>937781.61771476502</v>
      </c>
      <c r="R6" s="5">
        <f>SUMIFS(Imports_new!R$10:R$33,Imports_new!$A$10:$A$33,$A6)</f>
        <v>937781.61771476502</v>
      </c>
      <c r="S6" s="5">
        <f>SUMIFS(Imports_new!S$10:S$33,Imports_new!$A$10:$A$33,$A6)</f>
        <v>937781.61771476502</v>
      </c>
      <c r="T6" s="5">
        <f>SUMIFS(Imports_new!T$10:T$33,Imports_new!$A$10:$A$33,$A6)</f>
        <v>937781.61771476502</v>
      </c>
      <c r="U6" s="5">
        <f>SUMIFS(Imports_new!U$10:U$33,Imports_new!$A$10:$A$33,$A6)</f>
        <v>937781.61771476502</v>
      </c>
      <c r="V6" s="5">
        <f>SUMIFS(Imports_new!V$10:V$33,Imports_new!$A$10:$A$33,$A6)</f>
        <v>937781.61771476502</v>
      </c>
      <c r="W6" s="5">
        <f>SUMIFS(Imports_new!W$10:W$33,Imports_new!$A$10:$A$33,$A6)</f>
        <v>937781.61771476502</v>
      </c>
      <c r="X6" s="5">
        <f>SUMIFS(Imports_new!X$10:X$33,Imports_new!$A$10:$A$33,$A6)</f>
        <v>937781.61771476502</v>
      </c>
      <c r="Y6" s="5">
        <f>SUMIFS(Imports_new!Y$10:Y$33,Imports_new!$A$10:$A$33,$A6)</f>
        <v>937781.61771476502</v>
      </c>
      <c r="Z6" s="5">
        <f>SUMIFS(Imports_new!Z$10:Z$33,Imports_new!$A$10:$A$33,$A6)</f>
        <v>937781.61771476502</v>
      </c>
      <c r="AA6" s="5">
        <f>SUMIFS(Imports_new!AA$10:AA$33,Imports_new!$A$10:$A$33,$A6)</f>
        <v>937781.61771476502</v>
      </c>
      <c r="AB6" s="5">
        <f>SUMIFS(Imports_new!AB$10:AB$33,Imports_new!$A$10:$A$33,$A6)</f>
        <v>937781.61771476502</v>
      </c>
      <c r="AC6" s="5">
        <f>SUMIFS(Imports_new!AC$10:AC$33,Imports_new!$A$10:$A$33,$A6)</f>
        <v>937781.61771476502</v>
      </c>
      <c r="AD6" s="5">
        <f>SUMIFS(Imports_new!AD$10:AD$33,Imports_new!$A$10:$A$33,$A6)</f>
        <v>937781.61771476502</v>
      </c>
      <c r="AE6" s="5">
        <f>SUMIFS(Imports_new!AE$10:AE$33,Imports_new!$A$10:$A$33,$A6)</f>
        <v>937781.61771476502</v>
      </c>
      <c r="AF6" s="5">
        <f>SUMIFS(Imports_new!AF$10:AF$33,Imports_new!$A$10:$A$33,$A6)</f>
        <v>937781.61771476502</v>
      </c>
    </row>
    <row r="7" spans="1:32">
      <c r="A7" s="2" t="s">
        <v>100</v>
      </c>
      <c r="B7" s="5">
        <f>SUMIFS(Imports_new!B$10:B$33,Imports_new!$A$10:$A$33,$A7)</f>
        <v>551264.19896459975</v>
      </c>
      <c r="C7" s="5">
        <f>SUMIFS(Imports_new!C$10:C$33,Imports_new!$A$10:$A$33,$A7)</f>
        <v>551264.19896459975</v>
      </c>
      <c r="D7" s="5">
        <f>SUMIFS(Imports_new!D$10:D$33,Imports_new!$A$10:$A$33,$A7)</f>
        <v>551264.19896459975</v>
      </c>
      <c r="E7" s="5">
        <f>SUMIFS(Imports_new!E$10:E$33,Imports_new!$A$10:$A$33,$A7)</f>
        <v>768493.00856517453</v>
      </c>
      <c r="F7" s="5">
        <f>SUMIFS(Imports_new!F$10:F$33,Imports_new!$A$10:$A$33,$A7)</f>
        <v>864401.35066533484</v>
      </c>
      <c r="G7" s="5">
        <f>SUMIFS(Imports_new!G$10:G$33,Imports_new!$A$10:$A$33,$A7)</f>
        <v>875858.73865252035</v>
      </c>
      <c r="H7" s="5">
        <f>SUMIFS(Imports_new!H$10:H$33,Imports_new!$A$10:$A$33,$A7)</f>
        <v>934605.85722338362</v>
      </c>
      <c r="I7" s="5">
        <f>SUMIFS(Imports_new!I$10:I$33,Imports_new!$A$10:$A$33,$A7)</f>
        <v>1072437.0584290125</v>
      </c>
      <c r="J7" s="5">
        <f>SUMIFS(Imports_new!J$10:J$33,Imports_new!$A$10:$A$33,$A7)</f>
        <v>1644630.6063704491</v>
      </c>
      <c r="K7" s="5">
        <f>SUMIFS(Imports_new!K$10:K$33,Imports_new!$A$10:$A$33,$A7)</f>
        <v>1887188.1934278891</v>
      </c>
      <c r="L7" s="5">
        <f>SUMIFS(Imports_new!L$10:L$33,Imports_new!$A$10:$A$33,$A7)</f>
        <v>2935675.8153038104</v>
      </c>
      <c r="M7" s="5">
        <f>SUMIFS(Imports_new!M$10:M$33,Imports_new!$A$10:$A$33,$A7)</f>
        <v>2935675.8153038104</v>
      </c>
      <c r="N7" s="5">
        <f>SUMIFS(Imports_new!N$10:N$33,Imports_new!$A$10:$A$33,$A7)</f>
        <v>2935675.8153038104</v>
      </c>
      <c r="O7" s="5">
        <f>SUMIFS(Imports_new!O$10:O$33,Imports_new!$A$10:$A$33,$A7)</f>
        <v>2935675.8153038104</v>
      </c>
      <c r="P7" s="5">
        <f>SUMIFS(Imports_new!P$10:P$33,Imports_new!$A$10:$A$33,$A7)</f>
        <v>2935675.8153038104</v>
      </c>
      <c r="Q7" s="5">
        <f>SUMIFS(Imports_new!Q$10:Q$33,Imports_new!$A$10:$A$33,$A7)</f>
        <v>2935675.8153038104</v>
      </c>
      <c r="R7" s="5">
        <f>SUMIFS(Imports_new!R$10:R$33,Imports_new!$A$10:$A$33,$A7)</f>
        <v>2935675.8153038104</v>
      </c>
      <c r="S7" s="5">
        <f>SUMIFS(Imports_new!S$10:S$33,Imports_new!$A$10:$A$33,$A7)</f>
        <v>2935675.8153038104</v>
      </c>
      <c r="T7" s="5">
        <f>SUMIFS(Imports_new!T$10:T$33,Imports_new!$A$10:$A$33,$A7)</f>
        <v>2935675.8153038104</v>
      </c>
      <c r="U7" s="5">
        <f>SUMIFS(Imports_new!U$10:U$33,Imports_new!$A$10:$A$33,$A7)</f>
        <v>2935675.8153038104</v>
      </c>
      <c r="V7" s="5">
        <f>SUMIFS(Imports_new!V$10:V$33,Imports_new!$A$10:$A$33,$A7)</f>
        <v>2935675.8153038104</v>
      </c>
      <c r="W7" s="5">
        <f>SUMIFS(Imports_new!W$10:W$33,Imports_new!$A$10:$A$33,$A7)</f>
        <v>2935675.8153038104</v>
      </c>
      <c r="X7" s="5">
        <f>SUMIFS(Imports_new!X$10:X$33,Imports_new!$A$10:$A$33,$A7)</f>
        <v>2935675.8153038104</v>
      </c>
      <c r="Y7" s="5">
        <f>SUMIFS(Imports_new!Y$10:Y$33,Imports_new!$A$10:$A$33,$A7)</f>
        <v>2935675.8153038104</v>
      </c>
      <c r="Z7" s="5">
        <f>SUMIFS(Imports_new!Z$10:Z$33,Imports_new!$A$10:$A$33,$A7)</f>
        <v>2935675.8153038104</v>
      </c>
      <c r="AA7" s="5">
        <f>SUMIFS(Imports_new!AA$10:AA$33,Imports_new!$A$10:$A$33,$A7)</f>
        <v>2935675.8153038104</v>
      </c>
      <c r="AB7" s="5">
        <f>SUMIFS(Imports_new!AB$10:AB$33,Imports_new!$A$10:$A$33,$A7)</f>
        <v>2935675.8153038104</v>
      </c>
      <c r="AC7" s="5">
        <f>SUMIFS(Imports_new!AC$10:AC$33,Imports_new!$A$10:$A$33,$A7)</f>
        <v>2935675.8153038104</v>
      </c>
      <c r="AD7" s="5">
        <f>SUMIFS(Imports_new!AD$10:AD$33,Imports_new!$A$10:$A$33,$A7)</f>
        <v>2935675.8153038104</v>
      </c>
      <c r="AE7" s="5">
        <f>SUMIFS(Imports_new!AE$10:AE$33,Imports_new!$A$10:$A$33,$A7)</f>
        <v>2935675.8153038104</v>
      </c>
      <c r="AF7" s="5">
        <f>SUMIFS(Imports_new!AF$10:AF$33,Imports_new!$A$10:$A$33,$A7)</f>
        <v>2935675.8153038104</v>
      </c>
    </row>
    <row r="8" spans="1:32">
      <c r="A8" s="2" t="s">
        <v>102</v>
      </c>
      <c r="B8" s="5">
        <f>SUMIFS(Imports_new!B$10:B$33,Imports_new!$A$10:$A$33,$A8)</f>
        <v>1000302.8106937279</v>
      </c>
      <c r="C8" s="5">
        <f>SUMIFS(Imports_new!C$10:C$33,Imports_new!$A$10:$A$33,$A8)</f>
        <v>1000302.8106937279</v>
      </c>
      <c r="D8" s="5">
        <f>SUMIFS(Imports_new!D$10:D$33,Imports_new!$A$10:$A$33,$A8)</f>
        <v>1000302.8106937279</v>
      </c>
      <c r="E8" s="5">
        <f>SUMIFS(Imports_new!E$10:E$33,Imports_new!$A$10:$A$33,$A8)</f>
        <v>1526192.108905419</v>
      </c>
      <c r="F8" s="5">
        <f>SUMIFS(Imports_new!F$10:F$33,Imports_new!$A$10:$A$33,$A8)</f>
        <v>1573119.5862357309</v>
      </c>
      <c r="G8" s="5">
        <f>SUMIFS(Imports_new!G$10:G$33,Imports_new!$A$10:$A$33,$A8)</f>
        <v>1634732.5590626784</v>
      </c>
      <c r="H8" s="5">
        <f>SUMIFS(Imports_new!H$10:H$33,Imports_new!$A$10:$A$33,$A8)</f>
        <v>1719766.2812014769</v>
      </c>
      <c r="I8" s="5">
        <f>SUMIFS(Imports_new!I$10:I$33,Imports_new!$A$10:$A$33,$A8)</f>
        <v>2289371.5365007967</v>
      </c>
      <c r="J8" s="5">
        <f>SUMIFS(Imports_new!J$10:J$33,Imports_new!$A$10:$A$33,$A8)</f>
        <v>2776983.7143638176</v>
      </c>
      <c r="K8" s="5">
        <f>SUMIFS(Imports_new!K$10:K$33,Imports_new!$A$10:$A$33,$A8)</f>
        <v>2902204.6592662171</v>
      </c>
      <c r="L8" s="5">
        <f>SUMIFS(Imports_new!L$10:L$33,Imports_new!$A$10:$A$33,$A8)</f>
        <v>3464102.7364506414</v>
      </c>
      <c r="M8" s="5">
        <f>SUMIFS(Imports_new!M$10:M$33,Imports_new!$A$10:$A$33,$A8)</f>
        <v>3464102.7364506414</v>
      </c>
      <c r="N8" s="5">
        <f>SUMIFS(Imports_new!N$10:N$33,Imports_new!$A$10:$A$33,$A8)</f>
        <v>3464102.7364506414</v>
      </c>
      <c r="O8" s="5">
        <f>SUMIFS(Imports_new!O$10:O$33,Imports_new!$A$10:$A$33,$A8)</f>
        <v>3464102.7364506414</v>
      </c>
      <c r="P8" s="5">
        <f>SUMIFS(Imports_new!P$10:P$33,Imports_new!$A$10:$A$33,$A8)</f>
        <v>3464102.7364506414</v>
      </c>
      <c r="Q8" s="5">
        <f>SUMIFS(Imports_new!Q$10:Q$33,Imports_new!$A$10:$A$33,$A8)</f>
        <v>3464102.7364506414</v>
      </c>
      <c r="R8" s="5">
        <f>SUMIFS(Imports_new!R$10:R$33,Imports_new!$A$10:$A$33,$A8)</f>
        <v>3464102.7364506414</v>
      </c>
      <c r="S8" s="5">
        <f>SUMIFS(Imports_new!S$10:S$33,Imports_new!$A$10:$A$33,$A8)</f>
        <v>3464102.7364506414</v>
      </c>
      <c r="T8" s="5">
        <f>SUMIFS(Imports_new!T$10:T$33,Imports_new!$A$10:$A$33,$A8)</f>
        <v>3464102.7364506414</v>
      </c>
      <c r="U8" s="5">
        <f>SUMIFS(Imports_new!U$10:U$33,Imports_new!$A$10:$A$33,$A8)</f>
        <v>3464102.7364506414</v>
      </c>
      <c r="V8" s="5">
        <f>SUMIFS(Imports_new!V$10:V$33,Imports_new!$A$10:$A$33,$A8)</f>
        <v>3464102.7364506414</v>
      </c>
      <c r="W8" s="5">
        <f>SUMIFS(Imports_new!W$10:W$33,Imports_new!$A$10:$A$33,$A8)</f>
        <v>3464102.7364506414</v>
      </c>
      <c r="X8" s="5">
        <f>SUMIFS(Imports_new!X$10:X$33,Imports_new!$A$10:$A$33,$A8)</f>
        <v>3464102.7364506414</v>
      </c>
      <c r="Y8" s="5">
        <f>SUMIFS(Imports_new!Y$10:Y$33,Imports_new!$A$10:$A$33,$A8)</f>
        <v>3464102.7364506414</v>
      </c>
      <c r="Z8" s="5">
        <f>SUMIFS(Imports_new!Z$10:Z$33,Imports_new!$A$10:$A$33,$A8)</f>
        <v>3464102.7364506414</v>
      </c>
      <c r="AA8" s="5">
        <f>SUMIFS(Imports_new!AA$10:AA$33,Imports_new!$A$10:$A$33,$A8)</f>
        <v>3464102.7364506414</v>
      </c>
      <c r="AB8" s="5">
        <f>SUMIFS(Imports_new!AB$10:AB$33,Imports_new!$A$10:$A$33,$A8)</f>
        <v>3464102.7364506414</v>
      </c>
      <c r="AC8" s="5">
        <f>SUMIFS(Imports_new!AC$10:AC$33,Imports_new!$A$10:$A$33,$A8)</f>
        <v>3464102.7364506414</v>
      </c>
      <c r="AD8" s="5">
        <f>SUMIFS(Imports_new!AD$10:AD$33,Imports_new!$A$10:$A$33,$A8)</f>
        <v>3464102.7364506414</v>
      </c>
      <c r="AE8" s="5">
        <f>SUMIFS(Imports_new!AE$10:AE$33,Imports_new!$A$10:$A$33,$A8)</f>
        <v>3464102.7364506414</v>
      </c>
      <c r="AF8" s="5">
        <f>SUMIFS(Imports_new!AF$10:AF$33,Imports_new!$A$10:$A$33,$A8)</f>
        <v>3464102.7364506414</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115563.11109142608</v>
      </c>
      <c r="C10" s="5">
        <f>SUMIFS(Imports_new!C$10:C$33,Imports_new!$A$10:$A$33,$A10)</f>
        <v>115563.11109142608</v>
      </c>
      <c r="D10" s="5">
        <f>SUMIFS(Imports_new!D$10:D$33,Imports_new!$A$10:$A$33,$A10)</f>
        <v>115563.11109142608</v>
      </c>
      <c r="E10" s="5">
        <f>SUMIFS(Imports_new!E$10:E$33,Imports_new!$A$10:$A$33,$A10)</f>
        <v>115632.00902799977</v>
      </c>
      <c r="F10" s="5">
        <f>SUMIFS(Imports_new!F$10:F$33,Imports_new!$A$10:$A$33,$A10)</f>
        <v>115881.27864605132</v>
      </c>
      <c r="G10" s="5">
        <f>SUMIFS(Imports_new!G$10:G$33,Imports_new!$A$10:$A$33,$A10)</f>
        <v>118905.870070319</v>
      </c>
      <c r="H10" s="5">
        <f>SUMIFS(Imports_new!H$10:H$33,Imports_new!$A$10:$A$33,$A10)</f>
        <v>122419.35802237716</v>
      </c>
      <c r="I10" s="5">
        <f>SUMIFS(Imports_new!I$10:I$33,Imports_new!$A$10:$A$33,$A10)</f>
        <v>132330.69755136693</v>
      </c>
      <c r="J10" s="5">
        <f>SUMIFS(Imports_new!J$10:J$33,Imports_new!$A$10:$A$33,$A10)</f>
        <v>151767.37551067962</v>
      </c>
      <c r="K10" s="5">
        <f>SUMIFS(Imports_new!K$10:K$33,Imports_new!$A$10:$A$33,$A10)</f>
        <v>159489.38697147631</v>
      </c>
      <c r="L10" s="5">
        <f>SUMIFS(Imports_new!L$10:L$33,Imports_new!$A$10:$A$33,$A10)</f>
        <v>167210.96568334042</v>
      </c>
      <c r="M10" s="5">
        <f>SUMIFS(Imports_new!M$10:M$33,Imports_new!$A$10:$A$33,$A10)</f>
        <v>167210.96568334042</v>
      </c>
      <c r="N10" s="5">
        <f>SUMIFS(Imports_new!N$10:N$33,Imports_new!$A$10:$A$33,$A10)</f>
        <v>167210.96568334042</v>
      </c>
      <c r="O10" s="5">
        <f>SUMIFS(Imports_new!O$10:O$33,Imports_new!$A$10:$A$33,$A10)</f>
        <v>167210.96568334042</v>
      </c>
      <c r="P10" s="5">
        <f>SUMIFS(Imports_new!P$10:P$33,Imports_new!$A$10:$A$33,$A10)</f>
        <v>167210.96568334042</v>
      </c>
      <c r="Q10" s="5">
        <f>SUMIFS(Imports_new!Q$10:Q$33,Imports_new!$A$10:$A$33,$A10)</f>
        <v>167210.96568334042</v>
      </c>
      <c r="R10" s="5">
        <f>SUMIFS(Imports_new!R$10:R$33,Imports_new!$A$10:$A$33,$A10)</f>
        <v>167210.96568334042</v>
      </c>
      <c r="S10" s="5">
        <f>SUMIFS(Imports_new!S$10:S$33,Imports_new!$A$10:$A$33,$A10)</f>
        <v>167210.96568334042</v>
      </c>
      <c r="T10" s="5">
        <f>SUMIFS(Imports_new!T$10:T$33,Imports_new!$A$10:$A$33,$A10)</f>
        <v>167210.96568334042</v>
      </c>
      <c r="U10" s="5">
        <f>SUMIFS(Imports_new!U$10:U$33,Imports_new!$A$10:$A$33,$A10)</f>
        <v>167210.96568334042</v>
      </c>
      <c r="V10" s="5">
        <f>SUMIFS(Imports_new!V$10:V$33,Imports_new!$A$10:$A$33,$A10)</f>
        <v>167210.96568334042</v>
      </c>
      <c r="W10" s="5">
        <f>SUMIFS(Imports_new!W$10:W$33,Imports_new!$A$10:$A$33,$A10)</f>
        <v>167210.96568334042</v>
      </c>
      <c r="X10" s="5">
        <f>SUMIFS(Imports_new!X$10:X$33,Imports_new!$A$10:$A$33,$A10)</f>
        <v>167210.96568334042</v>
      </c>
      <c r="Y10" s="5">
        <f>SUMIFS(Imports_new!Y$10:Y$33,Imports_new!$A$10:$A$33,$A10)</f>
        <v>167210.96568334042</v>
      </c>
      <c r="Z10" s="5">
        <f>SUMIFS(Imports_new!Z$10:Z$33,Imports_new!$A$10:$A$33,$A10)</f>
        <v>167210.96568334042</v>
      </c>
      <c r="AA10" s="5">
        <f>SUMIFS(Imports_new!AA$10:AA$33,Imports_new!$A$10:$A$33,$A10)</f>
        <v>167210.96568334042</v>
      </c>
      <c r="AB10" s="5">
        <f>SUMIFS(Imports_new!AB$10:AB$33,Imports_new!$A$10:$A$33,$A10)</f>
        <v>167210.96568334042</v>
      </c>
      <c r="AC10" s="5">
        <f>SUMIFS(Imports_new!AC$10:AC$33,Imports_new!$A$10:$A$33,$A10)</f>
        <v>167210.96568334042</v>
      </c>
      <c r="AD10" s="5">
        <f>SUMIFS(Imports_new!AD$10:AD$33,Imports_new!$A$10:$A$33,$A10)</f>
        <v>167210.96568334042</v>
      </c>
      <c r="AE10" s="5">
        <f>SUMIFS(Imports_new!AE$10:AE$33,Imports_new!$A$10:$A$33,$A10)</f>
        <v>167210.96568334042</v>
      </c>
      <c r="AF10" s="5">
        <f>SUMIFS(Imports_new!AF$10:AF$33,Imports_new!$A$10:$A$33,$A10)</f>
        <v>167210.96568334042</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758205.56918058253</v>
      </c>
      <c r="C12" s="5">
        <f>SUMIFS(Imports_new!C$10:C$33,Imports_new!$A$10:$A$33,$A12)</f>
        <v>758205.56918058253</v>
      </c>
      <c r="D12" s="5">
        <f>SUMIFS(Imports_new!D$10:D$33,Imports_new!$A$10:$A$33,$A12)</f>
        <v>758205.56918058253</v>
      </c>
      <c r="E12" s="5">
        <f>SUMIFS(Imports_new!E$10:E$33,Imports_new!$A$10:$A$33,$A12)</f>
        <v>486262.65545210976</v>
      </c>
      <c r="F12" s="5">
        <f>SUMIFS(Imports_new!F$10:F$33,Imports_new!$A$10:$A$33,$A12)</f>
        <v>416291.36443144316</v>
      </c>
      <c r="G12" s="5">
        <f>SUMIFS(Imports_new!G$10:G$33,Imports_new!$A$10:$A$33,$A12)</f>
        <v>374026.5097291813</v>
      </c>
      <c r="H12" s="5">
        <f>SUMIFS(Imports_new!H$10:H$33,Imports_new!$A$10:$A$33,$A12)</f>
        <v>206340.96849833018</v>
      </c>
      <c r="I12" s="5">
        <f>SUMIFS(Imports_new!I$10:I$33,Imports_new!$A$10:$A$33,$A12)</f>
        <v>212351.35838269594</v>
      </c>
      <c r="J12" s="5">
        <f>SUMIFS(Imports_new!J$10:J$33,Imports_new!$A$10:$A$33,$A12)</f>
        <v>227608.60493226422</v>
      </c>
      <c r="K12" s="5">
        <f>SUMIFS(Imports_new!K$10:K$33,Imports_new!$A$10:$A$33,$A12)</f>
        <v>233836.42979128705</v>
      </c>
      <c r="L12" s="5">
        <f>SUMIFS(Imports_new!L$10:L$33,Imports_new!$A$10:$A$33,$A12)</f>
        <v>200596.00958876559</v>
      </c>
      <c r="M12" s="5">
        <f>SUMIFS(Imports_new!M$10:M$33,Imports_new!$A$10:$A$33,$A12)</f>
        <v>200596.00958876559</v>
      </c>
      <c r="N12" s="5">
        <f>SUMIFS(Imports_new!N$10:N$33,Imports_new!$A$10:$A$33,$A12)</f>
        <v>200596.00958876559</v>
      </c>
      <c r="O12" s="5">
        <f>SUMIFS(Imports_new!O$10:O$33,Imports_new!$A$10:$A$33,$A12)</f>
        <v>200596.00958876559</v>
      </c>
      <c r="P12" s="5">
        <f>SUMIFS(Imports_new!P$10:P$33,Imports_new!$A$10:$A$33,$A12)</f>
        <v>200596.00958876559</v>
      </c>
      <c r="Q12" s="5">
        <f>SUMIFS(Imports_new!Q$10:Q$33,Imports_new!$A$10:$A$33,$A12)</f>
        <v>200596.00958876559</v>
      </c>
      <c r="R12" s="5">
        <f>SUMIFS(Imports_new!R$10:R$33,Imports_new!$A$10:$A$33,$A12)</f>
        <v>200596.00958876559</v>
      </c>
      <c r="S12" s="5">
        <f>SUMIFS(Imports_new!S$10:S$33,Imports_new!$A$10:$A$33,$A12)</f>
        <v>200596.00958876559</v>
      </c>
      <c r="T12" s="5">
        <f>SUMIFS(Imports_new!T$10:T$33,Imports_new!$A$10:$A$33,$A12)</f>
        <v>200596.00958876559</v>
      </c>
      <c r="U12" s="5">
        <f>SUMIFS(Imports_new!U$10:U$33,Imports_new!$A$10:$A$33,$A12)</f>
        <v>200596.00958876559</v>
      </c>
      <c r="V12" s="5">
        <f>SUMIFS(Imports_new!V$10:V$33,Imports_new!$A$10:$A$33,$A12)</f>
        <v>200596.00958876559</v>
      </c>
      <c r="W12" s="5">
        <f>SUMIFS(Imports_new!W$10:W$33,Imports_new!$A$10:$A$33,$A12)</f>
        <v>200596.00958876559</v>
      </c>
      <c r="X12" s="5">
        <f>SUMIFS(Imports_new!X$10:X$33,Imports_new!$A$10:$A$33,$A12)</f>
        <v>200596.00958876559</v>
      </c>
      <c r="Y12" s="5">
        <f>SUMIFS(Imports_new!Y$10:Y$33,Imports_new!$A$10:$A$33,$A12)</f>
        <v>200596.00958876559</v>
      </c>
      <c r="Z12" s="5">
        <f>SUMIFS(Imports_new!Z$10:Z$33,Imports_new!$A$10:$A$33,$A12)</f>
        <v>200596.00958876559</v>
      </c>
      <c r="AA12" s="5">
        <f>SUMIFS(Imports_new!AA$10:AA$33,Imports_new!$A$10:$A$33,$A12)</f>
        <v>200596.00958876559</v>
      </c>
      <c r="AB12" s="5">
        <f>SUMIFS(Imports_new!AB$10:AB$33,Imports_new!$A$10:$A$33,$A12)</f>
        <v>200596.00958876559</v>
      </c>
      <c r="AC12" s="5">
        <f>SUMIFS(Imports_new!AC$10:AC$33,Imports_new!$A$10:$A$33,$A12)</f>
        <v>200596.00958876559</v>
      </c>
      <c r="AD12" s="5">
        <f>SUMIFS(Imports_new!AD$10:AD$33,Imports_new!$A$10:$A$33,$A12)</f>
        <v>200596.00958876559</v>
      </c>
      <c r="AE12" s="5">
        <f>SUMIFS(Imports_new!AE$10:AE$33,Imports_new!$A$10:$A$33,$A12)</f>
        <v>200596.00958876559</v>
      </c>
      <c r="AF12" s="5">
        <f>SUMIFS(Imports_new!AF$10:AF$33,Imports_new!$A$10:$A$33,$A12)</f>
        <v>200596.00958876559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86.697923401432448</v>
      </c>
      <c r="C15" s="5">
        <f>SUMIFS(Imports_new!C$10:C$33,Imports_new!$A$10:$A$33,$A15)</f>
        <v>86.697923401432448</v>
      </c>
      <c r="D15" s="5">
        <f>SUMIFS(Imports_new!D$10:D$33,Imports_new!$A$10:$A$33,$A15)</f>
        <v>86.697923401432448</v>
      </c>
      <c r="E15" s="5">
        <f>SUMIFS(Imports_new!E$10:E$33,Imports_new!$A$10:$A$33,$A15)</f>
        <v>248.50376636290727</v>
      </c>
      <c r="F15" s="5">
        <f>SUMIFS(Imports_new!F$10:F$33,Imports_new!$A$10:$A$33,$A15)</f>
        <v>19807.413179131643</v>
      </c>
      <c r="G15" s="5">
        <f>SUMIFS(Imports_new!G$10:G$33,Imports_new!$A$10:$A$33,$A15)</f>
        <v>30198.598855605156</v>
      </c>
      <c r="H15" s="5">
        <f>SUMIFS(Imports_new!H$10:H$33,Imports_new!$A$10:$A$33,$A15)</f>
        <v>102011.23740542722</v>
      </c>
      <c r="I15" s="5">
        <f>SUMIFS(Imports_new!I$10:I$33,Imports_new!$A$10:$A$33,$A15)</f>
        <v>238105.26124005366</v>
      </c>
      <c r="J15" s="5">
        <f>SUMIFS(Imports_new!J$10:J$33,Imports_new!$A$10:$A$33,$A15)</f>
        <v>330516.02970946435</v>
      </c>
      <c r="K15" s="5">
        <f>SUMIFS(Imports_new!K$10:K$33,Imports_new!$A$10:$A$33,$A15)</f>
        <v>509500.78516663186</v>
      </c>
      <c r="L15" s="5">
        <f>SUMIFS(Imports_new!L$10:L$33,Imports_new!$A$10:$A$33,$A15)</f>
        <v>496178.30857186153</v>
      </c>
      <c r="M15" s="5">
        <f>SUMIFS(Imports_new!M$10:M$33,Imports_new!$A$10:$A$33,$A15)</f>
        <v>496178.30857186153</v>
      </c>
      <c r="N15" s="5">
        <f>SUMIFS(Imports_new!N$10:N$33,Imports_new!$A$10:$A$33,$A15)</f>
        <v>496178.30857186153</v>
      </c>
      <c r="O15" s="5">
        <f>SUMIFS(Imports_new!O$10:O$33,Imports_new!$A$10:$A$33,$A15)</f>
        <v>496178.30857186153</v>
      </c>
      <c r="P15" s="5">
        <f>SUMIFS(Imports_new!P$10:P$33,Imports_new!$A$10:$A$33,$A15)</f>
        <v>496178.30857186153</v>
      </c>
      <c r="Q15" s="5">
        <f>SUMIFS(Imports_new!Q$10:Q$33,Imports_new!$A$10:$A$33,$A15)</f>
        <v>496178.30857186153</v>
      </c>
      <c r="R15" s="5">
        <f>SUMIFS(Imports_new!R$10:R$33,Imports_new!$A$10:$A$33,$A15)</f>
        <v>496178.30857186153</v>
      </c>
      <c r="S15" s="5">
        <f>SUMIFS(Imports_new!S$10:S$33,Imports_new!$A$10:$A$33,$A15)</f>
        <v>496178.30857186153</v>
      </c>
      <c r="T15" s="5">
        <f>SUMIFS(Imports_new!T$10:T$33,Imports_new!$A$10:$A$33,$A15)</f>
        <v>496178.30857186153</v>
      </c>
      <c r="U15" s="5">
        <f>SUMIFS(Imports_new!U$10:U$33,Imports_new!$A$10:$A$33,$A15)</f>
        <v>496178.30857186153</v>
      </c>
      <c r="V15" s="5">
        <f>SUMIFS(Imports_new!V$10:V$33,Imports_new!$A$10:$A$33,$A15)</f>
        <v>496178.30857186153</v>
      </c>
      <c r="W15" s="5">
        <f>SUMIFS(Imports_new!W$10:W$33,Imports_new!$A$10:$A$33,$A15)</f>
        <v>496178.30857186153</v>
      </c>
      <c r="X15" s="5">
        <f>SUMIFS(Imports_new!X$10:X$33,Imports_new!$A$10:$A$33,$A15)</f>
        <v>496178.30857186153</v>
      </c>
      <c r="Y15" s="5">
        <f>SUMIFS(Imports_new!Y$10:Y$33,Imports_new!$A$10:$A$33,$A15)</f>
        <v>496178.30857186153</v>
      </c>
      <c r="Z15" s="5">
        <f>SUMIFS(Imports_new!Z$10:Z$33,Imports_new!$A$10:$A$33,$A15)</f>
        <v>496178.30857186153</v>
      </c>
      <c r="AA15" s="5">
        <f>SUMIFS(Imports_new!AA$10:AA$33,Imports_new!$A$10:$A$33,$A15)</f>
        <v>496178.30857186153</v>
      </c>
      <c r="AB15" s="5">
        <f>SUMIFS(Imports_new!AB$10:AB$33,Imports_new!$A$10:$A$33,$A15)</f>
        <v>496178.30857186153</v>
      </c>
      <c r="AC15" s="5">
        <f>SUMIFS(Imports_new!AC$10:AC$33,Imports_new!$A$10:$A$33,$A15)</f>
        <v>496178.30857186153</v>
      </c>
      <c r="AD15" s="5">
        <f>SUMIFS(Imports_new!AD$10:AD$33,Imports_new!$A$10:$A$33,$A15)</f>
        <v>496178.30857186153</v>
      </c>
      <c r="AE15" s="5">
        <f>SUMIFS(Imports_new!AE$10:AE$33,Imports_new!$A$10:$A$33,$A15)</f>
        <v>496178.30857186153</v>
      </c>
      <c r="AF15" s="5">
        <f>SUMIFS(Imports_new!AF$10:AF$33,Imports_new!$A$10:$A$33,$A15)</f>
        <v>496178.30857186153</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2024-03-28T21:16:55Z</dcterms:modified>
</cp:coreProperties>
</file>