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D\bldgs\SYDEC\"/>
    </mc:Choice>
  </mc:AlternateContent>
  <xr:revisionPtr revIDLastSave="0" documentId="8_{813B455C-468C-4344-9A8C-408092567667}"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4"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<sst xmlns="http://schemas.openxmlformats.org/spreadsheetml/2006/main" count="51018" uniqueCount="1393">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</sst>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59</v>
      </c>
      <c r="C1" s="17">
        <v>45330</v>
      </c>
      <c r="D1" s="2"/>
      <c r="E1" s="2"/>
      <c r="F1" s="19" t="s">
        <v>145</v>
      </c>
      <c r="G1" s="19" t="s">
        <v>145</v>
      </c>
    </row>
    <row r="2" spans="1:7" ht="14.25" customHeight="1" x14ac:dyDescent="0.25">
      <c r="A2" s="1"/>
      <c r="B2" s="18" t="str">
        <f>LOOKUP(B1,F2:G51,G2:G51)</f>
        <v>MD</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b">
        <f>IF(A24=About!$B$1,SUM('BDESC-rural-residential'!$AF$8,'BDESC-urban-residential'!$AF$8,'BDESC-commercial'!$AF$8)='REEDS calc'!Q24,"NA")</f>
        <v>1</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MARYLAND</v>
      </c>
    </row>
    <row r="3" spans="1:7" x14ac:dyDescent="0.2">
      <c r="A3" s="18" t="s">
        <v>94</v>
      </c>
      <c r="B3" s="18">
        <v>0.59</v>
      </c>
      <c r="C3" s="18">
        <v>0.41</v>
      </c>
      <c r="F3" s="14" t="s">
        <v>12</v>
      </c>
      <c r="G3">
        <f>SUMIFS(B:B,A:A,G2)</f>
        <v>0.872</v>
      </c>
    </row>
    <row r="4" spans="1:7" x14ac:dyDescent="0.2">
      <c r="A4" s="18" t="s">
        <v>95</v>
      </c>
      <c r="B4" s="18">
        <v>0.66</v>
      </c>
      <c r="C4" s="18">
        <v>0.33999999999999903</v>
      </c>
      <c r="F4" s="14" t="s">
        <v>13</v>
      </c>
      <c r="G4">
        <f>SUMIFS(C:C,A:A,G2)</f>
        <v>0.128</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99.457706243338677</v>
      </c>
      <c r="C8" s="71">
        <f>INDEX('REEDS calc'!$C$64:$AG$113,MATCH(About!$B$2,'REEDS calc'!$B$64:$B$113,0),MATCH(C$1,'REEDS calc'!$C$63:$AG$63,0))*SUMIFS('res v com'!$E$3:$E$52,'res v com'!$B$3:$B$52,About!$B$2)*SUMIFS('Urban and Rural'!$C$2:$C$53,'Urban and Rural'!$A$2:$A$53,About!$B$1)</f>
        <v>99.457706243338677</v>
      </c>
      <c r="D8" s="71">
        <f>INDEX('REEDS calc'!$C$64:$AG$113,MATCH(About!$B$2,'REEDS calc'!$B$64:$B$113,0),MATCH(D$1,'REEDS calc'!$C$63:$AG$63,0))*SUMIFS('res v com'!$E$3:$E$52,'res v com'!$B$3:$B$52,About!$B$2)*SUMIFS('Urban and Rural'!$C$2:$C$53,'Urban and Rural'!$A$2:$A$53,About!$B$1)</f>
        <v>99.457706243338677</v>
      </c>
      <c r="E8" s="71">
        <f>INDEX('REEDS calc'!$C$64:$AG$113,MATCH(About!$B$2,'REEDS calc'!$B$64:$B$113,0),MATCH(E$1,'REEDS calc'!$C$63:$AG$63,0))*SUMIFS('res v com'!$E$3:$E$52,'res v com'!$B$3:$B$52,About!$B$2)*SUMIFS('Urban and Rural'!$C$2:$C$53,'Urban and Rural'!$A$2:$A$53,About!$B$1)</f>
        <v>114.28451694814885</v>
      </c>
      <c r="F8" s="71">
        <f>INDEX('REEDS calc'!$C$64:$AG$113,MATCH(About!$B$2,'REEDS calc'!$B$64:$B$113,0),MATCH(F$1,'REEDS calc'!$C$63:$AG$63,0))*SUMIFS('res v com'!$E$3:$E$52,'res v com'!$B$3:$B$52,About!$B$2)*SUMIFS('Urban and Rural'!$C$2:$C$53,'Urban and Rural'!$A$2:$A$53,About!$B$1)</f>
        <v>129.11132765295901</v>
      </c>
      <c r="G8" s="71">
        <f>INDEX('REEDS calc'!$C$64:$AG$113,MATCH(About!$B$2,'REEDS calc'!$B$64:$B$113,0),MATCH(G$1,'REEDS calc'!$C$63:$AG$63,0))*SUMIFS('res v com'!$E$3:$E$52,'res v com'!$B$3:$B$52,About!$B$2)*SUMIFS('Urban and Rural'!$C$2:$C$53,'Urban and Rural'!$A$2:$A$53,About!$B$1)</f>
        <v>144.10132383919205</v>
      </c>
      <c r="H8" s="71">
        <f>INDEX('REEDS calc'!$C$64:$AG$113,MATCH(About!$B$2,'REEDS calc'!$B$64:$B$113,0),MATCH(H$1,'REEDS calc'!$C$63:$AG$63,0))*SUMIFS('res v com'!$E$3:$E$52,'res v com'!$B$3:$B$52,About!$B$2)*SUMIFS('Urban and Rural'!$C$2:$C$53,'Urban and Rural'!$A$2:$A$53,About!$B$1)</f>
        <v>159.09132002542512</v>
      </c>
      <c r="I8" s="71">
        <f>INDEX('REEDS calc'!$C$64:$AG$113,MATCH(About!$B$2,'REEDS calc'!$B$64:$B$113,0),MATCH(I$1,'REEDS calc'!$C$63:$AG$63,0))*SUMIFS('res v com'!$E$3:$E$52,'res v com'!$B$3:$B$52,About!$B$2)*SUMIFS('Urban and Rural'!$C$2:$C$53,'Urban and Rural'!$A$2:$A$53,About!$B$1)</f>
        <v>169.36816067097109</v>
      </c>
      <c r="J8" s="71">
        <f>INDEX('REEDS calc'!$C$64:$AG$113,MATCH(About!$B$2,'REEDS calc'!$B$64:$B$113,0),MATCH(J$1,'REEDS calc'!$C$63:$AG$63,0))*SUMIFS('res v com'!$E$3:$E$52,'res v com'!$B$3:$B$52,About!$B$2)*SUMIFS('Urban and Rural'!$C$2:$C$53,'Urban and Rural'!$A$2:$A$53,About!$B$1)</f>
        <v>179.64500131651707</v>
      </c>
      <c r="K8" s="71">
        <f>INDEX('REEDS calc'!$C$64:$AG$113,MATCH(About!$B$2,'REEDS calc'!$B$64:$B$113,0),MATCH(K$1,'REEDS calc'!$C$63:$AG$63,0))*SUMIFS('res v com'!$E$3:$E$52,'res v com'!$B$3:$B$52,About!$B$2)*SUMIFS('Urban and Rural'!$C$2:$C$53,'Urban and Rural'!$A$2:$A$53,About!$B$1)</f>
        <v>196.82005964274961</v>
      </c>
      <c r="L8" s="71">
        <f>INDEX('REEDS calc'!$C$64:$AG$113,MATCH(About!$B$2,'REEDS calc'!$B$64:$B$113,0),MATCH(L$1,'REEDS calc'!$C$63:$AG$63,0))*SUMIFS('res v com'!$E$3:$E$52,'res v com'!$B$3:$B$52,About!$B$2)*SUMIFS('Urban and Rural'!$C$2:$C$53,'Urban and Rural'!$A$2:$A$53,About!$B$1)</f>
        <v>213.99511796898216</v>
      </c>
      <c r="M8" s="71">
        <f>INDEX('REEDS calc'!$C$64:$AG$113,MATCH(About!$B$2,'REEDS calc'!$B$64:$B$113,0),MATCH(M$1,'REEDS calc'!$C$63:$AG$63,0))*SUMIFS('res v com'!$E$3:$E$52,'res v com'!$B$3:$B$52,About!$B$2)*SUMIFS('Urban and Rural'!$C$2:$C$53,'Urban and Rural'!$A$2:$A$53,About!$B$1)</f>
        <v>227.00211152493611</v>
      </c>
      <c r="N8" s="71">
        <f>INDEX('REEDS calc'!$C$64:$AG$113,MATCH(About!$B$2,'REEDS calc'!$B$64:$B$113,0),MATCH(N$1,'REEDS calc'!$C$63:$AG$63,0))*SUMIFS('res v com'!$E$3:$E$52,'res v com'!$B$3:$B$52,About!$B$2)*SUMIFS('Urban and Rural'!$C$2:$C$53,'Urban and Rural'!$A$2:$A$53,About!$B$1)</f>
        <v>240.00910508089004</v>
      </c>
      <c r="O8" s="71">
        <f>INDEX('REEDS calc'!$C$64:$AG$113,MATCH(About!$B$2,'REEDS calc'!$B$64:$B$113,0),MATCH(O$1,'REEDS calc'!$C$63:$AG$63,0))*SUMIFS('res v com'!$E$3:$E$52,'res v com'!$B$3:$B$52,About!$B$2)*SUMIFS('Urban and Rural'!$C$2:$C$53,'Urban and Rural'!$A$2:$A$53,About!$B$1)</f>
        <v>246.45621315847993</v>
      </c>
      <c r="P8" s="71">
        <f>INDEX('REEDS calc'!$C$64:$AG$113,MATCH(About!$B$2,'REEDS calc'!$B$64:$B$113,0),MATCH(P$1,'REEDS calc'!$C$63:$AG$63,0))*SUMIFS('res v com'!$E$3:$E$52,'res v com'!$B$3:$B$52,About!$B$2)*SUMIFS('Urban and Rural'!$C$2:$C$53,'Urban and Rural'!$A$2:$A$53,About!$B$1)</f>
        <v>252.90332123606981</v>
      </c>
      <c r="Q8" s="71">
        <f>INDEX('REEDS calc'!$C$64:$AG$113,MATCH(About!$B$2,'REEDS calc'!$B$64:$B$113,0),MATCH(Q$1,'REEDS calc'!$C$63:$AG$63,0))*SUMIFS('res v com'!$E$3:$E$52,'res v com'!$B$3:$B$52,About!$B$2)*SUMIFS('Urban and Rural'!$C$2:$C$53,'Urban and Rural'!$A$2:$A$53,About!$B$1)</f>
        <v>252.93621464462893</v>
      </c>
      <c r="R8" s="71">
        <f>INDEX('REEDS calc'!$C$64:$AG$113,MATCH(About!$B$2,'REEDS calc'!$B$64:$B$113,0),MATCH(R$1,'REEDS calc'!$C$63:$AG$63,0))*SUMIFS('res v com'!$E$3:$E$52,'res v com'!$B$3:$B$52,About!$B$2)*SUMIFS('Urban and Rural'!$C$2:$C$53,'Urban and Rural'!$A$2:$A$53,About!$B$1)</f>
        <v>252.96910805318805</v>
      </c>
      <c r="S8" s="71">
        <f>INDEX('REEDS calc'!$C$64:$AG$113,MATCH(About!$B$2,'REEDS calc'!$B$64:$B$113,0),MATCH(S$1,'REEDS calc'!$C$63:$AG$63,0))*SUMIFS('res v com'!$E$3:$E$52,'res v com'!$B$3:$B$52,About!$B$2)*SUMIFS('Urban and Rural'!$C$2:$C$53,'Urban and Rural'!$A$2:$A$53,About!$B$1)</f>
        <v>253.11477886252138</v>
      </c>
      <c r="T8" s="71">
        <f>INDEX('REEDS calc'!$C$64:$AG$113,MATCH(About!$B$2,'REEDS calc'!$B$64:$B$113,0),MATCH(T$1,'REEDS calc'!$C$63:$AG$63,0))*SUMIFS('res v com'!$E$3:$E$52,'res v com'!$B$3:$B$52,About!$B$2)*SUMIFS('Urban and Rural'!$C$2:$C$53,'Urban and Rural'!$A$2:$A$53,About!$B$1)</f>
        <v>253.26044967185467</v>
      </c>
      <c r="U8" s="71">
        <f>INDEX('REEDS calc'!$C$64:$AG$113,MATCH(About!$B$2,'REEDS calc'!$B$64:$B$113,0),MATCH(U$1,'REEDS calc'!$C$63:$AG$63,0))*SUMIFS('res v com'!$E$3:$E$52,'res v com'!$B$3:$B$52,About!$B$2)*SUMIFS('Urban and Rural'!$C$2:$C$53,'Urban and Rural'!$A$2:$A$53,About!$B$1)</f>
        <v>253.50480070686538</v>
      </c>
      <c r="V8" s="71">
        <f>INDEX('REEDS calc'!$C$64:$AG$113,MATCH(About!$B$2,'REEDS calc'!$B$64:$B$113,0),MATCH(V$1,'REEDS calc'!$C$63:$AG$63,0))*SUMIFS('res v com'!$E$3:$E$52,'res v com'!$B$3:$B$52,About!$B$2)*SUMIFS('Urban and Rural'!$C$2:$C$53,'Urban and Rural'!$A$2:$A$53,About!$B$1)</f>
        <v>253.74915174187606</v>
      </c>
      <c r="W8" s="71">
        <f>INDEX('REEDS calc'!$C$64:$AG$113,MATCH(About!$B$2,'REEDS calc'!$B$64:$B$113,0),MATCH(W$1,'REEDS calc'!$C$63:$AG$63,0))*SUMIFS('res v com'!$E$3:$E$52,'res v com'!$B$3:$B$52,About!$B$2)*SUMIFS('Urban and Rural'!$C$2:$C$53,'Urban and Rural'!$A$2:$A$53,About!$B$1)</f>
        <v>254.08748394419857</v>
      </c>
      <c r="X8" s="71">
        <f>INDEX('REEDS calc'!$C$64:$AG$113,MATCH(About!$B$2,'REEDS calc'!$B$64:$B$113,0),MATCH(X$1,'REEDS calc'!$C$63:$AG$63,0))*SUMIFS('res v com'!$E$3:$E$52,'res v com'!$B$3:$B$52,About!$B$2)*SUMIFS('Urban and Rural'!$C$2:$C$53,'Urban and Rural'!$A$2:$A$53,About!$B$1)</f>
        <v>254.42581614652104</v>
      </c>
      <c r="Y8" s="71">
        <f>INDEX('REEDS calc'!$C$64:$AG$113,MATCH(About!$B$2,'REEDS calc'!$B$64:$B$113,0),MATCH(Y$1,'REEDS calc'!$C$63:$AG$63,0))*SUMIFS('res v com'!$E$3:$E$52,'res v com'!$B$3:$B$52,About!$B$2)*SUMIFS('Urban and Rural'!$C$2:$C$53,'Urban and Rural'!$A$2:$A$53,About!$B$1)</f>
        <v>254.93801350837037</v>
      </c>
      <c r="Z8" s="71">
        <f>INDEX('REEDS calc'!$C$64:$AG$113,MATCH(About!$B$2,'REEDS calc'!$B$64:$B$113,0),MATCH(Z$1,'REEDS calc'!$C$63:$AG$63,0))*SUMIFS('res v com'!$E$3:$E$52,'res v com'!$B$3:$B$52,About!$B$2)*SUMIFS('Urban and Rural'!$C$2:$C$53,'Urban and Rural'!$A$2:$A$53,About!$B$1)</f>
        <v>255.45021087021976</v>
      </c>
      <c r="AA8" s="71">
        <f>INDEX('REEDS calc'!$C$64:$AG$113,MATCH(About!$B$2,'REEDS calc'!$B$64:$B$113,0),MATCH(AA$1,'REEDS calc'!$C$63:$AG$63,0))*SUMIFS('res v com'!$E$3:$E$52,'res v com'!$B$3:$B$52,About!$B$2)*SUMIFS('Urban and Rural'!$C$2:$C$53,'Urban and Rural'!$A$2:$A$53,About!$B$1)</f>
        <v>256.1832639752518</v>
      </c>
      <c r="AB8" s="71">
        <f>INDEX('REEDS calc'!$C$64:$AG$113,MATCH(About!$B$2,'REEDS calc'!$B$64:$B$113,0),MATCH(AB$1,'REEDS calc'!$C$63:$AG$63,0))*SUMIFS('res v com'!$E$3:$E$52,'res v com'!$B$3:$B$52,About!$B$2)*SUMIFS('Urban and Rural'!$C$2:$C$53,'Urban and Rural'!$A$2:$A$53,About!$B$1)</f>
        <v>256.91631708028393</v>
      </c>
      <c r="AC8" s="71">
        <f>INDEX('REEDS calc'!$C$64:$AG$113,MATCH(About!$B$2,'REEDS calc'!$B$64:$B$113,0),MATCH(AC$1,'REEDS calc'!$C$63:$AG$63,0))*SUMIFS('res v com'!$E$3:$E$52,'res v com'!$B$3:$B$52,About!$B$2)*SUMIFS('Urban and Rural'!$C$2:$C$53,'Urban and Rural'!$A$2:$A$53,About!$B$1)</f>
        <v>257.86082781176759</v>
      </c>
      <c r="AD8" s="71">
        <f>INDEX('REEDS calc'!$C$64:$AG$113,MATCH(About!$B$2,'REEDS calc'!$B$64:$B$113,0),MATCH(AD$1,'REEDS calc'!$C$63:$AG$63,0))*SUMIFS('res v com'!$E$3:$E$52,'res v com'!$B$3:$B$52,About!$B$2)*SUMIFS('Urban and Rural'!$C$2:$C$53,'Urban and Rural'!$A$2:$A$53,About!$B$1)</f>
        <v>258.80533854325125</v>
      </c>
      <c r="AE8" s="71">
        <f>INDEX('REEDS calc'!$C$64:$AG$113,MATCH(About!$B$2,'REEDS calc'!$B$64:$B$113,0),MATCH(AE$1,'REEDS calc'!$C$63:$AG$63,0))*SUMIFS('res v com'!$E$3:$E$52,'res v com'!$B$3:$B$52,About!$B$2)*SUMIFS('Urban and Rural'!$C$2:$C$53,'Urban and Rural'!$A$2:$A$53,About!$B$1)</f>
        <v>261.01859503344429</v>
      </c>
      <c r="AF8" s="71">
        <f>INDEX('REEDS calc'!$C$64:$AG$113,MATCH(About!$B$2,'REEDS calc'!$B$64:$B$113,0),MATCH(AF$1,'REEDS calc'!$C$63:$AG$63,0))*SUMIFS('res v com'!$E$3:$E$52,'res v com'!$B$3:$B$52,About!$B$2)*SUMIFS('Urban and Rural'!$C$2:$C$53,'Urban and Rural'!$A$2:$A$53,About!$B$1)</f>
        <v>263.23185152363732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677.55562378274476</v>
      </c>
      <c r="C8" s="71">
        <f>INDEX('REEDS calc'!$C$64:$AG$113,MATCH(About!$B$2,'REEDS calc'!$B$64:$B$113,0),MATCH(C$1,'REEDS calc'!$C$63:$AG$63,0))*SUMIFS('res v com'!$E$3:$E$52,'res v com'!$B$3:$B$52,About!$B$2)*SUMIFS('Urban and Rural'!$B$2:$B$53,'Urban and Rural'!$A$2:$A$53,About!$B$1)</f>
        <v>677.55562378274476</v>
      </c>
      <c r="D8" s="71">
        <f>INDEX('REEDS calc'!$C$64:$AG$113,MATCH(About!$B$2,'REEDS calc'!$B$64:$B$113,0),MATCH(D$1,'REEDS calc'!$C$63:$AG$63,0))*SUMIFS('res v com'!$E$3:$E$52,'res v com'!$B$3:$B$52,About!$B$2)*SUMIFS('Urban and Rural'!$B$2:$B$53,'Urban and Rural'!$A$2:$A$53,About!$B$1)</f>
        <v>677.55562378274476</v>
      </c>
      <c r="E8" s="71">
        <f>INDEX('REEDS calc'!$C$64:$AG$113,MATCH(About!$B$2,'REEDS calc'!$B$64:$B$113,0),MATCH(E$1,'REEDS calc'!$C$63:$AG$63,0))*SUMIFS('res v com'!$E$3:$E$52,'res v com'!$B$3:$B$52,About!$B$2)*SUMIFS('Urban and Rural'!$B$2:$B$53,'Urban and Rural'!$A$2:$A$53,About!$B$1)</f>
        <v>778.56327170926397</v>
      </c>
      <c r="F8" s="71">
        <f>INDEX('REEDS calc'!$C$64:$AG$113,MATCH(About!$B$2,'REEDS calc'!$B$64:$B$113,0),MATCH(F$1,'REEDS calc'!$C$63:$AG$63,0))*SUMIFS('res v com'!$E$3:$E$52,'res v com'!$B$3:$B$52,About!$B$2)*SUMIFS('Urban and Rural'!$B$2:$B$53,'Urban and Rural'!$A$2:$A$53,About!$B$1)</f>
        <v>879.57091963578318</v>
      </c>
      <c r="G8" s="71">
        <f>INDEX('REEDS calc'!$C$64:$AG$113,MATCH(About!$B$2,'REEDS calc'!$B$64:$B$113,0),MATCH(G$1,'REEDS calc'!$C$63:$AG$63,0))*SUMIFS('res v com'!$E$3:$E$52,'res v com'!$B$3:$B$52,About!$B$2)*SUMIFS('Urban and Rural'!$B$2:$B$53,'Urban and Rural'!$A$2:$A$53,About!$B$1)</f>
        <v>981.69026865449575</v>
      </c>
      <c r="H8" s="71">
        <f>INDEX('REEDS calc'!$C$64:$AG$113,MATCH(About!$B$2,'REEDS calc'!$B$64:$B$113,0),MATCH(H$1,'REEDS calc'!$C$63:$AG$63,0))*SUMIFS('res v com'!$E$3:$E$52,'res v com'!$B$3:$B$52,About!$B$2)*SUMIFS('Urban and Rural'!$B$2:$B$53,'Urban and Rural'!$A$2:$A$53,About!$B$1)</f>
        <v>1083.8096176732085</v>
      </c>
      <c r="I8" s="71">
        <f>INDEX('REEDS calc'!$C$64:$AG$113,MATCH(About!$B$2,'REEDS calc'!$B$64:$B$113,0),MATCH(I$1,'REEDS calc'!$C$63:$AG$63,0))*SUMIFS('res v com'!$E$3:$E$52,'res v com'!$B$3:$B$52,About!$B$2)*SUMIFS('Urban and Rural'!$B$2:$B$53,'Urban and Rural'!$A$2:$A$53,About!$B$1)</f>
        <v>1153.8205945709906</v>
      </c>
      <c r="J8" s="71">
        <f>INDEX('REEDS calc'!$C$64:$AG$113,MATCH(About!$B$2,'REEDS calc'!$B$64:$B$113,0),MATCH(J$1,'REEDS calc'!$C$63:$AG$63,0))*SUMIFS('res v com'!$E$3:$E$52,'res v com'!$B$3:$B$52,About!$B$2)*SUMIFS('Urban and Rural'!$B$2:$B$53,'Urban and Rural'!$A$2:$A$53,About!$B$1)</f>
        <v>1223.8315714687726</v>
      </c>
      <c r="K8" s="71">
        <f>INDEX('REEDS calc'!$C$64:$AG$113,MATCH(About!$B$2,'REEDS calc'!$B$64:$B$113,0),MATCH(K$1,'REEDS calc'!$C$63:$AG$63,0))*SUMIFS('res v com'!$E$3:$E$52,'res v com'!$B$3:$B$52,About!$B$2)*SUMIFS('Urban and Rural'!$B$2:$B$53,'Urban and Rural'!$A$2:$A$53,About!$B$1)</f>
        <v>1340.8366563162317</v>
      </c>
      <c r="L8" s="71">
        <f>INDEX('REEDS calc'!$C$64:$AG$113,MATCH(About!$B$2,'REEDS calc'!$B$64:$B$113,0),MATCH(L$1,'REEDS calc'!$C$63:$AG$63,0))*SUMIFS('res v com'!$E$3:$E$52,'res v com'!$B$3:$B$52,About!$B$2)*SUMIFS('Urban and Rural'!$B$2:$B$53,'Urban and Rural'!$A$2:$A$53,About!$B$1)</f>
        <v>1457.8417411636908</v>
      </c>
      <c r="M8" s="71">
        <f>INDEX('REEDS calc'!$C$64:$AG$113,MATCH(About!$B$2,'REEDS calc'!$B$64:$B$113,0),MATCH(M$1,'REEDS calc'!$C$63:$AG$63,0))*SUMIFS('res v com'!$E$3:$E$52,'res v com'!$B$3:$B$52,About!$B$2)*SUMIFS('Urban and Rural'!$B$2:$B$53,'Urban and Rural'!$A$2:$A$53,About!$B$1)</f>
        <v>1546.4518847636273</v>
      </c>
      <c r="N8" s="71">
        <f>INDEX('REEDS calc'!$C$64:$AG$113,MATCH(About!$B$2,'REEDS calc'!$B$64:$B$113,0),MATCH(N$1,'REEDS calc'!$C$63:$AG$63,0))*SUMIFS('res v com'!$E$3:$E$52,'res v com'!$B$3:$B$52,About!$B$2)*SUMIFS('Urban and Rural'!$B$2:$B$53,'Urban and Rural'!$A$2:$A$53,About!$B$1)</f>
        <v>1635.0620283635633</v>
      </c>
      <c r="O8" s="71">
        <f>INDEX('REEDS calc'!$C$64:$AG$113,MATCH(About!$B$2,'REEDS calc'!$B$64:$B$113,0),MATCH(O$1,'REEDS calc'!$C$63:$AG$63,0))*SUMIFS('res v com'!$E$3:$E$52,'res v com'!$B$3:$B$52,About!$B$2)*SUMIFS('Urban and Rural'!$B$2:$B$53,'Urban and Rural'!$A$2:$A$53,About!$B$1)</f>
        <v>1678.9829521421445</v>
      </c>
      <c r="P8" s="71">
        <f>INDEX('REEDS calc'!$C$64:$AG$113,MATCH(About!$B$2,'REEDS calc'!$B$64:$B$113,0),MATCH(P$1,'REEDS calc'!$C$63:$AG$63,0))*SUMIFS('res v com'!$E$3:$E$52,'res v com'!$B$3:$B$52,About!$B$2)*SUMIFS('Urban and Rural'!$B$2:$B$53,'Urban and Rural'!$A$2:$A$53,About!$B$1)</f>
        <v>1722.9038759207256</v>
      </c>
      <c r="Q8" s="71">
        <f>INDEX('REEDS calc'!$C$64:$AG$113,MATCH(About!$B$2,'REEDS calc'!$B$64:$B$113,0),MATCH(Q$1,'REEDS calc'!$C$63:$AG$63,0))*SUMIFS('res v com'!$E$3:$E$52,'res v com'!$B$3:$B$52,About!$B$2)*SUMIFS('Urban and Rural'!$B$2:$B$53,'Urban and Rural'!$A$2:$A$53,About!$B$1)</f>
        <v>1723.1279622665345</v>
      </c>
      <c r="R8" s="71">
        <f>INDEX('REEDS calc'!$C$64:$AG$113,MATCH(About!$B$2,'REEDS calc'!$B$64:$B$113,0),MATCH(R$1,'REEDS calc'!$C$63:$AG$63,0))*SUMIFS('res v com'!$E$3:$E$52,'res v com'!$B$3:$B$52,About!$B$2)*SUMIFS('Urban and Rural'!$B$2:$B$53,'Urban and Rural'!$A$2:$A$53,About!$B$1)</f>
        <v>1723.3520486123437</v>
      </c>
      <c r="S8" s="71">
        <f>INDEX('REEDS calc'!$C$64:$AG$113,MATCH(About!$B$2,'REEDS calc'!$B$64:$B$113,0),MATCH(S$1,'REEDS calc'!$C$63:$AG$63,0))*SUMIFS('res v com'!$E$3:$E$52,'res v com'!$B$3:$B$52,About!$B$2)*SUMIFS('Urban and Rural'!$B$2:$B$53,'Urban and Rural'!$A$2:$A$53,About!$B$1)</f>
        <v>1724.3444310009268</v>
      </c>
      <c r="T8" s="71">
        <f>INDEX('REEDS calc'!$C$64:$AG$113,MATCH(About!$B$2,'REEDS calc'!$B$64:$B$113,0),MATCH(T$1,'REEDS calc'!$C$63:$AG$63,0))*SUMIFS('res v com'!$E$3:$E$52,'res v com'!$B$3:$B$52,About!$B$2)*SUMIFS('Urban and Rural'!$B$2:$B$53,'Urban and Rural'!$A$2:$A$53,About!$B$1)</f>
        <v>1725.3368133895099</v>
      </c>
      <c r="U8" s="71">
        <f>INDEX('REEDS calc'!$C$64:$AG$113,MATCH(About!$B$2,'REEDS calc'!$B$64:$B$113,0),MATCH(U$1,'REEDS calc'!$C$63:$AG$63,0))*SUMIFS('res v com'!$E$3:$E$52,'res v com'!$B$3:$B$52,About!$B$2)*SUMIFS('Urban and Rural'!$B$2:$B$53,'Urban and Rural'!$A$2:$A$53,About!$B$1)</f>
        <v>1727.0014548155204</v>
      </c>
      <c r="V8" s="71">
        <f>INDEX('REEDS calc'!$C$64:$AG$113,MATCH(About!$B$2,'REEDS calc'!$B$64:$B$113,0),MATCH(V$1,'REEDS calc'!$C$63:$AG$63,0))*SUMIFS('res v com'!$E$3:$E$52,'res v com'!$B$3:$B$52,About!$B$2)*SUMIFS('Urban and Rural'!$B$2:$B$53,'Urban and Rural'!$A$2:$A$53,About!$B$1)</f>
        <v>1728.6660962415306</v>
      </c>
      <c r="W8" s="71">
        <f>INDEX('REEDS calc'!$C$64:$AG$113,MATCH(About!$B$2,'REEDS calc'!$B$64:$B$113,0),MATCH(W$1,'REEDS calc'!$C$63:$AG$63,0))*SUMIFS('res v com'!$E$3:$E$52,'res v com'!$B$3:$B$52,About!$B$2)*SUMIFS('Urban and Rural'!$B$2:$B$53,'Urban and Rural'!$A$2:$A$53,About!$B$1)</f>
        <v>1730.9709843698527</v>
      </c>
      <c r="X8" s="71">
        <f>INDEX('REEDS calc'!$C$64:$AG$113,MATCH(About!$B$2,'REEDS calc'!$B$64:$B$113,0),MATCH(X$1,'REEDS calc'!$C$63:$AG$63,0))*SUMIFS('res v com'!$E$3:$E$52,'res v com'!$B$3:$B$52,About!$B$2)*SUMIFS('Urban and Rural'!$B$2:$B$53,'Urban and Rural'!$A$2:$A$53,About!$B$1)</f>
        <v>1733.2758724981745</v>
      </c>
      <c r="Y8" s="71">
        <f>INDEX('REEDS calc'!$C$64:$AG$113,MATCH(About!$B$2,'REEDS calc'!$B$64:$B$113,0),MATCH(Y$1,'REEDS calc'!$C$63:$AG$63,0))*SUMIFS('res v com'!$E$3:$E$52,'res v com'!$B$3:$B$52,About!$B$2)*SUMIFS('Urban and Rural'!$B$2:$B$53,'Urban and Rural'!$A$2:$A$53,About!$B$1)</f>
        <v>1736.7652170257732</v>
      </c>
      <c r="Z8" s="71">
        <f>INDEX('REEDS calc'!$C$64:$AG$113,MATCH(About!$B$2,'REEDS calc'!$B$64:$B$113,0),MATCH(Z$1,'REEDS calc'!$C$63:$AG$63,0))*SUMIFS('res v com'!$E$3:$E$52,'res v com'!$B$3:$B$52,About!$B$2)*SUMIFS('Urban and Rural'!$B$2:$B$53,'Urban and Rural'!$A$2:$A$53,About!$B$1)</f>
        <v>1740.254561553372</v>
      </c>
      <c r="AA8" s="71">
        <f>INDEX('REEDS calc'!$C$64:$AG$113,MATCH(About!$B$2,'REEDS calc'!$B$64:$B$113,0),MATCH(AA$1,'REEDS calc'!$C$63:$AG$63,0))*SUMIFS('res v com'!$E$3:$E$52,'res v com'!$B$3:$B$52,About!$B$2)*SUMIFS('Urban and Rural'!$B$2:$B$53,'Urban and Rural'!$A$2:$A$53,About!$B$1)</f>
        <v>1745.2484858314028</v>
      </c>
      <c r="AB8" s="71">
        <f>INDEX('REEDS calc'!$C$64:$AG$113,MATCH(About!$B$2,'REEDS calc'!$B$64:$B$113,0),MATCH(AB$1,'REEDS calc'!$C$63:$AG$63,0))*SUMIFS('res v com'!$E$3:$E$52,'res v com'!$B$3:$B$52,About!$B$2)*SUMIFS('Urban and Rural'!$B$2:$B$53,'Urban and Rural'!$A$2:$A$53,About!$B$1)</f>
        <v>1750.2424101094341</v>
      </c>
      <c r="AC8" s="71">
        <f>INDEX('REEDS calc'!$C$64:$AG$113,MATCH(About!$B$2,'REEDS calc'!$B$64:$B$113,0),MATCH(AC$1,'REEDS calc'!$C$63:$AG$63,0))*SUMIFS('res v com'!$E$3:$E$52,'res v com'!$B$3:$B$52,About!$B$2)*SUMIFS('Urban and Rural'!$B$2:$B$53,'Urban and Rural'!$A$2:$A$53,About!$B$1)</f>
        <v>1756.6768894676666</v>
      </c>
      <c r="AD8" s="71">
        <f>INDEX('REEDS calc'!$C$64:$AG$113,MATCH(About!$B$2,'REEDS calc'!$B$64:$B$113,0),MATCH(AD$1,'REEDS calc'!$C$63:$AG$63,0))*SUMIFS('res v com'!$E$3:$E$52,'res v com'!$B$3:$B$52,About!$B$2)*SUMIFS('Urban and Rural'!$B$2:$B$53,'Urban and Rural'!$A$2:$A$53,About!$B$1)</f>
        <v>1763.111368825899</v>
      </c>
      <c r="AE8" s="71">
        <f>INDEX('REEDS calc'!$C$64:$AG$113,MATCH(About!$B$2,'REEDS calc'!$B$64:$B$113,0),MATCH(AE$1,'REEDS calc'!$C$63:$AG$63,0))*SUMIFS('res v com'!$E$3:$E$52,'res v com'!$B$3:$B$52,About!$B$2)*SUMIFS('Urban and Rural'!$B$2:$B$53,'Urban and Rural'!$A$2:$A$53,About!$B$1)</f>
        <v>1778.1891786653391</v>
      </c>
      <c r="AF8" s="71">
        <f>INDEX('REEDS calc'!$C$64:$AG$113,MATCH(About!$B$2,'REEDS calc'!$B$64:$B$113,0),MATCH(AF$1,'REEDS calc'!$C$63:$AG$63,0))*SUMIFS('res v com'!$E$3:$E$52,'res v com'!$B$3:$B$52,About!$B$2)*SUMIFS('Urban and Rural'!$B$2:$B$53,'Urban and Rural'!$A$2:$A$53,About!$B$1)</f>
        <v>1793.2669885047792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281.25939724663652</v>
      </c>
      <c r="C8" s="71">
        <f>INDEX('REEDS calc'!$C$64:$AG$113,MATCH(About!$B$2,'REEDS calc'!$B$64:$B$113,0),MATCH(C$1,'REEDS calc'!$C$63:$AG$63,0))*SUMIFS('res v com'!$F$3:$F$52,'res v com'!$B$3:$B$52,About!$B$2)</f>
        <v>281.25939724663652</v>
      </c>
      <c r="D8" s="71">
        <f>INDEX('REEDS calc'!$C$64:$AG$113,MATCH(About!$B$2,'REEDS calc'!$B$64:$B$113,0),MATCH(D$1,'REEDS calc'!$C$63:$AG$63,0))*SUMIFS('res v com'!$F$3:$F$52,'res v com'!$B$3:$B$52,About!$B$2)</f>
        <v>281.25939724663652</v>
      </c>
      <c r="E8" s="71">
        <f>INDEX('REEDS calc'!$C$64:$AG$113,MATCH(About!$B$2,'REEDS calc'!$B$64:$B$113,0),MATCH(E$1,'REEDS calc'!$C$63:$AG$63,0))*SUMIFS('res v com'!$F$3:$F$52,'res v com'!$B$3:$B$52,About!$B$2)</f>
        <v>323.18857497894714</v>
      </c>
      <c r="F8" s="71">
        <f>INDEX('REEDS calc'!$C$64:$AG$113,MATCH(About!$B$2,'REEDS calc'!$B$64:$B$113,0),MATCH(F$1,'REEDS calc'!$C$63:$AG$63,0))*SUMIFS('res v com'!$F$3:$F$52,'res v com'!$B$3:$B$52,About!$B$2)</f>
        <v>365.11775271125771</v>
      </c>
      <c r="G8" s="71">
        <f>INDEX('REEDS calc'!$C$64:$AG$113,MATCH(About!$B$2,'REEDS calc'!$B$64:$B$113,0),MATCH(G$1,'REEDS calc'!$C$63:$AG$63,0))*SUMIFS('res v com'!$F$3:$F$52,'res v com'!$B$3:$B$52,About!$B$2)</f>
        <v>407.50840750631204</v>
      </c>
      <c r="H8" s="71">
        <f>INDEX('REEDS calc'!$C$64:$AG$113,MATCH(About!$B$2,'REEDS calc'!$B$64:$B$113,0),MATCH(H$1,'REEDS calc'!$C$63:$AG$63,0))*SUMIFS('res v com'!$F$3:$F$52,'res v com'!$B$3:$B$52,About!$B$2)</f>
        <v>449.89906230136631</v>
      </c>
      <c r="I8" s="71">
        <f>INDEX('REEDS calc'!$C$64:$AG$113,MATCH(About!$B$2,'REEDS calc'!$B$64:$B$113,0),MATCH(I$1,'REEDS calc'!$C$63:$AG$63,0))*SUMIFS('res v com'!$F$3:$F$52,'res v com'!$B$3:$B$52,About!$B$2)</f>
        <v>478.96124475803839</v>
      </c>
      <c r="J8" s="71">
        <f>INDEX('REEDS calc'!$C$64:$AG$113,MATCH(About!$B$2,'REEDS calc'!$B$64:$B$113,0),MATCH(J$1,'REEDS calc'!$C$63:$AG$63,0))*SUMIFS('res v com'!$F$3:$F$52,'res v com'!$B$3:$B$52,About!$B$2)</f>
        <v>508.02342721471041</v>
      </c>
      <c r="K8" s="71">
        <f>INDEX('REEDS calc'!$C$64:$AG$113,MATCH(About!$B$2,'REEDS calc'!$B$64:$B$113,0),MATCH(K$1,'REEDS calc'!$C$63:$AG$63,0))*SUMIFS('res v com'!$F$3:$F$52,'res v com'!$B$3:$B$52,About!$B$2)</f>
        <v>556.59328404101871</v>
      </c>
      <c r="L8" s="71">
        <f>INDEX('REEDS calc'!$C$64:$AG$113,MATCH(About!$B$2,'REEDS calc'!$B$64:$B$113,0),MATCH(L$1,'REEDS calc'!$C$63:$AG$63,0))*SUMIFS('res v com'!$F$3:$F$52,'res v com'!$B$3:$B$52,About!$B$2)</f>
        <v>605.163140867327</v>
      </c>
      <c r="M8" s="71">
        <f>INDEX('REEDS calc'!$C$64:$AG$113,MATCH(About!$B$2,'REEDS calc'!$B$64:$B$113,0),MATCH(M$1,'REEDS calc'!$C$63:$AG$63,0))*SUMIFS('res v com'!$F$3:$F$52,'res v com'!$B$3:$B$52,About!$B$2)</f>
        <v>641.9460037114369</v>
      </c>
      <c r="N8" s="71">
        <f>INDEX('REEDS calc'!$C$64:$AG$113,MATCH(About!$B$2,'REEDS calc'!$B$64:$B$113,0),MATCH(N$1,'REEDS calc'!$C$63:$AG$63,0))*SUMIFS('res v com'!$F$3:$F$52,'res v com'!$B$3:$B$52,About!$B$2)</f>
        <v>678.72886655554669</v>
      </c>
      <c r="O8" s="71">
        <f>INDEX('REEDS calc'!$C$64:$AG$113,MATCH(About!$B$2,'REEDS calc'!$B$64:$B$113,0),MATCH(O$1,'REEDS calc'!$C$63:$AG$63,0))*SUMIFS('res v com'!$F$3:$F$52,'res v com'!$B$3:$B$52,About!$B$2)</f>
        <v>696.96083469937571</v>
      </c>
      <c r="P8" s="71">
        <f>INDEX('REEDS calc'!$C$64:$AG$113,MATCH(About!$B$2,'REEDS calc'!$B$64:$B$113,0),MATCH(P$1,'REEDS calc'!$C$63:$AG$63,0))*SUMIFS('res v com'!$F$3:$F$52,'res v com'!$B$3:$B$52,About!$B$2)</f>
        <v>715.19280284320462</v>
      </c>
      <c r="Q8" s="71">
        <f>INDEX('REEDS calc'!$C$64:$AG$113,MATCH(About!$B$2,'REEDS calc'!$B$64:$B$113,0),MATCH(Q$1,'REEDS calc'!$C$63:$AG$63,0))*SUMIFS('res v com'!$F$3:$F$52,'res v com'!$B$3:$B$52,About!$B$2)</f>
        <v>715.28582308883642</v>
      </c>
      <c r="R8" s="71">
        <f>INDEX('REEDS calc'!$C$64:$AG$113,MATCH(About!$B$2,'REEDS calc'!$B$64:$B$113,0),MATCH(R$1,'REEDS calc'!$C$63:$AG$63,0))*SUMIFS('res v com'!$F$3:$F$52,'res v com'!$B$3:$B$52,About!$B$2)</f>
        <v>715.37884333446812</v>
      </c>
      <c r="S8" s="71">
        <f>INDEX('REEDS calc'!$C$64:$AG$113,MATCH(About!$B$2,'REEDS calc'!$B$64:$B$113,0),MATCH(S$1,'REEDS calc'!$C$63:$AG$63,0))*SUMIFS('res v com'!$F$3:$F$52,'res v com'!$B$3:$B$52,About!$B$2)</f>
        <v>715.79079013655178</v>
      </c>
      <c r="T8" s="71">
        <f>INDEX('REEDS calc'!$C$64:$AG$113,MATCH(About!$B$2,'REEDS calc'!$B$64:$B$113,0),MATCH(T$1,'REEDS calc'!$C$63:$AG$63,0))*SUMIFS('res v com'!$F$3:$F$52,'res v com'!$B$3:$B$52,About!$B$2)</f>
        <v>716.20273693863544</v>
      </c>
      <c r="U8" s="71">
        <f>INDEX('REEDS calc'!$C$64:$AG$113,MATCH(About!$B$2,'REEDS calc'!$B$64:$B$113,0),MATCH(U$1,'REEDS calc'!$C$63:$AG$63,0))*SUMIFS('res v com'!$F$3:$F$52,'res v com'!$B$3:$B$52,About!$B$2)</f>
        <v>716.8937444776144</v>
      </c>
      <c r="V8" s="71">
        <f>INDEX('REEDS calc'!$C$64:$AG$113,MATCH(About!$B$2,'REEDS calc'!$B$64:$B$113,0),MATCH(V$1,'REEDS calc'!$C$63:$AG$63,0))*SUMIFS('res v com'!$F$3:$F$52,'res v com'!$B$3:$B$52,About!$B$2)</f>
        <v>717.58475201659326</v>
      </c>
      <c r="W8" s="71">
        <f>INDEX('REEDS calc'!$C$64:$AG$113,MATCH(About!$B$2,'REEDS calc'!$B$64:$B$113,0),MATCH(W$1,'REEDS calc'!$C$63:$AG$63,0))*SUMIFS('res v com'!$F$3:$F$52,'res v com'!$B$3:$B$52,About!$B$2)</f>
        <v>718.54153168594871</v>
      </c>
      <c r="X8" s="71">
        <f>INDEX('REEDS calc'!$C$64:$AG$113,MATCH(About!$B$2,'REEDS calc'!$B$64:$B$113,0),MATCH(X$1,'REEDS calc'!$C$63:$AG$63,0))*SUMIFS('res v com'!$F$3:$F$52,'res v com'!$B$3:$B$52,About!$B$2)</f>
        <v>719.49831135530417</v>
      </c>
      <c r="Y8" s="71">
        <f>INDEX('REEDS calc'!$C$64:$AG$113,MATCH(About!$B$2,'REEDS calc'!$B$64:$B$113,0),MATCH(Y$1,'REEDS calc'!$C$63:$AG$63,0))*SUMIFS('res v com'!$F$3:$F$52,'res v com'!$B$3:$B$52,About!$B$2)</f>
        <v>720.94676946585616</v>
      </c>
      <c r="Z8" s="71">
        <f>INDEX('REEDS calc'!$C$64:$AG$113,MATCH(About!$B$2,'REEDS calc'!$B$64:$B$113,0),MATCH(Z$1,'REEDS calc'!$C$63:$AG$63,0))*SUMIFS('res v com'!$F$3:$F$52,'res v com'!$B$3:$B$52,About!$B$2)</f>
        <v>722.39522757640816</v>
      </c>
      <c r="AA8" s="71">
        <f>INDEX('REEDS calc'!$C$64:$AG$113,MATCH(About!$B$2,'REEDS calc'!$B$64:$B$113,0),MATCH(AA$1,'REEDS calc'!$C$63:$AG$63,0))*SUMIFS('res v com'!$F$3:$F$52,'res v com'!$B$3:$B$52,About!$B$2)</f>
        <v>724.46825019334494</v>
      </c>
      <c r="AB8" s="71">
        <f>INDEX('REEDS calc'!$C$64:$AG$113,MATCH(About!$B$2,'REEDS calc'!$B$64:$B$113,0),MATCH(AB$1,'REEDS calc'!$C$63:$AG$63,0))*SUMIFS('res v com'!$F$3:$F$52,'res v com'!$B$3:$B$52,About!$B$2)</f>
        <v>726.54127281028184</v>
      </c>
      <c r="AC8" s="71">
        <f>INDEX('REEDS calc'!$C$64:$AG$113,MATCH(About!$B$2,'REEDS calc'!$B$64:$B$113,0),MATCH(AC$1,'REEDS calc'!$C$63:$AG$63,0))*SUMIFS('res v com'!$F$3:$F$52,'res v com'!$B$3:$B$52,About!$B$2)</f>
        <v>729.2122827205659</v>
      </c>
      <c r="AD8" s="71">
        <f>INDEX('REEDS calc'!$C$64:$AG$113,MATCH(About!$B$2,'REEDS calc'!$B$64:$B$113,0),MATCH(AD$1,'REEDS calc'!$C$63:$AG$63,0))*SUMIFS('res v com'!$F$3:$F$52,'res v com'!$B$3:$B$52,About!$B$2)</f>
        <v>731.88329263084995</v>
      </c>
      <c r="AE8" s="71">
        <f>INDEX('REEDS calc'!$C$64:$AG$113,MATCH(About!$B$2,'REEDS calc'!$B$64:$B$113,0),MATCH(AE$1,'REEDS calc'!$C$63:$AG$63,0))*SUMIFS('res v com'!$F$3:$F$52,'res v com'!$B$3:$B$52,About!$B$2)</f>
        <v>738.14222630121697</v>
      </c>
      <c r="AF8" s="71">
        <f>INDEX('REEDS calc'!$C$64:$AG$113,MATCH(About!$B$2,'REEDS calc'!$B$64:$B$113,0),MATCH(AF$1,'REEDS calc'!$C$63:$AG$63,0))*SUMIFS('res v com'!$F$3:$F$52,'res v com'!$B$3:$B$52,About!$B$2)</f>
        <v>744.40115997158375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677.55562378274476</v>
      </c>
      <c r="C8" s="24">
        <f>'BDESC-rural-residential'!B8</f>
        <v>99.457706243338677</v>
      </c>
      <c r="D8" s="24">
        <f>'BDESC-commercial'!B8</f>
        <v>281.25939724663652</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2024-02-08T19:17:26Z</dcterms:modified>
</cp:coreProperties>
</file>