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2CC37BF2-FB8E-4F06-B860-2BE2E59F6D3E}"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A3" i="25"/>
  <c r="Q7" i="24"/>
  <c r="T25" i="28"/>
  <c r="T1" i="28" s="1"/>
  <c r="J25" i="26"/>
  <c r="K25" i="26" s="1"/>
  <c r="C1" i="28"/>
  <c r="J20" i="26"/>
  <c r="K20" i="26" s="1"/>
  <c r="X18" i="28"/>
  <c r="X1" i="28" s="1"/>
  <c r="D5" i="28"/>
  <c r="D1" i="28" s="1"/>
  <c r="F2" i="20"/>
  <c r="AC13" i="28"/>
  <c r="AC1" i="28" s="1"/>
  <c r="F1" i="28"/>
  <c r="Q8" i="28"/>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G22" i="26" s="1"/>
  <c r="O22" i="26" s="1"/>
  <c r="P22" i="26" s="1"/>
  <c r="P1" i="28"/>
  <c r="M1" i="28"/>
  <c r="K1" i="28"/>
  <c r="H1" i="28"/>
  <c r="AE1" i="28"/>
  <c r="E1" i="28"/>
  <c r="W1" i="28"/>
  <c r="AG1" i="28"/>
  <c r="O1" i="28"/>
  <c r="R161" i="1"/>
  <c r="Q161" i="1"/>
  <c r="P161" i="1"/>
  <c r="O161" i="1"/>
  <c r="N161" i="1"/>
  <c r="M161" i="1"/>
  <c r="L161" i="1"/>
  <c r="K161" i="1"/>
  <c r="J161" i="1"/>
  <c r="B161" i="1"/>
  <c r="A161" i="1"/>
  <c r="J22" i="26" l="1"/>
  <c r="K22" i="26" s="1"/>
  <c r="L7" i="24"/>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BE3" i="25"/>
  <c r="P13" i="24" s="1"/>
  <c r="AZ3" i="25"/>
  <c r="M3" i="25"/>
  <c r="BY3" i="25"/>
  <c r="BR3" i="25"/>
  <c r="O3" i="25"/>
  <c r="N12" i="24" s="1"/>
  <c r="CA3" i="25"/>
  <c r="AV3" i="25"/>
  <c r="B3" i="25"/>
  <c r="BV3" i="25"/>
  <c r="AI3" i="25"/>
  <c r="CM3" i="25"/>
  <c r="L3" i="25"/>
  <c r="BX3" i="25"/>
  <c r="AK3" i="25"/>
  <c r="N3" i="25"/>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2" i="24" l="1"/>
  <c r="M17" i="24"/>
  <c r="L17" i="24" s="1"/>
  <c r="J28" i="19" s="1"/>
  <c r="P263" i="1" s="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<sst xmlns="http://schemas.openxmlformats.org/spreadsheetml/2006/main" count="35896" uniqueCount="4367">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</sst>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3800</v>
      </c>
      <c r="C1" s="347">
        <v>45532</v>
      </c>
      <c r="G1" s="348" t="s">
        <v>3759</v>
      </c>
      <c r="H1" s="348" t="s">
        <v>3760</v>
      </c>
    </row>
    <row r="2" spans="1:8" x14ac:dyDescent="0.25">
      <c r="B2" t="str">
        <f>_xlfn.XLOOKUP(B1,H:H,G:G,0,0,1)</f>
        <v>MD</v>
      </c>
      <c r="C2" t="str">
        <f>_xlfn.XLOOKUP(B2,G:G, H:H, 0,0,1)</f>
        <v>Maryland</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Maryland.</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Maryland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PV:**Maryland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Wind:**Maryland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Maryland.</v>
      </c>
      <c r="L9" s="290" t="str">
        <f>J9&amp;K9</f>
        <v>**Description:** This policy prevents new capacity of the selected type(s) from being built or deployed.  // **Guidance for setting values:**No new coal is planned in Maryland.</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289"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Maryland</v>
      </c>
      <c r="B3" s="386">
        <f>ROUND(SUMIFS(B$4:B$54, $A$4:$A$54, $A$3),0)</f>
        <v>19533</v>
      </c>
      <c r="C3" s="387">
        <f t="shared" ref="C3" si="0">ROUND(SUMIFS(C$4:C$54, $A$4:$A$54, $A$3),0)</f>
        <v>20</v>
      </c>
      <c r="D3" s="386">
        <f>SUMIFS(D$4:D$54, $A$4:$A$54, $A$3)</f>
        <v>22029904</v>
      </c>
      <c r="E3" s="386">
        <f>SUMIFS(E$4:E$54, $A$4:$A$54, $A$3)</f>
        <v>24532371.999999989</v>
      </c>
      <c r="F3" s="388">
        <f>ROUND(SUMIFS(F$4:F$54,$A$4:$A$54,$A$3)*100,0)</f>
        <v>11</v>
      </c>
      <c r="G3" s="173">
        <f>SUMIFS(G$4:G$54, $A$4:$A$54, $A$3)</f>
        <v>0</v>
      </c>
      <c r="H3" s="173">
        <f>SUMIFS(H$4:H$54, $A$4:$A$54, $A$3)</f>
        <v>0</v>
      </c>
      <c r="I3" s="388">
        <f>ROUND(SUMIFS(I$4:I$54,$A$4:$A$54,$A$3)*100,0)</f>
        <v>0</v>
      </c>
      <c r="J3" s="388">
        <f>ROUND(SUMIFS(J$4:J$54, $A$4:$A$54, $A$3),0)</f>
        <v>3939</v>
      </c>
      <c r="K3" s="173">
        <f t="shared" ref="K3:AI3" si="1">ROUND(SUMIFS(K$4:K$54, $A$4:$A$54, $A$3),0)</f>
        <v>1433</v>
      </c>
      <c r="L3" s="388">
        <f t="shared" si="1"/>
        <v>1884</v>
      </c>
      <c r="M3" s="173">
        <f t="shared" si="1"/>
        <v>1600</v>
      </c>
      <c r="N3" s="173">
        <f t="shared" si="1"/>
        <v>0</v>
      </c>
      <c r="O3" s="173">
        <f t="shared" si="1"/>
        <v>0</v>
      </c>
      <c r="P3" s="173">
        <f t="shared" si="1"/>
        <v>0</v>
      </c>
      <c r="Q3" s="173">
        <f t="shared" si="1"/>
        <v>0</v>
      </c>
      <c r="R3" s="173">
        <f t="shared" si="1"/>
        <v>0</v>
      </c>
      <c r="S3" s="388">
        <f t="shared" si="1"/>
        <v>0</v>
      </c>
      <c r="T3" s="173">
        <f t="shared" si="1"/>
        <v>4270</v>
      </c>
      <c r="U3" s="173">
        <f t="shared" si="1"/>
        <v>2685</v>
      </c>
      <c r="V3" s="173">
        <f t="shared" si="1"/>
        <v>1708</v>
      </c>
      <c r="W3" s="173">
        <f t="shared" si="1"/>
        <v>590</v>
      </c>
      <c r="X3" s="173">
        <f t="shared" si="1"/>
        <v>190</v>
      </c>
      <c r="Y3" s="173">
        <f t="shared" si="1"/>
        <v>305</v>
      </c>
      <c r="Z3" s="173">
        <f t="shared" si="1"/>
        <v>0</v>
      </c>
      <c r="AA3" s="173">
        <f t="shared" si="1"/>
        <v>17</v>
      </c>
      <c r="AB3" s="173">
        <f t="shared" si="1"/>
        <v>0</v>
      </c>
      <c r="AC3" s="173">
        <f t="shared" si="1"/>
        <v>1161</v>
      </c>
      <c r="AD3" s="173">
        <f t="shared" si="1"/>
        <v>3262</v>
      </c>
      <c r="AE3" s="173">
        <f t="shared" si="1"/>
        <v>0</v>
      </c>
      <c r="AF3" s="173">
        <f t="shared" si="1"/>
        <v>0</v>
      </c>
      <c r="AG3" s="173">
        <f t="shared" si="1"/>
        <v>0</v>
      </c>
      <c r="AH3" s="173">
        <f t="shared" si="1"/>
        <v>0</v>
      </c>
      <c r="AI3" s="388">
        <f t="shared" si="1"/>
        <v>115</v>
      </c>
      <c r="AJ3" s="173">
        <f>ROUND(SUMIFS(AJ$4:AJ$54,$A$4:$A$54,$A$3)*100,0)</f>
        <v>72</v>
      </c>
      <c r="AK3" s="173">
        <f t="shared" ref="AK3:AL3" si="2">ROUND(SUMIFS(AK$4:AK$54,$A$4:$A$54,$A$3)*100,0)</f>
        <v>89</v>
      </c>
      <c r="AL3" s="173">
        <f t="shared" si="2"/>
        <v>89</v>
      </c>
      <c r="AM3" s="173">
        <f>SUMIFS(AM$4:AM$54, $A$4:$A$54, $A$3)</f>
        <v>0</v>
      </c>
      <c r="AN3" s="173">
        <f t="shared" ref="AN3:AQ3" si="3">SUMIFS(AN$4:AN$54, $A$4:$A$54, $A$3)</f>
        <v>2500</v>
      </c>
      <c r="AO3" s="388">
        <f t="shared" si="3"/>
        <v>0</v>
      </c>
      <c r="AP3" s="388">
        <f t="shared" si="3"/>
        <v>2815</v>
      </c>
      <c r="AQ3" s="388">
        <f t="shared" si="3"/>
        <v>6196525</v>
      </c>
      <c r="AR3" s="388">
        <f>ROUND(SUMIFS(AR$4:AR$54,$A$4:$A$54,$A$3),2)</f>
        <v>45.43</v>
      </c>
      <c r="AS3" s="173">
        <f>SUMIFS(AS$4:AS$54, $A$4:$A$54, $A$3)</f>
        <v>0</v>
      </c>
      <c r="AT3" s="173">
        <f t="shared" ref="AT3:BH3" si="4">SUMIFS(AT$4:AT$54, $A$4:$A$54, $A$3)</f>
        <v>15683730879237</v>
      </c>
      <c r="AU3" s="173">
        <f t="shared" si="4"/>
        <v>0</v>
      </c>
      <c r="AV3" s="173">
        <f t="shared" si="4"/>
        <v>0</v>
      </c>
      <c r="AW3" s="173">
        <f t="shared" si="4"/>
        <v>0</v>
      </c>
      <c r="AX3" s="173">
        <f t="shared" si="4"/>
        <v>0</v>
      </c>
      <c r="AY3" s="173">
        <f t="shared" si="4"/>
        <v>0</v>
      </c>
      <c r="AZ3" s="173">
        <f t="shared" si="4"/>
        <v>0</v>
      </c>
      <c r="BA3" s="173">
        <f t="shared" si="4"/>
        <v>0</v>
      </c>
      <c r="BB3" s="173">
        <f t="shared" si="4"/>
        <v>30300388732975.398</v>
      </c>
      <c r="BC3" s="173">
        <f t="shared" si="4"/>
        <v>0</v>
      </c>
      <c r="BD3" s="173">
        <f t="shared" si="4"/>
        <v>0</v>
      </c>
      <c r="BE3" s="173">
        <f t="shared" si="4"/>
        <v>0</v>
      </c>
      <c r="BF3" s="173">
        <f t="shared" si="4"/>
        <v>10989178787.2679</v>
      </c>
      <c r="BG3" s="173">
        <f t="shared" si="4"/>
        <v>0</v>
      </c>
      <c r="BH3" s="173">
        <f t="shared" si="4"/>
        <v>0</v>
      </c>
      <c r="BI3" s="173">
        <f>ROUND(SUMIFS(BI$4:BI$54,$A$4:$A$54,$A$3),2)</f>
        <v>0</v>
      </c>
      <c r="BJ3" s="173">
        <f t="shared" ref="BJ3:BP3" si="5">ROUND(SUMIFS(BJ$4:BJ$54,$A$4:$A$54,$A$3),2)</f>
        <v>51.76</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45</v>
      </c>
      <c r="BT3" s="388">
        <f>ROUND(SUMIFS(BT$4:BT$54,$A$4:$A$54,$A$3)*100,0)</f>
        <v>42</v>
      </c>
      <c r="BU3" s="388">
        <f t="shared" ref="BU3:CH3" si="7">ROUND(SUMIFS(BU$4:BU$54,$A$4:$A$54,$A$3)*100,0)</f>
        <v>61</v>
      </c>
      <c r="BV3" s="388">
        <f t="shared" si="7"/>
        <v>72</v>
      </c>
      <c r="BW3" s="388">
        <f t="shared" si="7"/>
        <v>20</v>
      </c>
      <c r="BX3" s="388">
        <f t="shared" si="7"/>
        <v>27</v>
      </c>
      <c r="BY3" s="388">
        <f t="shared" si="7"/>
        <v>57</v>
      </c>
      <c r="BZ3" s="388">
        <f>ROUND(SUMIFS(BZ$4:BZ$54,$A$4:$A$54,$A$3)*100,0)</f>
        <v>57</v>
      </c>
      <c r="CA3" s="388">
        <f>ROUND(SUMIFS(CA$4:CA$54,$A$4:$A$54,$A$3)*100,0)</f>
        <v>100</v>
      </c>
      <c r="CB3" s="388">
        <f>ROUND(SUMIFS(CB$4:CB$54,$A$4:$A$54,$A$3)*100,0)</f>
        <v>100</v>
      </c>
      <c r="CC3" s="388">
        <f t="shared" si="7"/>
        <v>20</v>
      </c>
      <c r="CD3" s="388">
        <f t="shared" si="7"/>
        <v>27</v>
      </c>
      <c r="CE3" s="388">
        <f t="shared" si="7"/>
        <v>57</v>
      </c>
      <c r="CF3" s="388">
        <f t="shared" si="7"/>
        <v>56</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30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83</v>
      </c>
      <c r="H22" t="s">
        <v>4024</v>
      </c>
      <c r="I22" s="406">
        <v>2031</v>
      </c>
      <c r="J22" s="406">
        <f t="shared" si="0"/>
        <v>33.200000000000003</v>
      </c>
      <c r="K22" s="406">
        <f t="shared" si="1"/>
        <v>33.200000000000003</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5" x14ac:dyDescent="0.25">
      <c r="A3" s="1" t="s">
        <v>3571</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MD</v>
      </c>
      <c r="C1" s="413">
        <f>SUM(C4:C87)</f>
        <v>75.067385961301198</v>
      </c>
      <c r="D1" s="413">
        <f t="shared" ref="D1:AG1" si="0">SUM(D4:D87)</f>
        <v>72.969192490314839</v>
      </c>
      <c r="E1" s="413">
        <f t="shared" si="0"/>
        <v>73.293505784542404</v>
      </c>
      <c r="F1" s="413">
        <f t="shared" si="0"/>
        <v>75.46777102138978</v>
      </c>
      <c r="G1" s="413">
        <f t="shared" si="0"/>
        <v>76.78299593933761</v>
      </c>
      <c r="H1" s="413">
        <f t="shared" si="0"/>
        <v>76.344738971151301</v>
      </c>
      <c r="I1" s="413">
        <f t="shared" si="0"/>
        <v>79.132680835169893</v>
      </c>
      <c r="J1" s="413">
        <f t="shared" si="0"/>
        <v>79.064955611316279</v>
      </c>
      <c r="K1" s="413">
        <f t="shared" si="0"/>
        <v>80.255932618985483</v>
      </c>
      <c r="L1" s="413">
        <f t="shared" si="0"/>
        <v>82.556435319009609</v>
      </c>
      <c r="M1" s="413">
        <f t="shared" si="0"/>
        <v>83.056630249096116</v>
      </c>
      <c r="N1" s="413">
        <f t="shared" si="0"/>
        <v>83.505268422893906</v>
      </c>
      <c r="O1" s="413">
        <f t="shared" si="0"/>
        <v>84.369511196915013</v>
      </c>
      <c r="P1" s="413">
        <f t="shared" si="0"/>
        <v>86.862661172012963</v>
      </c>
      <c r="Q1" s="413">
        <f t="shared" si="0"/>
        <v>88.040783716623679</v>
      </c>
      <c r="R1" s="413">
        <f t="shared" si="0"/>
        <v>89.413312941833425</v>
      </c>
      <c r="S1" s="413">
        <f t="shared" si="0"/>
        <v>82.610368535873718</v>
      </c>
      <c r="T1" s="413">
        <f t="shared" si="0"/>
        <v>83.522559660954798</v>
      </c>
      <c r="U1" s="413">
        <f t="shared" si="0"/>
        <v>78.442605810193584</v>
      </c>
      <c r="V1" s="413">
        <f t="shared" si="0"/>
        <v>74.913403184737589</v>
      </c>
      <c r="W1" s="413">
        <f t="shared" si="0"/>
        <v>74.460550943024288</v>
      </c>
      <c r="X1" s="413">
        <f t="shared" si="0"/>
        <v>74.147296645289657</v>
      </c>
      <c r="Y1" s="413">
        <f t="shared" si="0"/>
        <v>66.319099601215115</v>
      </c>
      <c r="Z1" s="413">
        <f t="shared" si="0"/>
        <v>65.9906851043486</v>
      </c>
      <c r="AA1" s="413">
        <f t="shared" si="0"/>
        <v>69.110906138744255</v>
      </c>
      <c r="AB1" s="413">
        <f t="shared" si="0"/>
        <v>67.282551044129207</v>
      </c>
      <c r="AC1" s="413">
        <f t="shared" si="0"/>
        <v>65.340826363593166</v>
      </c>
      <c r="AD1" s="413">
        <f t="shared" si="0"/>
        <v>59.388304096818764</v>
      </c>
      <c r="AE1" s="413">
        <f t="shared" si="0"/>
        <v>66.059830780810373</v>
      </c>
      <c r="AF1" s="413">
        <f t="shared" si="0"/>
        <v>61.364005985440116</v>
      </c>
      <c r="AG1" s="413">
        <f t="shared" si="0"/>
        <v>52.857540700000676</v>
      </c>
      <c r="AH1" s="413">
        <f>SUM(AH4:AH87)</f>
        <v>57.727878693298393</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417" t="s">
        <v>2220</v>
      </c>
      <c r="B5" s="390" t="s">
        <v>4120</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417" t="s">
        <v>2220</v>
      </c>
      <c r="B6" s="390" t="s">
        <v>4124</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417" t="s">
        <v>2220</v>
      </c>
      <c r="B7" s="390" t="s">
        <v>4126</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417" t="s">
        <v>2220</v>
      </c>
      <c r="B8" s="390" t="s">
        <v>4128</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417" t="s">
        <v>2220</v>
      </c>
      <c r="B9" s="390" t="s">
        <v>4138</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417" t="s">
        <v>2220</v>
      </c>
      <c r="B10" s="390" t="s">
        <v>4147</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417" t="s">
        <v>2220</v>
      </c>
      <c r="B11" s="390" t="s">
        <v>4142</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417" t="s">
        <v>2220</v>
      </c>
      <c r="B17" s="390" t="s">
        <v>4155</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417" t="s">
        <v>2220</v>
      </c>
      <c r="B18" s="390" t="s">
        <v>4171</v>
      </c>
      <c r="C18" s="418">
        <f>SUMIFS('EPA Export Aggregation'!F:F,'EPA Export Aggregation'!$A:$A,$B18,'EPA Export Aggregation'!$D:$D,$A$1)*IF($A18="CH4",About!$D$58,IF($A18="N2O",About!$D$59,1))</f>
        <v>6.0440929709899997E-2</v>
      </c>
      <c r="D18" s="418">
        <f>SUMIFS('EPA Export Aggregation'!G:G,'EPA Export Aggregation'!$A:$A,$B18,'EPA Export Aggregation'!$D:$D,$A$1)*IF($A18="CH4",About!$D$58,IF($A18="N2O",About!$D$59,1))</f>
        <v>5.3353382280999999E-2</v>
      </c>
      <c r="E18" s="418">
        <f>SUMIFS('EPA Export Aggregation'!H:H,'EPA Export Aggregation'!$A:$A,$B18,'EPA Export Aggregation'!$D:$D,$A$1)*IF($A18="CH4",About!$D$58,IF($A18="N2O",About!$D$59,1))</f>
        <v>5.8137566137600002E-2</v>
      </c>
      <c r="F18" s="418">
        <f>SUMIFS('EPA Export Aggregation'!I:I,'EPA Export Aggregation'!$A:$A,$B18,'EPA Export Aggregation'!$D:$D,$A$1)*IF($A18="CH4",About!$D$58,IF($A18="N2O",About!$D$59,1))</f>
        <v>5.7523603213300002E-2</v>
      </c>
      <c r="G18" s="418">
        <f>SUMIFS('EPA Export Aggregation'!J:J,'EPA Export Aggregation'!$A:$A,$B18,'EPA Export Aggregation'!$D:$D,$A$1)*IF($A18="CH4",About!$D$58,IF($A18="N2O",About!$D$59,1))</f>
        <v>6.1986641393600002E-2</v>
      </c>
      <c r="H18" s="418">
        <f>SUMIFS('EPA Export Aggregation'!K:K,'EPA Export Aggregation'!$A:$A,$B18,'EPA Export Aggregation'!$D:$D,$A$1)*IF($A18="CH4",About!$D$58,IF($A18="N2O",About!$D$59,1))</f>
        <v>6.1986641393600002E-2</v>
      </c>
      <c r="I18" s="418">
        <f>SUMIFS('EPA Export Aggregation'!L:L,'EPA Export Aggregation'!$A:$A,$B18,'EPA Export Aggregation'!$D:$D,$A$1)*IF($A18="CH4",About!$D$58,IF($A18="N2O",About!$D$59,1))</f>
        <v>5.5417305184800002E-2</v>
      </c>
      <c r="J18" s="418">
        <f>SUMIFS('EPA Export Aggregation'!M:M,'EPA Export Aggregation'!$A:$A,$B18,'EPA Export Aggregation'!$D:$D,$A$1)*IF($A18="CH4",About!$D$58,IF($A18="N2O",About!$D$59,1))</f>
        <v>6.14102019313E-2</v>
      </c>
      <c r="K18" s="418">
        <f>SUMIFS('EPA Export Aggregation'!N:N,'EPA Export Aggregation'!$A:$A,$B18,'EPA Export Aggregation'!$D:$D,$A$1)*IF($A18="CH4",About!$D$58,IF($A18="N2O",About!$D$59,1))</f>
        <v>6.2468865979399997E-2</v>
      </c>
      <c r="L18" s="418">
        <f>SUMIFS('EPA Export Aggregation'!O:O,'EPA Export Aggregation'!$A:$A,$B18,'EPA Export Aggregation'!$D:$D,$A$1)*IF($A18="CH4",About!$D$58,IF($A18="N2O",About!$D$59,1))</f>
        <v>6.0548292554899998E-2</v>
      </c>
      <c r="M18" s="418">
        <f>SUMIFS('EPA Export Aggregation'!P:P,'EPA Export Aggregation'!$A:$A,$B18,'EPA Export Aggregation'!$D:$D,$A$1)*IF($A18="CH4",About!$D$58,IF($A18="N2O",About!$D$59,1))</f>
        <v>6.0661461581700001E-2</v>
      </c>
      <c r="N18" s="418">
        <f>SUMIFS('EPA Export Aggregation'!Q:Q,'EPA Export Aggregation'!$A:$A,$B18,'EPA Export Aggregation'!$D:$D,$A$1)*IF($A18="CH4",About!$D$58,IF($A18="N2O",About!$D$59,1))</f>
        <v>5.6073966773E-2</v>
      </c>
      <c r="O18" s="418">
        <f>SUMIFS('EPA Export Aggregation'!R:R,'EPA Export Aggregation'!$A:$A,$B18,'EPA Export Aggregation'!$D:$D,$A$1)*IF($A18="CH4",About!$D$58,IF($A18="N2O",About!$D$59,1))</f>
        <v>6.0283045658899997E-2</v>
      </c>
      <c r="P18" s="418">
        <f>SUMIFS('EPA Export Aggregation'!S:S,'EPA Export Aggregation'!$A:$A,$B18,'EPA Export Aggregation'!$D:$D,$A$1)*IF($A18="CH4",About!$D$58,IF($A18="N2O",About!$D$59,1))</f>
        <v>5.89832610043E-2</v>
      </c>
      <c r="Q18" s="418">
        <f>SUMIFS('EPA Export Aggregation'!T:T,'EPA Export Aggregation'!$A:$A,$B18,'EPA Export Aggregation'!$D:$D,$A$1)*IF($A18="CH4",About!$D$58,IF($A18="N2O",About!$D$59,1))</f>
        <v>6.5345155161499996E-2</v>
      </c>
      <c r="R18" s="418">
        <f>SUMIFS('EPA Export Aggregation'!U:U,'EPA Export Aggregation'!$A:$A,$B18,'EPA Export Aggregation'!$D:$D,$A$1)*IF($A18="CH4",About!$D$58,IF($A18="N2O",About!$D$59,1))</f>
        <v>5.9104377104400002E-2</v>
      </c>
      <c r="S18" s="418">
        <f>SUMIFS('EPA Export Aggregation'!V:V,'EPA Export Aggregation'!$A:$A,$B18,'EPA Export Aggregation'!$D:$D,$A$1)*IF($A18="CH4",About!$D$58,IF($A18="N2O",About!$D$59,1))</f>
        <v>5.6486153846200003E-2</v>
      </c>
      <c r="T18" s="418">
        <f>SUMIFS('EPA Export Aggregation'!W:W,'EPA Export Aggregation'!$A:$A,$B18,'EPA Export Aggregation'!$D:$D,$A$1)*IF($A18="CH4",About!$D$58,IF($A18="N2O",About!$D$59,1))</f>
        <v>5.9372307692300001E-2</v>
      </c>
      <c r="U18" s="418">
        <f>SUMIFS('EPA Export Aggregation'!X:X,'EPA Export Aggregation'!$A:$A,$B18,'EPA Export Aggregation'!$D:$D,$A$1)*IF($A18="CH4",About!$D$58,IF($A18="N2O",About!$D$59,1))</f>
        <v>5.5661538461500001E-2</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0.28389286216850002</v>
      </c>
      <c r="D19" s="418">
        <f>SUMIFS('EPA Export Aggregation'!G:G,'EPA Export Aggregation'!$A:$A,$B19,'EPA Export Aggregation'!$D:$D,$A$1)*IF($A19="CH4",About!$D$58,IF($A19="N2O",About!$D$59,1))</f>
        <v>0.28604258344310002</v>
      </c>
      <c r="E19" s="418">
        <f>SUMIFS('EPA Export Aggregation'!H:H,'EPA Export Aggregation'!$A:$A,$B19,'EPA Export Aggregation'!$D:$D,$A$1)*IF($A19="CH4",About!$D$58,IF($A19="N2O",About!$D$59,1))</f>
        <v>0.27169227832260001</v>
      </c>
      <c r="F19" s="418">
        <f>SUMIFS('EPA Export Aggregation'!I:I,'EPA Export Aggregation'!$A:$A,$B19,'EPA Export Aggregation'!$D:$D,$A$1)*IF($A19="CH4",About!$D$58,IF($A19="N2O",About!$D$59,1))</f>
        <v>0.43399167070790001</v>
      </c>
      <c r="G19" s="418">
        <f>SUMIFS('EPA Export Aggregation'!J:J,'EPA Export Aggregation'!$A:$A,$B19,'EPA Export Aggregation'!$D:$D,$A$1)*IF($A19="CH4",About!$D$58,IF($A19="N2O",About!$D$59,1))</f>
        <v>0.38080436901480003</v>
      </c>
      <c r="H19" s="418">
        <f>SUMIFS('EPA Export Aggregation'!K:K,'EPA Export Aggregation'!$A:$A,$B19,'EPA Export Aggregation'!$D:$D,$A$1)*IF($A19="CH4",About!$D$58,IF($A19="N2O",About!$D$59,1))</f>
        <v>0.38957981854160001</v>
      </c>
      <c r="I19" s="418">
        <f>SUMIFS('EPA Export Aggregation'!L:L,'EPA Export Aggregation'!$A:$A,$B19,'EPA Export Aggregation'!$D:$D,$A$1)*IF($A19="CH4",About!$D$58,IF($A19="N2O",About!$D$59,1))</f>
        <v>0.41678258309040001</v>
      </c>
      <c r="J19" s="418">
        <f>SUMIFS('EPA Export Aggregation'!M:M,'EPA Export Aggregation'!$A:$A,$B19,'EPA Export Aggregation'!$D:$D,$A$1)*IF($A19="CH4",About!$D$58,IF($A19="N2O",About!$D$59,1))</f>
        <v>0.42120663553650001</v>
      </c>
      <c r="K19" s="418">
        <f>SUMIFS('EPA Export Aggregation'!N:N,'EPA Export Aggregation'!$A:$A,$B19,'EPA Export Aggregation'!$D:$D,$A$1)*IF($A19="CH4",About!$D$58,IF($A19="N2O",About!$D$59,1))</f>
        <v>0.42667371837669998</v>
      </c>
      <c r="L19" s="418">
        <f>SUMIFS('EPA Export Aggregation'!O:O,'EPA Export Aggregation'!$A:$A,$B19,'EPA Export Aggregation'!$D:$D,$A$1)*IF($A19="CH4",About!$D$58,IF($A19="N2O",About!$D$59,1))</f>
        <v>0.44265098501860001</v>
      </c>
      <c r="M19" s="418">
        <f>SUMIFS('EPA Export Aggregation'!P:P,'EPA Export Aggregation'!$A:$A,$B19,'EPA Export Aggregation'!$D:$D,$A$1)*IF($A19="CH4",About!$D$58,IF($A19="N2O",About!$D$59,1))</f>
        <v>0.44833437616760002</v>
      </c>
      <c r="N19" s="418">
        <f>SUMIFS('EPA Export Aggregation'!Q:Q,'EPA Export Aggregation'!$A:$A,$B19,'EPA Export Aggregation'!$D:$D,$A$1)*IF($A19="CH4",About!$D$58,IF($A19="N2O",About!$D$59,1))</f>
        <v>0.35841313781560002</v>
      </c>
      <c r="O19" s="418">
        <f>SUMIFS('EPA Export Aggregation'!R:R,'EPA Export Aggregation'!$A:$A,$B19,'EPA Export Aggregation'!$D:$D,$A$1)*IF($A19="CH4",About!$D$58,IF($A19="N2O",About!$D$59,1))</f>
        <v>0.3857196181384</v>
      </c>
      <c r="P19" s="418">
        <f>SUMIFS('EPA Export Aggregation'!S:S,'EPA Export Aggregation'!$A:$A,$B19,'EPA Export Aggregation'!$D:$D,$A$1)*IF($A19="CH4",About!$D$58,IF($A19="N2O",About!$D$59,1))</f>
        <v>0.38918804944770002</v>
      </c>
      <c r="Q19" s="418">
        <f>SUMIFS('EPA Export Aggregation'!T:T,'EPA Export Aggregation'!$A:$A,$B19,'EPA Export Aggregation'!$D:$D,$A$1)*IF($A19="CH4",About!$D$58,IF($A19="N2O",About!$D$59,1))</f>
        <v>0.3819472905836</v>
      </c>
      <c r="R19" s="418">
        <f>SUMIFS('EPA Export Aggregation'!U:U,'EPA Export Aggregation'!$A:$A,$B19,'EPA Export Aggregation'!$D:$D,$A$1)*IF($A19="CH4",About!$D$58,IF($A19="N2O",About!$D$59,1))</f>
        <v>0.41303594935769999</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9.9299199999999993E-6</v>
      </c>
      <c r="P76" s="418">
        <f>SUMIFS('EPA Export Aggregation'!S:S,'EPA Export Aggregation'!$A:$A,$B76,'EPA Export Aggregation'!$D:$D,$A$1)*IF($A76="CH4",About!$D$58,IF($A76="N2O",About!$D$59,1))</f>
        <v>1.9861080000000001E-5</v>
      </c>
      <c r="Q76" s="418">
        <f>SUMIFS('EPA Export Aggregation'!T:T,'EPA Export Aggregation'!$A:$A,$B76,'EPA Export Aggregation'!$D:$D,$A$1)*IF($A76="CH4",About!$D$58,IF($A76="N2O",About!$D$59,1))</f>
        <v>1.9861080000000001E-5</v>
      </c>
      <c r="R76" s="418">
        <f>SUMIFS('EPA Export Aggregation'!U:U,'EPA Export Aggregation'!$A:$A,$B76,'EPA Export Aggregation'!$D:$D,$A$1)*IF($A76="CH4",About!$D$58,IF($A76="N2O",About!$D$59,1))</f>
        <v>2.4826039999999999E-5</v>
      </c>
      <c r="S76" s="418">
        <f>SUMIFS('EPA Export Aggregation'!V:V,'EPA Export Aggregation'!$A:$A,$B76,'EPA Export Aggregation'!$D:$D,$A$1)*IF($A76="CH4",About!$D$58,IF($A76="N2O",About!$D$59,1))</f>
        <v>3.9720920000000003E-5</v>
      </c>
      <c r="T76" s="418">
        <f>SUMIFS('EPA Export Aggregation'!W:W,'EPA Export Aggregation'!$A:$A,$B76,'EPA Export Aggregation'!$D:$D,$A$1)*IF($A76="CH4",About!$D$58,IF($A76="N2O",About!$D$59,1))</f>
        <v>4.2700639999999998E-5</v>
      </c>
      <c r="U76" s="418">
        <f>SUMIFS('EPA Export Aggregation'!X:X,'EPA Export Aggregation'!$A:$A,$B76,'EPA Export Aggregation'!$D:$D,$A$1)*IF($A76="CH4",About!$D$58,IF($A76="N2O",About!$D$59,1))</f>
        <v>4.2700639999999998E-5</v>
      </c>
      <c r="V76" s="418">
        <f>SUMIFS('EPA Export Aggregation'!Y:Y,'EPA Export Aggregation'!$A:$A,$B76,'EPA Export Aggregation'!$D:$D,$A$1)*IF($A76="CH4",About!$D$58,IF($A76="N2O",About!$D$59,1))</f>
        <v>4.2700639999999998E-5</v>
      </c>
      <c r="W76" s="418">
        <f>SUMIFS('EPA Export Aggregation'!Z:Z,'EPA Export Aggregation'!$A:$A,$B76,'EPA Export Aggregation'!$D:$D,$A$1)*IF($A76="CH4",About!$D$58,IF($A76="N2O",About!$D$59,1))</f>
        <v>4.1228759999999998E-5</v>
      </c>
      <c r="X76" s="418">
        <f>SUMIFS('EPA Export Aggregation'!AA:AA,'EPA Export Aggregation'!$A:$A,$B76,'EPA Export Aggregation'!$D:$D,$A$1)*IF($A76="CH4",About!$D$58,IF($A76="N2O",About!$D$59,1))</f>
        <v>3.6503365313000002E-3</v>
      </c>
      <c r="Y76" s="418">
        <f>SUMIFS('EPA Export Aggregation'!AB:AB,'EPA Export Aggregation'!$A:$A,$B76,'EPA Export Aggregation'!$D:$D,$A$1)*IF($A76="CH4",About!$D$58,IF($A76="N2O",About!$D$59,1))</f>
        <v>3.9675047106E-3</v>
      </c>
      <c r="Z76" s="418">
        <f>SUMIFS('EPA Export Aggregation'!AC:AC,'EPA Export Aggregation'!$A:$A,$B76,'EPA Export Aggregation'!$D:$D,$A$1)*IF($A76="CH4",About!$D$58,IF($A76="N2O",About!$D$59,1))</f>
        <v>1.8367054740000001E-4</v>
      </c>
      <c r="AA76" s="418">
        <f>SUMIFS('EPA Export Aggregation'!AD:AD,'EPA Export Aggregation'!$A:$A,$B76,'EPA Export Aggregation'!$D:$D,$A$1)*IF($A76="CH4",About!$D$58,IF($A76="N2O",About!$D$59,1))</f>
        <v>1.191830952E-4</v>
      </c>
      <c r="AB76" s="418">
        <f>SUMIFS('EPA Export Aggregation'!AE:AE,'EPA Export Aggregation'!$A:$A,$B76,'EPA Export Aggregation'!$D:$D,$A$1)*IF($A76="CH4",About!$D$58,IF($A76="N2O",About!$D$59,1))</f>
        <v>2.1195985890000001E-4</v>
      </c>
      <c r="AC76" s="418">
        <f>SUMIFS('EPA Export Aggregation'!AF:AF,'EPA Export Aggregation'!$A:$A,$B76,'EPA Export Aggregation'!$D:$D,$A$1)*IF($A76="CH4",About!$D$58,IF($A76="N2O",About!$D$59,1))</f>
        <v>2.1508868539999999E-4</v>
      </c>
      <c r="AD76" s="418">
        <f>SUMIFS('EPA Export Aggregation'!AG:AG,'EPA Export Aggregation'!$A:$A,$B76,'EPA Export Aggregation'!$D:$D,$A$1)*IF($A76="CH4",About!$D$58,IF($A76="N2O",About!$D$59,1))</f>
        <v>2.2304293600000001E-4</v>
      </c>
      <c r="AE76" s="418">
        <f>SUMIFS('EPA Export Aggregation'!AH:AH,'EPA Export Aggregation'!$A:$A,$B76,'EPA Export Aggregation'!$D:$D,$A$1)*IF($A76="CH4",About!$D$58,IF($A76="N2O",About!$D$59,1))</f>
        <v>2.039590047E-4</v>
      </c>
      <c r="AF76" s="418">
        <f>SUMIFS('EPA Export Aggregation'!AI:AI,'EPA Export Aggregation'!$A:$A,$B76,'EPA Export Aggregation'!$D:$D,$A$1)*IF($A76="CH4",About!$D$58,IF($A76="N2O",About!$D$59,1))</f>
        <v>1.7852143369999999E-4</v>
      </c>
      <c r="AG76" s="418">
        <f>SUMIFS('EPA Export Aggregation'!AJ:AJ,'EPA Export Aggregation'!$A:$A,$B76,'EPA Export Aggregation'!$D:$D,$A$1)*IF($A76="CH4",About!$D$58,IF($A76="N2O",About!$D$59,1))</f>
        <v>1.4903074139999999E-4</v>
      </c>
      <c r="AH76" s="418">
        <f>SUMIFS('EPA Export Aggregation'!AK:AK,'EPA Export Aggregation'!$A:$A,$B76,'EPA Export Aggregation'!$D:$D,$A$1)*IF($A76="CH4",About!$D$58,IF($A76="N2O",About!$D$59,1))</f>
        <v>1.557341746E-4</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3.8111488502099999</v>
      </c>
      <c r="D79" s="418">
        <f>SUMIFS('EPA Export Aggregation'!G:G,'EPA Export Aggregation'!$A:$A,$B79,'EPA Export Aggregation'!$D:$D,$A$1)*IF($A79="CH4",About!$D$58,IF($A79="N2O",About!$D$59,1))</f>
        <v>3.322120934145</v>
      </c>
      <c r="E79" s="418">
        <f>SUMIFS('EPA Export Aggregation'!H:H,'EPA Export Aggregation'!$A:$A,$B79,'EPA Export Aggregation'!$D:$D,$A$1)*IF($A79="CH4",About!$D$58,IF($A79="N2O",About!$D$59,1))</f>
        <v>3.4180241462400001</v>
      </c>
      <c r="F79" s="418">
        <f>SUMIFS('EPA Export Aggregation'!I:I,'EPA Export Aggregation'!$A:$A,$B79,'EPA Export Aggregation'!$D:$D,$A$1)*IF($A79="CH4",About!$D$58,IF($A79="N2O",About!$D$59,1))</f>
        <v>3.3514929646499998</v>
      </c>
      <c r="G79" s="418">
        <f>SUMIFS('EPA Export Aggregation'!J:J,'EPA Export Aggregation'!$A:$A,$B79,'EPA Export Aggregation'!$D:$D,$A$1)*IF($A79="CH4",About!$D$58,IF($A79="N2O",About!$D$59,1))</f>
        <v>3.4141361326170001</v>
      </c>
      <c r="H79" s="418">
        <f>SUMIFS('EPA Export Aggregation'!K:K,'EPA Export Aggregation'!$A:$A,$B79,'EPA Export Aggregation'!$D:$D,$A$1)*IF($A79="CH4",About!$D$58,IF($A79="N2O",About!$D$59,1))</f>
        <v>3.1695926353589998</v>
      </c>
      <c r="I79" s="418">
        <f>SUMIFS('EPA Export Aggregation'!L:L,'EPA Export Aggregation'!$A:$A,$B79,'EPA Export Aggregation'!$D:$D,$A$1)*IF($A79="CH4",About!$D$58,IF($A79="N2O",About!$D$59,1))</f>
        <v>3.2592585693929998</v>
      </c>
      <c r="J79" s="418">
        <f>SUMIFS('EPA Export Aggregation'!M:M,'EPA Export Aggregation'!$A:$A,$B79,'EPA Export Aggregation'!$D:$D,$A$1)*IF($A79="CH4",About!$D$58,IF($A79="N2O",About!$D$59,1))</f>
        <v>1.9639422400319999</v>
      </c>
      <c r="K79" s="418">
        <f>SUMIFS('EPA Export Aggregation'!N:N,'EPA Export Aggregation'!$A:$A,$B79,'EPA Export Aggregation'!$D:$D,$A$1)*IF($A79="CH4",About!$D$58,IF($A79="N2O",About!$D$59,1))</f>
        <v>0.39563494818</v>
      </c>
      <c r="L79" s="418">
        <f>SUMIFS('EPA Export Aggregation'!O:O,'EPA Export Aggregation'!$A:$A,$B79,'EPA Export Aggregation'!$D:$D,$A$1)*IF($A79="CH4",About!$D$58,IF($A79="N2O",About!$D$59,1))</f>
        <v>0.16353203004</v>
      </c>
      <c r="M79" s="418">
        <f>SUMIFS('EPA Export Aggregation'!P:P,'EPA Export Aggregation'!$A:$A,$B79,'EPA Export Aggregation'!$D:$D,$A$1)*IF($A79="CH4",About!$D$58,IF($A79="N2O",About!$D$59,1))</f>
        <v>0.49179360339599998</v>
      </c>
      <c r="N79" s="418">
        <f>SUMIFS('EPA Export Aggregation'!Q:Q,'EPA Export Aggregation'!$A:$A,$B79,'EPA Export Aggregation'!$D:$D,$A$1)*IF($A79="CH4",About!$D$58,IF($A79="N2O",About!$D$59,1))</f>
        <v>0.17700372040199999</v>
      </c>
      <c r="O79" s="418">
        <f>SUMIFS('EPA Export Aggregation'!R:R,'EPA Export Aggregation'!$A:$A,$B79,'EPA Export Aggregation'!$D:$D,$A$1)*IF($A79="CH4",About!$D$58,IF($A79="N2O",About!$D$59,1))</f>
        <v>0.42572055986399998</v>
      </c>
      <c r="P79" s="418">
        <f>SUMIFS('EPA Export Aggregation'!S:S,'EPA Export Aggregation'!$A:$A,$B79,'EPA Export Aggregation'!$D:$D,$A$1)*IF($A79="CH4",About!$D$58,IF($A79="N2O",About!$D$59,1))</f>
        <v>0.26593852956000003</v>
      </c>
      <c r="Q79" s="418">
        <f>SUMIFS('EPA Export Aggregation'!T:T,'EPA Export Aggregation'!$A:$A,$B79,'EPA Export Aggregation'!$D:$D,$A$1)*IF($A79="CH4",About!$D$58,IF($A79="N2O",About!$D$59,1))</f>
        <v>0.215619168162</v>
      </c>
      <c r="R79" s="418">
        <f>SUMIFS('EPA Export Aggregation'!U:U,'EPA Export Aggregation'!$A:$A,$B79,'EPA Export Aggregation'!$D:$D,$A$1)*IF($A79="CH4",About!$D$58,IF($A79="N2O",About!$D$59,1))</f>
        <v>0.248487932094</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3.7801348199999999E-4</v>
      </c>
      <c r="P80" s="418">
        <f>SUMIFS('EPA Export Aggregation'!S:S,'EPA Export Aggregation'!$A:$A,$B80,'EPA Export Aggregation'!$D:$D,$A$1)*IF($A80="CH4",About!$D$58,IF($A80="N2O",About!$D$59,1))</f>
        <v>7.5602858100000002E-4</v>
      </c>
      <c r="Q80" s="418">
        <f>SUMIFS('EPA Export Aggregation'!T:T,'EPA Export Aggregation'!$A:$A,$B80,'EPA Export Aggregation'!$D:$D,$A$1)*IF($A80="CH4",About!$D$58,IF($A80="N2O",About!$D$59,1))</f>
        <v>7.5602858100000002E-4</v>
      </c>
      <c r="R80" s="418">
        <f>SUMIFS('EPA Export Aggregation'!U:U,'EPA Export Aggregation'!$A:$A,$B80,'EPA Export Aggregation'!$D:$D,$A$1)*IF($A80="CH4",About!$D$58,IF($A80="N2O",About!$D$59,1))</f>
        <v>9.4503643200000002E-4</v>
      </c>
      <c r="S80" s="418">
        <f>SUMIFS('EPA Export Aggregation'!V:V,'EPA Export Aggregation'!$A:$A,$B80,'EPA Export Aggregation'!$D:$D,$A$1)*IF($A80="CH4",About!$D$58,IF($A80="N2O",About!$D$59,1))</f>
        <v>1.5120566550000001E-3</v>
      </c>
      <c r="T80" s="418">
        <f>SUMIFS('EPA Export Aggregation'!W:W,'EPA Export Aggregation'!$A:$A,$B80,'EPA Export Aggregation'!$D:$D,$A$1)*IF($A80="CH4",About!$D$58,IF($A80="N2O",About!$D$59,1))</f>
        <v>1.6254617160000001E-3</v>
      </c>
      <c r="U80" s="418">
        <f>SUMIFS('EPA Export Aggregation'!X:X,'EPA Export Aggregation'!$A:$A,$B80,'EPA Export Aggregation'!$D:$D,$A$1)*IF($A80="CH4",About!$D$58,IF($A80="N2O",About!$D$59,1))</f>
        <v>1.6254617160000001E-3</v>
      </c>
      <c r="V80" s="418">
        <f>SUMIFS('EPA Export Aggregation'!Y:Y,'EPA Export Aggregation'!$A:$A,$B80,'EPA Export Aggregation'!$D:$D,$A$1)*IF($A80="CH4",About!$D$58,IF($A80="N2O",About!$D$59,1))</f>
        <v>1.6254617160000001E-3</v>
      </c>
      <c r="W80" s="418">
        <f>SUMIFS('EPA Export Aggregation'!Z:Z,'EPA Export Aggregation'!$A:$A,$B80,'EPA Export Aggregation'!$D:$D,$A$1)*IF($A80="CH4",About!$D$58,IF($A80="N2O",About!$D$59,1))</f>
        <v>1.5694595820000001E-3</v>
      </c>
      <c r="X80" s="418">
        <f>SUMIFS('EPA Export Aggregation'!AA:AA,'EPA Export Aggregation'!$A:$A,$B80,'EPA Export Aggregation'!$D:$D,$A$1)*IF($A80="CH4",About!$D$58,IF($A80="N2O",About!$D$59,1))</f>
        <v>4.439897751586E-3</v>
      </c>
      <c r="Y80" s="418">
        <f>SUMIFS('EPA Export Aggregation'!AB:AB,'EPA Export Aggregation'!$A:$A,$B80,'EPA Export Aggregation'!$D:$D,$A$1)*IF($A80="CH4",About!$D$58,IF($A80="N2O",About!$D$59,1))</f>
        <v>4.3210358957097E-3</v>
      </c>
      <c r="Z80" s="418">
        <f>SUMIFS('EPA Export Aggregation'!AC:AC,'EPA Export Aggregation'!$A:$A,$B80,'EPA Export Aggregation'!$D:$D,$A$1)*IF($A80="CH4",About!$D$58,IF($A80="N2O",About!$D$59,1))</f>
        <v>3.0376865055863002E-3</v>
      </c>
      <c r="AA80" s="418">
        <f>SUMIFS('EPA Export Aggregation'!AD:AD,'EPA Export Aggregation'!$A:$A,$B80,'EPA Export Aggregation'!$D:$D,$A$1)*IF($A80="CH4",About!$D$58,IF($A80="N2O",About!$D$59,1))</f>
        <v>2.3552619595466999E-3</v>
      </c>
      <c r="AB80" s="418">
        <f>SUMIFS('EPA Export Aggregation'!AE:AE,'EPA Export Aggregation'!$A:$A,$B80,'EPA Export Aggregation'!$D:$D,$A$1)*IF($A80="CH4",About!$D$58,IF($A80="N2O",About!$D$59,1))</f>
        <v>3.4915773426121002E-3</v>
      </c>
      <c r="AC80" s="418">
        <f>SUMIFS('EPA Export Aggregation'!AF:AF,'EPA Export Aggregation'!$A:$A,$B80,'EPA Export Aggregation'!$D:$D,$A$1)*IF($A80="CH4",About!$D$58,IF($A80="N2O",About!$D$59,1))</f>
        <v>3.2189977484701998E-3</v>
      </c>
      <c r="AD80" s="418">
        <f>SUMIFS('EPA Export Aggregation'!AG:AG,'EPA Export Aggregation'!$A:$A,$B80,'EPA Export Aggregation'!$D:$D,$A$1)*IF($A80="CH4",About!$D$58,IF($A80="N2O",About!$D$59,1))</f>
        <v>3.5370108348650999E-3</v>
      </c>
      <c r="AE80" s="418">
        <f>SUMIFS('EPA Export Aggregation'!AH:AH,'EPA Export Aggregation'!$A:$A,$B80,'EPA Export Aggregation'!$D:$D,$A$1)*IF($A80="CH4",About!$D$58,IF($A80="N2O",About!$D$59,1))</f>
        <v>3.3821731420831001E-3</v>
      </c>
      <c r="AF80" s="418">
        <f>SUMIFS('EPA Export Aggregation'!AI:AI,'EPA Export Aggregation'!$A:$A,$B80,'EPA Export Aggregation'!$D:$D,$A$1)*IF($A80="CH4",About!$D$58,IF($A80="N2O",About!$D$59,1))</f>
        <v>3.0711468493999998E-3</v>
      </c>
      <c r="AG80" s="418">
        <f>SUMIFS('EPA Export Aggregation'!AJ:AJ,'EPA Export Aggregation'!$A:$A,$B80,'EPA Export Aggregation'!$D:$D,$A$1)*IF($A80="CH4",About!$D$58,IF($A80="N2O",About!$D$59,1))</f>
        <v>1.5116982895011001E-3</v>
      </c>
      <c r="AH80" s="418">
        <f>SUMIFS('EPA Export Aggregation'!AK:AK,'EPA Export Aggregation'!$A:$A,$B80,'EPA Export Aggregation'!$D:$D,$A$1)*IF($A80="CH4",About!$D$58,IF($A80="N2O",About!$D$59,1))</f>
        <v>1.5453498894770999E-3</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3.3377755000000002E-4</v>
      </c>
      <c r="Y84" s="418">
        <f>SUMIFS('EPA Export Aggregation'!AB:AB,'EPA Export Aggregation'!$A:$A,$B84,'EPA Export Aggregation'!$D:$D,$A$1)*IF($A84="CH4",About!$D$58,IF($A84="N2O",About!$D$59,1))</f>
        <v>3.5130619999999997E-4</v>
      </c>
      <c r="Z84" s="418">
        <f>SUMIFS('EPA Export Aggregation'!AC:AC,'EPA Export Aggregation'!$A:$A,$B84,'EPA Export Aggregation'!$D:$D,$A$1)*IF($A84="CH4",About!$D$58,IF($A84="N2O",About!$D$59,1))</f>
        <v>4.065265E-4</v>
      </c>
      <c r="AA84" s="418">
        <f>SUMIFS('EPA Export Aggregation'!AD:AD,'EPA Export Aggregation'!$A:$A,$B84,'EPA Export Aggregation'!$D:$D,$A$1)*IF($A84="CH4",About!$D$58,IF($A84="N2O",About!$D$59,1))</f>
        <v>2.3069245E-4</v>
      </c>
      <c r="AB84" s="418">
        <f>SUMIFS('EPA Export Aggregation'!AE:AE,'EPA Export Aggregation'!$A:$A,$B84,'EPA Export Aggregation'!$D:$D,$A$1)*IF($A84="CH4",About!$D$58,IF($A84="N2O",About!$D$59,1))</f>
        <v>5.2355885E-4</v>
      </c>
      <c r="AC84" s="418">
        <f>SUMIFS('EPA Export Aggregation'!AF:AF,'EPA Export Aggregation'!$A:$A,$B84,'EPA Export Aggregation'!$D:$D,$A$1)*IF($A84="CH4",About!$D$58,IF($A84="N2O",About!$D$59,1))</f>
        <v>6.4311040000000004E-4</v>
      </c>
      <c r="AD84" s="418">
        <f>SUMIFS('EPA Export Aggregation'!AG:AG,'EPA Export Aggregation'!$A:$A,$B84,'EPA Export Aggregation'!$D:$D,$A$1)*IF($A84="CH4",About!$D$58,IF($A84="N2O",About!$D$59,1))</f>
        <v>5.6765660000000003E-4</v>
      </c>
      <c r="AE84" s="418">
        <f>SUMIFS('EPA Export Aggregation'!AH:AH,'EPA Export Aggregation'!$A:$A,$B84,'EPA Export Aggregation'!$D:$D,$A$1)*IF($A84="CH4",About!$D$58,IF($A84="N2O",About!$D$59,1))</f>
        <v>5.6281090000000005E-4</v>
      </c>
      <c r="AF84" s="418">
        <f>SUMIFS('EPA Export Aggregation'!AI:AI,'EPA Export Aggregation'!$A:$A,$B84,'EPA Export Aggregation'!$D:$D,$A$1)*IF($A84="CH4",About!$D$58,IF($A84="N2O",About!$D$59,1))</f>
        <v>5.4410254999999995E-4</v>
      </c>
      <c r="AG84" s="418">
        <f>SUMIFS('EPA Export Aggregation'!AJ:AJ,'EPA Export Aggregation'!$A:$A,$B84,'EPA Export Aggregation'!$D:$D,$A$1)*IF($A84="CH4",About!$D$58,IF($A84="N2O",About!$D$59,1))</f>
        <v>6.5032960000000004E-4</v>
      </c>
      <c r="AH84" s="418">
        <f>SUMIFS('EPA Export Aggregation'!AK:AK,'EPA Export Aggregation'!$A:$A,$B84,'EPA Export Aggregation'!$D:$D,$A$1)*IF($A84="CH4",About!$D$58,IF($A84="N2O",About!$D$59,1))</f>
        <v>7.9187715000000002E-4</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2024-08-28T22:10:05Z</dcterms:modified>
</cp:coreProperties>
</file>