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E2D86396-63CC-4579-BD19-84EFEE9AF178}"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34" i="24"/>
  <c r="J34" i="24" s="1"/>
  <c r="K34" i="24" s="1"/>
  <c r="A1" i="26"/>
  <c r="U8" i="26" s="1"/>
  <c r="P2" i="22"/>
  <c r="M7" i="22"/>
  <c r="M12" i="22"/>
  <c r="L12" i="22" s="1"/>
  <c r="J34" i="19" s="1"/>
  <c r="G7" i="24"/>
  <c r="O7" i="24" s="1"/>
  <c r="P7" i="24" s="1"/>
  <c r="G23" i="24"/>
  <c r="O23" i="24" s="1"/>
  <c r="P23" i="24" s="1"/>
  <c r="T5" i="26"/>
  <c r="W35" i="26"/>
  <c r="W44" i="26"/>
  <c r="AC8" i="26"/>
  <c r="AC15" i="26"/>
  <c r="E10" i="26"/>
  <c r="E11" i="26"/>
  <c r="L13" i="22"/>
  <c r="J64" i="19" s="1"/>
  <c r="L11" i="26"/>
  <c r="L19" i="26"/>
  <c r="V5" i="26"/>
  <c r="N8" i="26"/>
  <c r="N10" i="26"/>
  <c r="V12" i="26"/>
  <c r="V14" i="26"/>
  <c r="V19" i="26"/>
  <c r="V21" i="26"/>
  <c r="AE30" i="26"/>
  <c r="AE46" i="26"/>
  <c r="AE47" i="26"/>
  <c r="O10" i="24"/>
  <c r="P10" i="24" s="1"/>
  <c r="O6" i="26"/>
  <c r="W10" i="26"/>
  <c r="O12" i="26"/>
  <c r="W12" i="26"/>
  <c r="W16" i="26"/>
  <c r="O17" i="26"/>
  <c r="W19" i="26"/>
  <c r="O20" i="26"/>
  <c r="O21" i="26"/>
  <c r="AF22" i="26"/>
  <c r="AF30" i="26"/>
  <c r="AF38" i="26"/>
  <c r="AF39" i="26"/>
  <c r="AF47" i="26"/>
  <c r="AF50" i="26"/>
  <c r="R57" i="26"/>
  <c r="K62" i="26"/>
  <c r="O24" i="24"/>
  <c r="P24" i="24" s="1"/>
  <c r="X5" i="26"/>
  <c r="P6" i="26"/>
  <c r="X8" i="26"/>
  <c r="P9" i="26"/>
  <c r="P10" i="26"/>
  <c r="X10" i="26"/>
  <c r="P13" i="26"/>
  <c r="X14" i="26"/>
  <c r="P15" i="26"/>
  <c r="X17" i="26"/>
  <c r="P18" i="26"/>
  <c r="P19" i="26"/>
  <c r="X19" i="26"/>
  <c r="G23" i="26"/>
  <c r="G24" i="26"/>
  <c r="G28" i="26"/>
  <c r="G32" i="26"/>
  <c r="G40" i="26"/>
  <c r="G43" i="26"/>
  <c r="G48" i="26"/>
  <c r="G51" i="26"/>
  <c r="W62" i="26"/>
  <c r="J64" i="26"/>
  <c r="O36" i="24"/>
  <c r="P36" i="24" s="1"/>
  <c r="Q4" i="26"/>
  <c r="AG5" i="26"/>
  <c r="Y6" i="26"/>
  <c r="Y7" i="26"/>
  <c r="AG7" i="26"/>
  <c r="AG9" i="26"/>
  <c r="Q10" i="26"/>
  <c r="Q11"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W7" i="26" l="1"/>
  <c r="AE27" i="26"/>
  <c r="V9" i="26"/>
  <c r="X37" i="26"/>
  <c r="U12" i="26"/>
  <c r="U82" i="26"/>
  <c r="V18" i="26"/>
  <c r="N5" i="26"/>
  <c r="D8" i="26"/>
  <c r="J21" i="24"/>
  <c r="K21" i="24" s="1"/>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A1" i="26" s="1"/>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K1" i="26"/>
  <c r="S1" i="26"/>
  <c r="G22" i="24" s="1"/>
  <c r="J22" i="24" s="1"/>
  <c r="R161" i="1"/>
  <c r="Q161" i="1"/>
  <c r="P161" i="1"/>
  <c r="O161" i="1"/>
  <c r="N161" i="1"/>
  <c r="M161" i="1"/>
  <c r="L161" i="1"/>
  <c r="K161" i="1"/>
  <c r="J161" i="1"/>
  <c r="B161" i="1"/>
  <c r="A161" i="1"/>
  <c r="C1" i="26" l="1"/>
  <c r="G6" i="24" s="1"/>
  <c r="J1" i="26"/>
  <c r="O22" i="24"/>
  <c r="P22" i="24" s="1"/>
  <c r="K22" i="24"/>
  <c r="D2" i="20"/>
  <c r="D3" i="20"/>
  <c r="AG1" i="26"/>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E3" i="20" l="1"/>
  <c r="E2" i="20"/>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<sst xmlns="http://schemas.openxmlformats.org/spreadsheetml/2006/main" count="28264" uniqueCount="2481">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</sst>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1954</v>
      </c>
      <c r="C1" s="260">
        <v>45369</v>
      </c>
      <c r="G1" s="147" t="s">
        <v>1914</v>
      </c>
      <c r="H1" s="147" t="s">
        <v>1915</v>
      </c>
    </row>
    <row r="2" spans="1:8" x14ac:dyDescent="0.25">
      <c r="B2" t="str">
        <f>B1</f>
        <v>Maryland</v>
      </c>
      <c r="C2" t="str">
        <f>INDEX(G:G,MATCH(B1,H:H,0))</f>
        <v>MD</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Maryland.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Maryland.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Maryland.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Maryland,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Maryland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PV:**Maryland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Wind:**Maryland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Maryland will retire 0 MW of coal by 2050. Maryland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Maryland will retire 3950 MW of natural gas by 2050. Maryland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Maryland will retire 2000 MW of nuclear by 2050. Maryland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Maryland will retire 100 MW of natural gas by 2050. Maryland currently has 15301 MW of natural gas peaker capacity.</v>
      </c>
      <c r="P12" s="1" t="str">
        <f>_xlfn.CONCAT("//**Lignite:** The EIA projects that ", About!B2, " will retire ", 'Supporting Data'!$S$3, " MW of lignite by 2050. ", About!B2, " currently has ",'Supporting Data'!$AE$3, " MW of lignite capacity." )</f>
        <v>//**Lignite:** The EIA projects that Maryland will retire 0 MW of lignite by 2050. Maryland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13% to 22% through 2050.//**Urban Residential Appliances:** In the BAU case, in Maryland,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13% to 22% through 2050.//**Rural Residential Appliances:** In the BAU case, in Maryland,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9% to 10% through 2050.//**Comercial Appliances:** In the BAU case, in Maryland, the share of electricity among fuels used for appliances in commercial buildings will fall from 39% to 37% through 2050.//**Comercial Other Components:** In the BAU case, in Maryland,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Maryland.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Maryland will retire 0 MW of coal by 2050. Maryland currently has 0 MW of coal capacity.//**Natural gas non-peaker:** The EIA projects that Maryland will retire 3950 MW of natural gas by 2050. Maryland currently has 18863 MW of natural gas non-peaker capacity.//**Nuclear:** The EIA projects that Maryland will retire 2000 MW of nuclear by 2050. Maryland currently has 2240 MW of nuclear capacity.//**Natural gas peaker:** The EIA projects that Maryland will retire 100 MW of natural gas by 2050. Maryland currently has 15301 MW of natural gas peaker capacity.//**Lignite:** The EIA projects that Maryland will retire 0 MW of lignite by 2050. Maryland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60% below 2006 levels by 2031</v>
      </c>
      <c r="C2" s="1">
        <f>IF(INDEX('State Targets'!I:I,MATCH(About!$B$2,'State Targets'!$B:$B,0))=0,"",INDEX('State Targets'!I:I,MATCH(About!$B$2,'State Targets'!$B:$B,0)))</f>
        <v>2031</v>
      </c>
      <c r="D2" s="1">
        <f>INDEX('State Targets'!J:J,MATCH(About!$B$2,'State Targets'!$B:$B,0))</f>
        <v>33.200000000000003</v>
      </c>
      <c r="E2" s="1">
        <f>INDEX('State Targets'!K:K,MATCH(About!$B$2,'State Targets'!$B:$B,0))</f>
        <v>33.200000000000003</v>
      </c>
      <c r="F2" s="1" t="str">
        <f>IF(INDEX('State Targets'!L:L,MATCH(About!$B$2,'State Targets'!$B:$B,0))=0,"",INDEX('State Targets'!L:L,MATCH(About!$B$2,'State Targets'!$B:$B,0)))</f>
        <v xml:space="preserve">Maryland enacted statutory targets in 2022 to reduce GHG emissions 60% below 2006 levels by 2031. </v>
      </c>
    </row>
    <row r="3" spans="1:6" x14ac:dyDescent="0.25">
      <c r="A3" s="1"/>
      <c r="B3" s="1" t="str">
        <f>IF(INDEX('State Targets'!H:H,MATCH(About!$B$2,'State Targets'!$B:$B,0))=0,"",INDEX('State Targets'!H:H,MATCH(About!$B$2,'State Targets'!$B:$B,0)))</f>
        <v>60% below 2006 levels by 2031</v>
      </c>
      <c r="C3" s="1">
        <f>IF(INDEX('State Targets'!I:I,MATCH(About!$B$2,'State Targets'!$B:$B,0))=0,"",INDEX('State Targets'!I:I,MATCH(About!$B$2,'State Targets'!$B:$B,0)))</f>
        <v>2031</v>
      </c>
      <c r="D3" s="1">
        <f>INDEX('State Targets'!J:J,MATCH(About!$B$2,'State Targets'!$B:$B,0))</f>
        <v>33.200000000000003</v>
      </c>
      <c r="E3" s="1">
        <f>INDEX('State Targets'!K:K,MATCH(About!$B$2,'State Targets'!$B:$B,0))</f>
        <v>33.200000000000003</v>
      </c>
      <c r="F3" s="1" t="str">
        <f>IF(INDEX('State Targets'!L:L,MATCH(About!$B$2,'State Targets'!$B:$B,0))=0,"",INDEX('State Targets'!L:L,MATCH(About!$B$2,'State Targets'!$B:$B,0)))</f>
        <v xml:space="preserve">Maryland enacted statutory targets in 2022 to reduce GHG emissions 60% below 2006 levels by 2031.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83</v>
      </c>
      <c r="H22" s="1" t="s">
        <v>2163</v>
      </c>
      <c r="I22" s="213">
        <v>2031</v>
      </c>
      <c r="J22" s="213">
        <f t="shared" si="0"/>
        <v>33.200000000000003</v>
      </c>
      <c r="K22" s="213">
        <f t="shared" si="1"/>
        <v>33.200000000000003</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MD</v>
      </c>
      <c r="C1" s="223">
        <f>SUM(C4:C87)</f>
        <v>75.067385961301198</v>
      </c>
      <c r="D1" s="223">
        <f t="shared" ref="D1:AH1" si="0">SUM(D4:D87)</f>
        <v>72.969192490314839</v>
      </c>
      <c r="E1" s="223">
        <f t="shared" si="0"/>
        <v>73.293505784542404</v>
      </c>
      <c r="F1" s="223">
        <f t="shared" si="0"/>
        <v>75.46777102138978</v>
      </c>
      <c r="G1" s="223">
        <f t="shared" si="0"/>
        <v>76.78299593933761</v>
      </c>
      <c r="H1" s="223">
        <f t="shared" si="0"/>
        <v>76.344738971151301</v>
      </c>
      <c r="I1" s="223">
        <f t="shared" si="0"/>
        <v>79.132680835169893</v>
      </c>
      <c r="J1" s="223">
        <f t="shared" si="0"/>
        <v>79.064955611316279</v>
      </c>
      <c r="K1" s="223">
        <f t="shared" si="0"/>
        <v>80.255932618985483</v>
      </c>
      <c r="L1" s="223">
        <f t="shared" si="0"/>
        <v>82.556435319009609</v>
      </c>
      <c r="M1" s="223">
        <f t="shared" si="0"/>
        <v>83.056630249096116</v>
      </c>
      <c r="N1" s="223">
        <f t="shared" si="0"/>
        <v>83.505268422893906</v>
      </c>
      <c r="O1" s="223">
        <f t="shared" si="0"/>
        <v>84.369511196915013</v>
      </c>
      <c r="P1" s="223">
        <f t="shared" si="0"/>
        <v>86.862661172012963</v>
      </c>
      <c r="Q1" s="223">
        <f t="shared" si="0"/>
        <v>88.040783716623679</v>
      </c>
      <c r="R1" s="223">
        <f t="shared" si="0"/>
        <v>89.413312941833425</v>
      </c>
      <c r="S1" s="223">
        <f t="shared" si="0"/>
        <v>82.610368535873718</v>
      </c>
      <c r="T1" s="223">
        <f t="shared" si="0"/>
        <v>83.522559660954798</v>
      </c>
      <c r="U1" s="223">
        <f t="shared" si="0"/>
        <v>78.442605810193584</v>
      </c>
      <c r="V1" s="223">
        <f t="shared" si="0"/>
        <v>74.913403184737589</v>
      </c>
      <c r="W1" s="223">
        <f t="shared" si="0"/>
        <v>74.460550943024288</v>
      </c>
      <c r="X1" s="223">
        <f t="shared" si="0"/>
        <v>74.147296645289657</v>
      </c>
      <c r="Y1" s="223">
        <f t="shared" si="0"/>
        <v>66.319099601215115</v>
      </c>
      <c r="Z1" s="223">
        <f t="shared" si="0"/>
        <v>65.9906851043486</v>
      </c>
      <c r="AA1" s="223">
        <f t="shared" si="0"/>
        <v>69.110906138744255</v>
      </c>
      <c r="AB1" s="223">
        <f t="shared" si="0"/>
        <v>67.282551044129207</v>
      </c>
      <c r="AC1" s="223">
        <f t="shared" si="0"/>
        <v>65.340826363593166</v>
      </c>
      <c r="AD1" s="223">
        <f t="shared" si="0"/>
        <v>59.388304096818764</v>
      </c>
      <c r="AE1" s="223">
        <f t="shared" si="0"/>
        <v>66.059830780810373</v>
      </c>
      <c r="AF1" s="223">
        <f t="shared" si="0"/>
        <v>61.364005985440116</v>
      </c>
      <c r="AG1" s="223">
        <f t="shared" si="0"/>
        <v>52.857540700000676</v>
      </c>
      <c r="AH1" s="223">
        <f t="shared" si="0"/>
        <v>57.727878693298393</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25">
      <c r="A5" s="227" t="s">
        <v>479</v>
      </c>
      <c r="B5" s="199" t="s">
        <v>2259</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25">
      <c r="A6" s="227" t="s">
        <v>479</v>
      </c>
      <c r="B6" s="199" t="s">
        <v>2263</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25">
      <c r="A7" s="227" t="s">
        <v>479</v>
      </c>
      <c r="B7" s="199" t="s">
        <v>2265</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25">
      <c r="A8" s="227" t="s">
        <v>479</v>
      </c>
      <c r="B8" s="199" t="s">
        <v>2267</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25">
      <c r="A9" s="227" t="s">
        <v>479</v>
      </c>
      <c r="B9" s="199" t="s">
        <v>2277</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25">
      <c r="A10" s="227" t="s">
        <v>479</v>
      </c>
      <c r="B10" s="199" t="s">
        <v>2286</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25">
      <c r="A11" s="227" t="s">
        <v>479</v>
      </c>
      <c r="B11" s="199" t="s">
        <v>2281</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2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25">
      <c r="A17" s="227" t="s">
        <v>479</v>
      </c>
      <c r="B17" s="199" t="s">
        <v>2294</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25">
      <c r="A18" s="227" t="s">
        <v>479</v>
      </c>
      <c r="B18" s="199" t="s">
        <v>2310</v>
      </c>
      <c r="C18" s="228">
        <f>SUMIFS('EPA Export Aggregation'!F:F,'EPA Export Aggregation'!$A:$A,$B18,'EPA Export Aggregation'!$D:$D,$A$1)*IF($A18="CH4",About!$D$58,IF($A18="N2O",About!$D$59,1))</f>
        <v>6.0440929709899997E-2</v>
      </c>
      <c r="D18" s="228">
        <f>SUMIFS('EPA Export Aggregation'!G:G,'EPA Export Aggregation'!$A:$A,$B18,'EPA Export Aggregation'!$D:$D,$A$1)*IF($A18="CH4",About!$D$58,IF($A18="N2O",About!$D$59,1))</f>
        <v>5.3353382280999999E-2</v>
      </c>
      <c r="E18" s="228">
        <f>SUMIFS('EPA Export Aggregation'!H:H,'EPA Export Aggregation'!$A:$A,$B18,'EPA Export Aggregation'!$D:$D,$A$1)*IF($A18="CH4",About!$D$58,IF($A18="N2O",About!$D$59,1))</f>
        <v>5.8137566137600002E-2</v>
      </c>
      <c r="F18" s="228">
        <f>SUMIFS('EPA Export Aggregation'!I:I,'EPA Export Aggregation'!$A:$A,$B18,'EPA Export Aggregation'!$D:$D,$A$1)*IF($A18="CH4",About!$D$58,IF($A18="N2O",About!$D$59,1))</f>
        <v>5.7523603213300002E-2</v>
      </c>
      <c r="G18" s="228">
        <f>SUMIFS('EPA Export Aggregation'!J:J,'EPA Export Aggregation'!$A:$A,$B18,'EPA Export Aggregation'!$D:$D,$A$1)*IF($A18="CH4",About!$D$58,IF($A18="N2O",About!$D$59,1))</f>
        <v>6.1986641393600002E-2</v>
      </c>
      <c r="H18" s="228">
        <f>SUMIFS('EPA Export Aggregation'!K:K,'EPA Export Aggregation'!$A:$A,$B18,'EPA Export Aggregation'!$D:$D,$A$1)*IF($A18="CH4",About!$D$58,IF($A18="N2O",About!$D$59,1))</f>
        <v>6.1986641393600002E-2</v>
      </c>
      <c r="I18" s="228">
        <f>SUMIFS('EPA Export Aggregation'!L:L,'EPA Export Aggregation'!$A:$A,$B18,'EPA Export Aggregation'!$D:$D,$A$1)*IF($A18="CH4",About!$D$58,IF($A18="N2O",About!$D$59,1))</f>
        <v>5.5417305184800002E-2</v>
      </c>
      <c r="J18" s="228">
        <f>SUMIFS('EPA Export Aggregation'!M:M,'EPA Export Aggregation'!$A:$A,$B18,'EPA Export Aggregation'!$D:$D,$A$1)*IF($A18="CH4",About!$D$58,IF($A18="N2O",About!$D$59,1))</f>
        <v>6.14102019313E-2</v>
      </c>
      <c r="K18" s="228">
        <f>SUMIFS('EPA Export Aggregation'!N:N,'EPA Export Aggregation'!$A:$A,$B18,'EPA Export Aggregation'!$D:$D,$A$1)*IF($A18="CH4",About!$D$58,IF($A18="N2O",About!$D$59,1))</f>
        <v>6.2468865979399997E-2</v>
      </c>
      <c r="L18" s="228">
        <f>SUMIFS('EPA Export Aggregation'!O:O,'EPA Export Aggregation'!$A:$A,$B18,'EPA Export Aggregation'!$D:$D,$A$1)*IF($A18="CH4",About!$D$58,IF($A18="N2O",About!$D$59,1))</f>
        <v>6.0548292554899998E-2</v>
      </c>
      <c r="M18" s="228">
        <f>SUMIFS('EPA Export Aggregation'!P:P,'EPA Export Aggregation'!$A:$A,$B18,'EPA Export Aggregation'!$D:$D,$A$1)*IF($A18="CH4",About!$D$58,IF($A18="N2O",About!$D$59,1))</f>
        <v>6.0661461581700001E-2</v>
      </c>
      <c r="N18" s="228">
        <f>SUMIFS('EPA Export Aggregation'!Q:Q,'EPA Export Aggregation'!$A:$A,$B18,'EPA Export Aggregation'!$D:$D,$A$1)*IF($A18="CH4",About!$D$58,IF($A18="N2O",About!$D$59,1))</f>
        <v>5.6073966773E-2</v>
      </c>
      <c r="O18" s="228">
        <f>SUMIFS('EPA Export Aggregation'!R:R,'EPA Export Aggregation'!$A:$A,$B18,'EPA Export Aggregation'!$D:$D,$A$1)*IF($A18="CH4",About!$D$58,IF($A18="N2O",About!$D$59,1))</f>
        <v>6.0283045658899997E-2</v>
      </c>
      <c r="P18" s="228">
        <f>SUMIFS('EPA Export Aggregation'!S:S,'EPA Export Aggregation'!$A:$A,$B18,'EPA Export Aggregation'!$D:$D,$A$1)*IF($A18="CH4",About!$D$58,IF($A18="N2O",About!$D$59,1))</f>
        <v>5.89832610043E-2</v>
      </c>
      <c r="Q18" s="228">
        <f>SUMIFS('EPA Export Aggregation'!T:T,'EPA Export Aggregation'!$A:$A,$B18,'EPA Export Aggregation'!$D:$D,$A$1)*IF($A18="CH4",About!$D$58,IF($A18="N2O",About!$D$59,1))</f>
        <v>6.5345155161499996E-2</v>
      </c>
      <c r="R18" s="228">
        <f>SUMIFS('EPA Export Aggregation'!U:U,'EPA Export Aggregation'!$A:$A,$B18,'EPA Export Aggregation'!$D:$D,$A$1)*IF($A18="CH4",About!$D$58,IF($A18="N2O",About!$D$59,1))</f>
        <v>5.9104377104400002E-2</v>
      </c>
      <c r="S18" s="228">
        <f>SUMIFS('EPA Export Aggregation'!V:V,'EPA Export Aggregation'!$A:$A,$B18,'EPA Export Aggregation'!$D:$D,$A$1)*IF($A18="CH4",About!$D$58,IF($A18="N2O",About!$D$59,1))</f>
        <v>5.6486153846200003E-2</v>
      </c>
      <c r="T18" s="228">
        <f>SUMIFS('EPA Export Aggregation'!W:W,'EPA Export Aggregation'!$A:$A,$B18,'EPA Export Aggregation'!$D:$D,$A$1)*IF($A18="CH4",About!$D$58,IF($A18="N2O",About!$D$59,1))</f>
        <v>5.9372307692300001E-2</v>
      </c>
      <c r="U18" s="228">
        <f>SUMIFS('EPA Export Aggregation'!X:X,'EPA Export Aggregation'!$A:$A,$B18,'EPA Export Aggregation'!$D:$D,$A$1)*IF($A18="CH4",About!$D$58,IF($A18="N2O",About!$D$59,1))</f>
        <v>5.5661538461500001E-2</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0.28389286216850002</v>
      </c>
      <c r="D19" s="228">
        <f>SUMIFS('EPA Export Aggregation'!G:G,'EPA Export Aggregation'!$A:$A,$B19,'EPA Export Aggregation'!$D:$D,$A$1)*IF($A19="CH4",About!$D$58,IF($A19="N2O",About!$D$59,1))</f>
        <v>0.28604258344310002</v>
      </c>
      <c r="E19" s="228">
        <f>SUMIFS('EPA Export Aggregation'!H:H,'EPA Export Aggregation'!$A:$A,$B19,'EPA Export Aggregation'!$D:$D,$A$1)*IF($A19="CH4",About!$D$58,IF($A19="N2O",About!$D$59,1))</f>
        <v>0.27169227832260001</v>
      </c>
      <c r="F19" s="228">
        <f>SUMIFS('EPA Export Aggregation'!I:I,'EPA Export Aggregation'!$A:$A,$B19,'EPA Export Aggregation'!$D:$D,$A$1)*IF($A19="CH4",About!$D$58,IF($A19="N2O",About!$D$59,1))</f>
        <v>0.43399167070790001</v>
      </c>
      <c r="G19" s="228">
        <f>SUMIFS('EPA Export Aggregation'!J:J,'EPA Export Aggregation'!$A:$A,$B19,'EPA Export Aggregation'!$D:$D,$A$1)*IF($A19="CH4",About!$D$58,IF($A19="N2O",About!$D$59,1))</f>
        <v>0.38080436901480003</v>
      </c>
      <c r="H19" s="228">
        <f>SUMIFS('EPA Export Aggregation'!K:K,'EPA Export Aggregation'!$A:$A,$B19,'EPA Export Aggregation'!$D:$D,$A$1)*IF($A19="CH4",About!$D$58,IF($A19="N2O",About!$D$59,1))</f>
        <v>0.38957981854160001</v>
      </c>
      <c r="I19" s="228">
        <f>SUMIFS('EPA Export Aggregation'!L:L,'EPA Export Aggregation'!$A:$A,$B19,'EPA Export Aggregation'!$D:$D,$A$1)*IF($A19="CH4",About!$D$58,IF($A19="N2O",About!$D$59,1))</f>
        <v>0.41678258309040001</v>
      </c>
      <c r="J19" s="228">
        <f>SUMIFS('EPA Export Aggregation'!M:M,'EPA Export Aggregation'!$A:$A,$B19,'EPA Export Aggregation'!$D:$D,$A$1)*IF($A19="CH4",About!$D$58,IF($A19="N2O",About!$D$59,1))</f>
        <v>0.42120663553650001</v>
      </c>
      <c r="K19" s="228">
        <f>SUMIFS('EPA Export Aggregation'!N:N,'EPA Export Aggregation'!$A:$A,$B19,'EPA Export Aggregation'!$D:$D,$A$1)*IF($A19="CH4",About!$D$58,IF($A19="N2O",About!$D$59,1))</f>
        <v>0.42667371837669998</v>
      </c>
      <c r="L19" s="228">
        <f>SUMIFS('EPA Export Aggregation'!O:O,'EPA Export Aggregation'!$A:$A,$B19,'EPA Export Aggregation'!$D:$D,$A$1)*IF($A19="CH4",About!$D$58,IF($A19="N2O",About!$D$59,1))</f>
        <v>0.44265098501860001</v>
      </c>
      <c r="M19" s="228">
        <f>SUMIFS('EPA Export Aggregation'!P:P,'EPA Export Aggregation'!$A:$A,$B19,'EPA Export Aggregation'!$D:$D,$A$1)*IF($A19="CH4",About!$D$58,IF($A19="N2O",About!$D$59,1))</f>
        <v>0.44833437616760002</v>
      </c>
      <c r="N19" s="228">
        <f>SUMIFS('EPA Export Aggregation'!Q:Q,'EPA Export Aggregation'!$A:$A,$B19,'EPA Export Aggregation'!$D:$D,$A$1)*IF($A19="CH4",About!$D$58,IF($A19="N2O",About!$D$59,1))</f>
        <v>0.35841313781560002</v>
      </c>
      <c r="O19" s="228">
        <f>SUMIFS('EPA Export Aggregation'!R:R,'EPA Export Aggregation'!$A:$A,$B19,'EPA Export Aggregation'!$D:$D,$A$1)*IF($A19="CH4",About!$D$58,IF($A19="N2O",About!$D$59,1))</f>
        <v>0.3857196181384</v>
      </c>
      <c r="P19" s="228">
        <f>SUMIFS('EPA Export Aggregation'!S:S,'EPA Export Aggregation'!$A:$A,$B19,'EPA Export Aggregation'!$D:$D,$A$1)*IF($A19="CH4",About!$D$58,IF($A19="N2O",About!$D$59,1))</f>
        <v>0.38918804944770002</v>
      </c>
      <c r="Q19" s="228">
        <f>SUMIFS('EPA Export Aggregation'!T:T,'EPA Export Aggregation'!$A:$A,$B19,'EPA Export Aggregation'!$D:$D,$A$1)*IF($A19="CH4",About!$D$58,IF($A19="N2O",About!$D$59,1))</f>
        <v>0.3819472905836</v>
      </c>
      <c r="R19" s="228">
        <f>SUMIFS('EPA Export Aggregation'!U:U,'EPA Export Aggregation'!$A:$A,$B19,'EPA Export Aggregation'!$D:$D,$A$1)*IF($A19="CH4",About!$D$58,IF($A19="N2O",About!$D$59,1))</f>
        <v>0.41303594935769999</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9.9299199999999993E-6</v>
      </c>
      <c r="P76" s="228">
        <f>SUMIFS('EPA Export Aggregation'!S:S,'EPA Export Aggregation'!$A:$A,$B76,'EPA Export Aggregation'!$D:$D,$A$1)*IF($A76="CH4",About!$D$58,IF($A76="N2O",About!$D$59,1))</f>
        <v>1.9861080000000001E-5</v>
      </c>
      <c r="Q76" s="228">
        <f>SUMIFS('EPA Export Aggregation'!T:T,'EPA Export Aggregation'!$A:$A,$B76,'EPA Export Aggregation'!$D:$D,$A$1)*IF($A76="CH4",About!$D$58,IF($A76="N2O",About!$D$59,1))</f>
        <v>1.9861080000000001E-5</v>
      </c>
      <c r="R76" s="228">
        <f>SUMIFS('EPA Export Aggregation'!U:U,'EPA Export Aggregation'!$A:$A,$B76,'EPA Export Aggregation'!$D:$D,$A$1)*IF($A76="CH4",About!$D$58,IF($A76="N2O",About!$D$59,1))</f>
        <v>2.4826039999999999E-5</v>
      </c>
      <c r="S76" s="228">
        <f>SUMIFS('EPA Export Aggregation'!V:V,'EPA Export Aggregation'!$A:$A,$B76,'EPA Export Aggregation'!$D:$D,$A$1)*IF($A76="CH4",About!$D$58,IF($A76="N2O",About!$D$59,1))</f>
        <v>3.9720920000000003E-5</v>
      </c>
      <c r="T76" s="228">
        <f>SUMIFS('EPA Export Aggregation'!W:W,'EPA Export Aggregation'!$A:$A,$B76,'EPA Export Aggregation'!$D:$D,$A$1)*IF($A76="CH4",About!$D$58,IF($A76="N2O",About!$D$59,1))</f>
        <v>4.2700639999999998E-5</v>
      </c>
      <c r="U76" s="228">
        <f>SUMIFS('EPA Export Aggregation'!X:X,'EPA Export Aggregation'!$A:$A,$B76,'EPA Export Aggregation'!$D:$D,$A$1)*IF($A76="CH4",About!$D$58,IF($A76="N2O",About!$D$59,1))</f>
        <v>4.2700639999999998E-5</v>
      </c>
      <c r="V76" s="228">
        <f>SUMIFS('EPA Export Aggregation'!Y:Y,'EPA Export Aggregation'!$A:$A,$B76,'EPA Export Aggregation'!$D:$D,$A$1)*IF($A76="CH4",About!$D$58,IF($A76="N2O",About!$D$59,1))</f>
        <v>4.2700639999999998E-5</v>
      </c>
      <c r="W76" s="228">
        <f>SUMIFS('EPA Export Aggregation'!Z:Z,'EPA Export Aggregation'!$A:$A,$B76,'EPA Export Aggregation'!$D:$D,$A$1)*IF($A76="CH4",About!$D$58,IF($A76="N2O",About!$D$59,1))</f>
        <v>4.1228759999999998E-5</v>
      </c>
      <c r="X76" s="228">
        <f>SUMIFS('EPA Export Aggregation'!AA:AA,'EPA Export Aggregation'!$A:$A,$B76,'EPA Export Aggregation'!$D:$D,$A$1)*IF($A76="CH4",About!$D$58,IF($A76="N2O",About!$D$59,1))</f>
        <v>3.6503365313000002E-3</v>
      </c>
      <c r="Y76" s="228">
        <f>SUMIFS('EPA Export Aggregation'!AB:AB,'EPA Export Aggregation'!$A:$A,$B76,'EPA Export Aggregation'!$D:$D,$A$1)*IF($A76="CH4",About!$D$58,IF($A76="N2O",About!$D$59,1))</f>
        <v>3.9675047106E-3</v>
      </c>
      <c r="Z76" s="228">
        <f>SUMIFS('EPA Export Aggregation'!AC:AC,'EPA Export Aggregation'!$A:$A,$B76,'EPA Export Aggregation'!$D:$D,$A$1)*IF($A76="CH4",About!$D$58,IF($A76="N2O",About!$D$59,1))</f>
        <v>1.8367054740000001E-4</v>
      </c>
      <c r="AA76" s="228">
        <f>SUMIFS('EPA Export Aggregation'!AD:AD,'EPA Export Aggregation'!$A:$A,$B76,'EPA Export Aggregation'!$D:$D,$A$1)*IF($A76="CH4",About!$D$58,IF($A76="N2O",About!$D$59,1))</f>
        <v>1.191830952E-4</v>
      </c>
      <c r="AB76" s="228">
        <f>SUMIFS('EPA Export Aggregation'!AE:AE,'EPA Export Aggregation'!$A:$A,$B76,'EPA Export Aggregation'!$D:$D,$A$1)*IF($A76="CH4",About!$D$58,IF($A76="N2O",About!$D$59,1))</f>
        <v>2.1195985890000001E-4</v>
      </c>
      <c r="AC76" s="228">
        <f>SUMIFS('EPA Export Aggregation'!AF:AF,'EPA Export Aggregation'!$A:$A,$B76,'EPA Export Aggregation'!$D:$D,$A$1)*IF($A76="CH4",About!$D$58,IF($A76="N2O",About!$D$59,1))</f>
        <v>2.1508868539999999E-4</v>
      </c>
      <c r="AD76" s="228">
        <f>SUMIFS('EPA Export Aggregation'!AG:AG,'EPA Export Aggregation'!$A:$A,$B76,'EPA Export Aggregation'!$D:$D,$A$1)*IF($A76="CH4",About!$D$58,IF($A76="N2O",About!$D$59,1))</f>
        <v>2.2304293600000001E-4</v>
      </c>
      <c r="AE76" s="228">
        <f>SUMIFS('EPA Export Aggregation'!AH:AH,'EPA Export Aggregation'!$A:$A,$B76,'EPA Export Aggregation'!$D:$D,$A$1)*IF($A76="CH4",About!$D$58,IF($A76="N2O",About!$D$59,1))</f>
        <v>2.039590047E-4</v>
      </c>
      <c r="AF76" s="228">
        <f>SUMIFS('EPA Export Aggregation'!AI:AI,'EPA Export Aggregation'!$A:$A,$B76,'EPA Export Aggregation'!$D:$D,$A$1)*IF($A76="CH4",About!$D$58,IF($A76="N2O",About!$D$59,1))</f>
        <v>1.7852143369999999E-4</v>
      </c>
      <c r="AG76" s="228">
        <f>SUMIFS('EPA Export Aggregation'!AJ:AJ,'EPA Export Aggregation'!$A:$A,$B76,'EPA Export Aggregation'!$D:$D,$A$1)*IF($A76="CH4",About!$D$58,IF($A76="N2O",About!$D$59,1))</f>
        <v>1.4903074139999999E-4</v>
      </c>
      <c r="AH76" s="228">
        <f>SUMIFS('EPA Export Aggregation'!AK:AK,'EPA Export Aggregation'!$A:$A,$B76,'EPA Export Aggregation'!$D:$D,$A$1)*IF($A76="CH4",About!$D$58,IF($A76="N2O",About!$D$59,1))</f>
        <v>1.557341746E-4</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3.8111488502099999</v>
      </c>
      <c r="D79" s="228">
        <f>SUMIFS('EPA Export Aggregation'!G:G,'EPA Export Aggregation'!$A:$A,$B79,'EPA Export Aggregation'!$D:$D,$A$1)*IF($A79="CH4",About!$D$58,IF($A79="N2O",About!$D$59,1))</f>
        <v>3.322120934145</v>
      </c>
      <c r="E79" s="228">
        <f>SUMIFS('EPA Export Aggregation'!H:H,'EPA Export Aggregation'!$A:$A,$B79,'EPA Export Aggregation'!$D:$D,$A$1)*IF($A79="CH4",About!$D$58,IF($A79="N2O",About!$D$59,1))</f>
        <v>3.4180241462400001</v>
      </c>
      <c r="F79" s="228">
        <f>SUMIFS('EPA Export Aggregation'!I:I,'EPA Export Aggregation'!$A:$A,$B79,'EPA Export Aggregation'!$D:$D,$A$1)*IF($A79="CH4",About!$D$58,IF($A79="N2O",About!$D$59,1))</f>
        <v>3.3514929646499998</v>
      </c>
      <c r="G79" s="228">
        <f>SUMIFS('EPA Export Aggregation'!J:J,'EPA Export Aggregation'!$A:$A,$B79,'EPA Export Aggregation'!$D:$D,$A$1)*IF($A79="CH4",About!$D$58,IF($A79="N2O",About!$D$59,1))</f>
        <v>3.4141361326170001</v>
      </c>
      <c r="H79" s="228">
        <f>SUMIFS('EPA Export Aggregation'!K:K,'EPA Export Aggregation'!$A:$A,$B79,'EPA Export Aggregation'!$D:$D,$A$1)*IF($A79="CH4",About!$D$58,IF($A79="N2O",About!$D$59,1))</f>
        <v>3.1695926353589998</v>
      </c>
      <c r="I79" s="228">
        <f>SUMIFS('EPA Export Aggregation'!L:L,'EPA Export Aggregation'!$A:$A,$B79,'EPA Export Aggregation'!$D:$D,$A$1)*IF($A79="CH4",About!$D$58,IF($A79="N2O",About!$D$59,1))</f>
        <v>3.2592585693929998</v>
      </c>
      <c r="J79" s="228">
        <f>SUMIFS('EPA Export Aggregation'!M:M,'EPA Export Aggregation'!$A:$A,$B79,'EPA Export Aggregation'!$D:$D,$A$1)*IF($A79="CH4",About!$D$58,IF($A79="N2O",About!$D$59,1))</f>
        <v>1.9639422400319999</v>
      </c>
      <c r="K79" s="228">
        <f>SUMIFS('EPA Export Aggregation'!N:N,'EPA Export Aggregation'!$A:$A,$B79,'EPA Export Aggregation'!$D:$D,$A$1)*IF($A79="CH4",About!$D$58,IF($A79="N2O",About!$D$59,1))</f>
        <v>0.39563494818</v>
      </c>
      <c r="L79" s="228">
        <f>SUMIFS('EPA Export Aggregation'!O:O,'EPA Export Aggregation'!$A:$A,$B79,'EPA Export Aggregation'!$D:$D,$A$1)*IF($A79="CH4",About!$D$58,IF($A79="N2O",About!$D$59,1))</f>
        <v>0.16353203004</v>
      </c>
      <c r="M79" s="228">
        <f>SUMIFS('EPA Export Aggregation'!P:P,'EPA Export Aggregation'!$A:$A,$B79,'EPA Export Aggregation'!$D:$D,$A$1)*IF($A79="CH4",About!$D$58,IF($A79="N2O",About!$D$59,1))</f>
        <v>0.49179360339599998</v>
      </c>
      <c r="N79" s="228">
        <f>SUMIFS('EPA Export Aggregation'!Q:Q,'EPA Export Aggregation'!$A:$A,$B79,'EPA Export Aggregation'!$D:$D,$A$1)*IF($A79="CH4",About!$D$58,IF($A79="N2O",About!$D$59,1))</f>
        <v>0.17700372040199999</v>
      </c>
      <c r="O79" s="228">
        <f>SUMIFS('EPA Export Aggregation'!R:R,'EPA Export Aggregation'!$A:$A,$B79,'EPA Export Aggregation'!$D:$D,$A$1)*IF($A79="CH4",About!$D$58,IF($A79="N2O",About!$D$59,1))</f>
        <v>0.42572055986399998</v>
      </c>
      <c r="P79" s="228">
        <f>SUMIFS('EPA Export Aggregation'!S:S,'EPA Export Aggregation'!$A:$A,$B79,'EPA Export Aggregation'!$D:$D,$A$1)*IF($A79="CH4",About!$D$58,IF($A79="N2O",About!$D$59,1))</f>
        <v>0.26593852956000003</v>
      </c>
      <c r="Q79" s="228">
        <f>SUMIFS('EPA Export Aggregation'!T:T,'EPA Export Aggregation'!$A:$A,$B79,'EPA Export Aggregation'!$D:$D,$A$1)*IF($A79="CH4",About!$D$58,IF($A79="N2O",About!$D$59,1))</f>
        <v>0.215619168162</v>
      </c>
      <c r="R79" s="228">
        <f>SUMIFS('EPA Export Aggregation'!U:U,'EPA Export Aggregation'!$A:$A,$B79,'EPA Export Aggregation'!$D:$D,$A$1)*IF($A79="CH4",About!$D$58,IF($A79="N2O",About!$D$59,1))</f>
        <v>0.248487932094</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3.7801348199999999E-4</v>
      </c>
      <c r="P80" s="228">
        <f>SUMIFS('EPA Export Aggregation'!S:S,'EPA Export Aggregation'!$A:$A,$B80,'EPA Export Aggregation'!$D:$D,$A$1)*IF($A80="CH4",About!$D$58,IF($A80="N2O",About!$D$59,1))</f>
        <v>7.5602858100000002E-4</v>
      </c>
      <c r="Q80" s="228">
        <f>SUMIFS('EPA Export Aggregation'!T:T,'EPA Export Aggregation'!$A:$A,$B80,'EPA Export Aggregation'!$D:$D,$A$1)*IF($A80="CH4",About!$D$58,IF($A80="N2O",About!$D$59,1))</f>
        <v>7.5602858100000002E-4</v>
      </c>
      <c r="R80" s="228">
        <f>SUMIFS('EPA Export Aggregation'!U:U,'EPA Export Aggregation'!$A:$A,$B80,'EPA Export Aggregation'!$D:$D,$A$1)*IF($A80="CH4",About!$D$58,IF($A80="N2O",About!$D$59,1))</f>
        <v>9.4503643200000002E-4</v>
      </c>
      <c r="S80" s="228">
        <f>SUMIFS('EPA Export Aggregation'!V:V,'EPA Export Aggregation'!$A:$A,$B80,'EPA Export Aggregation'!$D:$D,$A$1)*IF($A80="CH4",About!$D$58,IF($A80="N2O",About!$D$59,1))</f>
        <v>1.5120566550000001E-3</v>
      </c>
      <c r="T80" s="228">
        <f>SUMIFS('EPA Export Aggregation'!W:W,'EPA Export Aggregation'!$A:$A,$B80,'EPA Export Aggregation'!$D:$D,$A$1)*IF($A80="CH4",About!$D$58,IF($A80="N2O",About!$D$59,1))</f>
        <v>1.6254617160000001E-3</v>
      </c>
      <c r="U80" s="228">
        <f>SUMIFS('EPA Export Aggregation'!X:X,'EPA Export Aggregation'!$A:$A,$B80,'EPA Export Aggregation'!$D:$D,$A$1)*IF($A80="CH4",About!$D$58,IF($A80="N2O",About!$D$59,1))</f>
        <v>1.6254617160000001E-3</v>
      </c>
      <c r="V80" s="228">
        <f>SUMIFS('EPA Export Aggregation'!Y:Y,'EPA Export Aggregation'!$A:$A,$B80,'EPA Export Aggregation'!$D:$D,$A$1)*IF($A80="CH4",About!$D$58,IF($A80="N2O",About!$D$59,1))</f>
        <v>1.6254617160000001E-3</v>
      </c>
      <c r="W80" s="228">
        <f>SUMIFS('EPA Export Aggregation'!Z:Z,'EPA Export Aggregation'!$A:$A,$B80,'EPA Export Aggregation'!$D:$D,$A$1)*IF($A80="CH4",About!$D$58,IF($A80="N2O",About!$D$59,1))</f>
        <v>1.5694595820000001E-3</v>
      </c>
      <c r="X80" s="228">
        <f>SUMIFS('EPA Export Aggregation'!AA:AA,'EPA Export Aggregation'!$A:$A,$B80,'EPA Export Aggregation'!$D:$D,$A$1)*IF($A80="CH4",About!$D$58,IF($A80="N2O",About!$D$59,1))</f>
        <v>4.439897751586E-3</v>
      </c>
      <c r="Y80" s="228">
        <f>SUMIFS('EPA Export Aggregation'!AB:AB,'EPA Export Aggregation'!$A:$A,$B80,'EPA Export Aggregation'!$D:$D,$A$1)*IF($A80="CH4",About!$D$58,IF($A80="N2O",About!$D$59,1))</f>
        <v>4.3210358957097E-3</v>
      </c>
      <c r="Z80" s="228">
        <f>SUMIFS('EPA Export Aggregation'!AC:AC,'EPA Export Aggregation'!$A:$A,$B80,'EPA Export Aggregation'!$D:$D,$A$1)*IF($A80="CH4",About!$D$58,IF($A80="N2O",About!$D$59,1))</f>
        <v>3.0376865055863002E-3</v>
      </c>
      <c r="AA80" s="228">
        <f>SUMIFS('EPA Export Aggregation'!AD:AD,'EPA Export Aggregation'!$A:$A,$B80,'EPA Export Aggregation'!$D:$D,$A$1)*IF($A80="CH4",About!$D$58,IF($A80="N2O",About!$D$59,1))</f>
        <v>2.3552619595466999E-3</v>
      </c>
      <c r="AB80" s="228">
        <f>SUMIFS('EPA Export Aggregation'!AE:AE,'EPA Export Aggregation'!$A:$A,$B80,'EPA Export Aggregation'!$D:$D,$A$1)*IF($A80="CH4",About!$D$58,IF($A80="N2O",About!$D$59,1))</f>
        <v>3.4915773426121002E-3</v>
      </c>
      <c r="AC80" s="228">
        <f>SUMIFS('EPA Export Aggregation'!AF:AF,'EPA Export Aggregation'!$A:$A,$B80,'EPA Export Aggregation'!$D:$D,$A$1)*IF($A80="CH4",About!$D$58,IF($A80="N2O",About!$D$59,1))</f>
        <v>3.2189977484701998E-3</v>
      </c>
      <c r="AD80" s="228">
        <f>SUMIFS('EPA Export Aggregation'!AG:AG,'EPA Export Aggregation'!$A:$A,$B80,'EPA Export Aggregation'!$D:$D,$A$1)*IF($A80="CH4",About!$D$58,IF($A80="N2O",About!$D$59,1))</f>
        <v>3.5370108348650999E-3</v>
      </c>
      <c r="AE80" s="228">
        <f>SUMIFS('EPA Export Aggregation'!AH:AH,'EPA Export Aggregation'!$A:$A,$B80,'EPA Export Aggregation'!$D:$D,$A$1)*IF($A80="CH4",About!$D$58,IF($A80="N2O",About!$D$59,1))</f>
        <v>3.3821731420831001E-3</v>
      </c>
      <c r="AF80" s="228">
        <f>SUMIFS('EPA Export Aggregation'!AI:AI,'EPA Export Aggregation'!$A:$A,$B80,'EPA Export Aggregation'!$D:$D,$A$1)*IF($A80="CH4",About!$D$58,IF($A80="N2O",About!$D$59,1))</f>
        <v>3.0711468493999998E-3</v>
      </c>
      <c r="AG80" s="228">
        <f>SUMIFS('EPA Export Aggregation'!AJ:AJ,'EPA Export Aggregation'!$A:$A,$B80,'EPA Export Aggregation'!$D:$D,$A$1)*IF($A80="CH4",About!$D$58,IF($A80="N2O",About!$D$59,1))</f>
        <v>1.5116982895011001E-3</v>
      </c>
      <c r="AH80" s="228">
        <f>SUMIFS('EPA Export Aggregation'!AK:AK,'EPA Export Aggregation'!$A:$A,$B80,'EPA Export Aggregation'!$D:$D,$A$1)*IF($A80="CH4",About!$D$58,IF($A80="N2O",About!$D$59,1))</f>
        <v>1.5453498894770999E-3</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3.3377755000000002E-4</v>
      </c>
      <c r="Y84" s="228">
        <f>SUMIFS('EPA Export Aggregation'!AB:AB,'EPA Export Aggregation'!$A:$A,$B84,'EPA Export Aggregation'!$D:$D,$A$1)*IF($A84="CH4",About!$D$58,IF($A84="N2O",About!$D$59,1))</f>
        <v>3.5130619999999997E-4</v>
      </c>
      <c r="Z84" s="228">
        <f>SUMIFS('EPA Export Aggregation'!AC:AC,'EPA Export Aggregation'!$A:$A,$B84,'EPA Export Aggregation'!$D:$D,$A$1)*IF($A84="CH4",About!$D$58,IF($A84="N2O",About!$D$59,1))</f>
        <v>4.065265E-4</v>
      </c>
      <c r="AA84" s="228">
        <f>SUMIFS('EPA Export Aggregation'!AD:AD,'EPA Export Aggregation'!$A:$A,$B84,'EPA Export Aggregation'!$D:$D,$A$1)*IF($A84="CH4",About!$D$58,IF($A84="N2O",About!$D$59,1))</f>
        <v>2.3069245E-4</v>
      </c>
      <c r="AB84" s="228">
        <f>SUMIFS('EPA Export Aggregation'!AE:AE,'EPA Export Aggregation'!$A:$A,$B84,'EPA Export Aggregation'!$D:$D,$A$1)*IF($A84="CH4",About!$D$58,IF($A84="N2O",About!$D$59,1))</f>
        <v>5.2355885E-4</v>
      </c>
      <c r="AC84" s="228">
        <f>SUMIFS('EPA Export Aggregation'!AF:AF,'EPA Export Aggregation'!$A:$A,$B84,'EPA Export Aggregation'!$D:$D,$A$1)*IF($A84="CH4",About!$D$58,IF($A84="N2O",About!$D$59,1))</f>
        <v>6.4311040000000004E-4</v>
      </c>
      <c r="AD84" s="228">
        <f>SUMIFS('EPA Export Aggregation'!AG:AG,'EPA Export Aggregation'!$A:$A,$B84,'EPA Export Aggregation'!$D:$D,$A$1)*IF($A84="CH4",About!$D$58,IF($A84="N2O",About!$D$59,1))</f>
        <v>5.6765660000000003E-4</v>
      </c>
      <c r="AE84" s="228">
        <f>SUMIFS('EPA Export Aggregation'!AH:AH,'EPA Export Aggregation'!$A:$A,$B84,'EPA Export Aggregation'!$D:$D,$A$1)*IF($A84="CH4",About!$D$58,IF($A84="N2O",About!$D$59,1))</f>
        <v>5.6281090000000005E-4</v>
      </c>
      <c r="AF84" s="228">
        <f>SUMIFS('EPA Export Aggregation'!AI:AI,'EPA Export Aggregation'!$A:$A,$B84,'EPA Export Aggregation'!$D:$D,$A$1)*IF($A84="CH4",About!$D$58,IF($A84="N2O",About!$D$59,1))</f>
        <v>5.4410254999999995E-4</v>
      </c>
      <c r="AG84" s="228">
        <f>SUMIFS('EPA Export Aggregation'!AJ:AJ,'EPA Export Aggregation'!$A:$A,$B84,'EPA Export Aggregation'!$D:$D,$A$1)*IF($A84="CH4",About!$D$58,IF($A84="N2O",About!$D$59,1))</f>
        <v>6.5032960000000004E-4</v>
      </c>
      <c r="AH84" s="228">
        <f>SUMIFS('EPA Export Aggregation'!AK:AK,'EPA Export Aggregation'!$A:$A,$B84,'EPA Export Aggregation'!$D:$D,$A$1)*IF($A84="CH4",About!$D$58,IF($A84="N2O",About!$D$59,1))</f>
        <v>7.9187715000000002E-4</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2024-03-18T21:13:00Z</dcterms:modified>
</cp:coreProperties>
</file>