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A\bldgs\SYDEC\"/>
    </mc:Choice>
  </mc:AlternateContent>
  <xr:revisionPtr revIDLastSave="0" documentId="8_{53E1FD89-C1CA-45FF-84A8-40D1EC00541B}"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5"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<sst xmlns="http://schemas.openxmlformats.org/spreadsheetml/2006/main" count="51018" uniqueCount="1393">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</sst>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60</v>
      </c>
      <c r="C1" s="17">
        <v>45330</v>
      </c>
      <c r="D1" s="2"/>
      <c r="E1" s="2"/>
      <c r="F1" s="19" t="s">
        <v>145</v>
      </c>
      <c r="G1" s="19" t="s">
        <v>145</v>
      </c>
    </row>
    <row r="2" spans="1:7" ht="14.25" customHeight="1" x14ac:dyDescent="0.25">
      <c r="A2" s="1"/>
      <c r="B2" s="18" t="str">
        <f>LOOKUP(B1,F2:G51,G2:G51)</f>
        <v>MA</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b">
        <f>IF(A25=About!$B$1,SUM('BDESC-rural-residential'!$AF$8,'BDESC-urban-residential'!$AF$8,'BDESC-commercial'!$AF$8)='REEDS calc'!Q25,"NA")</f>
        <v>1</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MASSACHUSETTS</v>
      </c>
    </row>
    <row r="3" spans="1:7" x14ac:dyDescent="0.2">
      <c r="A3" s="18" t="s">
        <v>94</v>
      </c>
      <c r="B3" s="18">
        <v>0.59</v>
      </c>
      <c r="C3" s="18">
        <v>0.41</v>
      </c>
      <c r="F3" s="14" t="s">
        <v>12</v>
      </c>
      <c r="G3">
        <f>SUMIFS(B:B,A:A,G2)</f>
        <v>0.92</v>
      </c>
    </row>
    <row r="4" spans="1:7" x14ac:dyDescent="0.2">
      <c r="A4" s="18" t="s">
        <v>95</v>
      </c>
      <c r="B4" s="18">
        <v>0.66</v>
      </c>
      <c r="C4" s="18">
        <v>0.33999999999999903</v>
      </c>
      <c r="F4" s="14" t="s">
        <v>13</v>
      </c>
      <c r="G4">
        <f>SUMIFS(C:C,A:A,G2)</f>
        <v>7.9999999999999905E-2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83.782122293259093</v>
      </c>
      <c r="C8" s="71">
        <f>INDEX('REEDS calc'!$C$64:$AG$113,MATCH(About!$B$2,'REEDS calc'!$B$64:$B$113,0),MATCH(C$1,'REEDS calc'!$C$63:$AG$63,0))*SUMIFS('res v com'!$E$3:$E$52,'res v com'!$B$3:$B$52,About!$B$2)*SUMIFS('Urban and Rural'!$C$2:$C$53,'Urban and Rural'!$A$2:$A$53,About!$B$1)</f>
        <v>83.782122293259093</v>
      </c>
      <c r="D8" s="71">
        <f>INDEX('REEDS calc'!$C$64:$AG$113,MATCH(About!$B$2,'REEDS calc'!$B$64:$B$113,0),MATCH(D$1,'REEDS calc'!$C$63:$AG$63,0))*SUMIFS('res v com'!$E$3:$E$52,'res v com'!$B$3:$B$52,About!$B$2)*SUMIFS('Urban and Rural'!$C$2:$C$53,'Urban and Rural'!$A$2:$A$53,About!$B$1)</f>
        <v>83.782122293259093</v>
      </c>
      <c r="E8" s="71">
        <f>INDEX('REEDS calc'!$C$64:$AG$113,MATCH(About!$B$2,'REEDS calc'!$B$64:$B$113,0),MATCH(E$1,'REEDS calc'!$C$63:$AG$63,0))*SUMIFS('res v com'!$E$3:$E$52,'res v com'!$B$3:$B$52,About!$B$2)*SUMIFS('Urban and Rural'!$C$2:$C$53,'Urban and Rural'!$A$2:$A$53,About!$B$1)</f>
        <v>90.020754008869133</v>
      </c>
      <c r="F8" s="71">
        <f>INDEX('REEDS calc'!$C$64:$AG$113,MATCH(About!$B$2,'REEDS calc'!$B$64:$B$113,0),MATCH(F$1,'REEDS calc'!$C$63:$AG$63,0))*SUMIFS('res v com'!$E$3:$E$52,'res v com'!$B$3:$B$52,About!$B$2)*SUMIFS('Urban and Rural'!$C$2:$C$53,'Urban and Rural'!$A$2:$A$53,About!$B$1)</f>
        <v>96.259385724479188</v>
      </c>
      <c r="G8" s="71">
        <f>INDEX('REEDS calc'!$C$64:$AG$113,MATCH(About!$B$2,'REEDS calc'!$B$64:$B$113,0),MATCH(G$1,'REEDS calc'!$C$63:$AG$63,0))*SUMIFS('res v com'!$E$3:$E$52,'res v com'!$B$3:$B$52,About!$B$2)*SUMIFS('Urban and Rural'!$C$2:$C$53,'Urban and Rural'!$A$2:$A$53,About!$B$1)</f>
        <v>100.45408145441745</v>
      </c>
      <c r="H8" s="71">
        <f>INDEX('REEDS calc'!$C$64:$AG$113,MATCH(About!$B$2,'REEDS calc'!$B$64:$B$113,0),MATCH(H$1,'REEDS calc'!$C$63:$AG$63,0))*SUMIFS('res v com'!$E$3:$E$52,'res v com'!$B$3:$B$52,About!$B$2)*SUMIFS('Urban and Rural'!$C$2:$C$53,'Urban and Rural'!$A$2:$A$53,About!$B$1)</f>
        <v>104.64877718435571</v>
      </c>
      <c r="I8" s="71">
        <f>INDEX('REEDS calc'!$C$64:$AG$113,MATCH(About!$B$2,'REEDS calc'!$B$64:$B$113,0),MATCH(I$1,'REEDS calc'!$C$63:$AG$63,0))*SUMIFS('res v com'!$E$3:$E$52,'res v com'!$B$3:$B$52,About!$B$2)*SUMIFS('Urban and Rural'!$C$2:$C$53,'Urban and Rural'!$A$2:$A$53,About!$B$1)</f>
        <v>108.74953632425058</v>
      </c>
      <c r="J8" s="71">
        <f>INDEX('REEDS calc'!$C$64:$AG$113,MATCH(About!$B$2,'REEDS calc'!$B$64:$B$113,0),MATCH(J$1,'REEDS calc'!$C$63:$AG$63,0))*SUMIFS('res v com'!$E$3:$E$52,'res v com'!$B$3:$B$52,About!$B$2)*SUMIFS('Urban and Rural'!$C$2:$C$53,'Urban and Rural'!$A$2:$A$53,About!$B$1)</f>
        <v>112.85029546414545</v>
      </c>
      <c r="K8" s="71">
        <f>INDEX('REEDS calc'!$C$64:$AG$113,MATCH(About!$B$2,'REEDS calc'!$B$64:$B$113,0),MATCH(K$1,'REEDS calc'!$C$63:$AG$63,0))*SUMIFS('res v com'!$E$3:$E$52,'res v com'!$B$3:$B$52,About!$B$2)*SUMIFS('Urban and Rural'!$C$2:$C$53,'Urban and Rural'!$A$2:$A$53,About!$B$1)</f>
        <v>117.96044596250674</v>
      </c>
      <c r="L8" s="71">
        <f>INDEX('REEDS calc'!$C$64:$AG$113,MATCH(About!$B$2,'REEDS calc'!$B$64:$B$113,0),MATCH(L$1,'REEDS calc'!$C$63:$AG$63,0))*SUMIFS('res v com'!$E$3:$E$52,'res v com'!$B$3:$B$52,About!$B$2)*SUMIFS('Urban and Rural'!$C$2:$C$53,'Urban and Rural'!$A$2:$A$53,About!$B$1)</f>
        <v>123.07059646086802</v>
      </c>
      <c r="M8" s="71">
        <f>INDEX('REEDS calc'!$C$64:$AG$113,MATCH(About!$B$2,'REEDS calc'!$B$64:$B$113,0),MATCH(M$1,'REEDS calc'!$C$63:$AG$63,0))*SUMIFS('res v com'!$E$3:$E$52,'res v com'!$B$3:$B$52,About!$B$2)*SUMIFS('Urban and Rural'!$C$2:$C$53,'Urban and Rural'!$A$2:$A$53,About!$B$1)</f>
        <v>126.95444747466266</v>
      </c>
      <c r="N8" s="71">
        <f>INDEX('REEDS calc'!$C$64:$AG$113,MATCH(About!$B$2,'REEDS calc'!$B$64:$B$113,0),MATCH(N$1,'REEDS calc'!$C$63:$AG$63,0))*SUMIFS('res v com'!$E$3:$E$52,'res v com'!$B$3:$B$52,About!$B$2)*SUMIFS('Urban and Rural'!$C$2:$C$53,'Urban and Rural'!$A$2:$A$53,About!$B$1)</f>
        <v>130.8382984884573</v>
      </c>
      <c r="O8" s="71">
        <f>INDEX('REEDS calc'!$C$64:$AG$113,MATCH(About!$B$2,'REEDS calc'!$B$64:$B$113,0),MATCH(O$1,'REEDS calc'!$C$63:$AG$63,0))*SUMIFS('res v com'!$E$3:$E$52,'res v com'!$B$3:$B$52,About!$B$2)*SUMIFS('Urban and Rural'!$C$2:$C$53,'Urban and Rural'!$A$2:$A$53,About!$B$1)</f>
        <v>133.13889097552033</v>
      </c>
      <c r="P8" s="71">
        <f>INDEX('REEDS calc'!$C$64:$AG$113,MATCH(About!$B$2,'REEDS calc'!$B$64:$B$113,0),MATCH(P$1,'REEDS calc'!$C$63:$AG$63,0))*SUMIFS('res v com'!$E$3:$E$52,'res v com'!$B$3:$B$52,About!$B$2)*SUMIFS('Urban and Rural'!$C$2:$C$53,'Urban and Rural'!$A$2:$A$53,About!$B$1)</f>
        <v>135.43948346258338</v>
      </c>
      <c r="Q8" s="71">
        <f>INDEX('REEDS calc'!$C$64:$AG$113,MATCH(About!$B$2,'REEDS calc'!$B$64:$B$113,0),MATCH(Q$1,'REEDS calc'!$C$63:$AG$63,0))*SUMIFS('res v com'!$E$3:$E$52,'res v com'!$B$3:$B$52,About!$B$2)*SUMIFS('Urban and Rural'!$C$2:$C$53,'Urban and Rural'!$A$2:$A$53,About!$B$1)</f>
        <v>135.66493127868756</v>
      </c>
      <c r="R8" s="71">
        <f>INDEX('REEDS calc'!$C$64:$AG$113,MATCH(About!$B$2,'REEDS calc'!$B$64:$B$113,0),MATCH(R$1,'REEDS calc'!$C$63:$AG$63,0))*SUMIFS('res v com'!$E$3:$E$52,'res v com'!$B$3:$B$52,About!$B$2)*SUMIFS('Urban and Rural'!$C$2:$C$53,'Urban and Rural'!$A$2:$A$53,About!$B$1)</f>
        <v>135.89037909479171</v>
      </c>
      <c r="S8" s="71">
        <f>INDEX('REEDS calc'!$C$64:$AG$113,MATCH(About!$B$2,'REEDS calc'!$B$64:$B$113,0),MATCH(S$1,'REEDS calc'!$C$63:$AG$63,0))*SUMIFS('res v com'!$E$3:$E$52,'res v com'!$B$3:$B$52,About!$B$2)*SUMIFS('Urban and Rural'!$C$2:$C$53,'Urban and Rural'!$A$2:$A$53,About!$B$1)</f>
        <v>136.16877298892035</v>
      </c>
      <c r="T8" s="71">
        <f>INDEX('REEDS calc'!$C$64:$AG$113,MATCH(About!$B$2,'REEDS calc'!$B$64:$B$113,0),MATCH(T$1,'REEDS calc'!$C$63:$AG$63,0))*SUMIFS('res v com'!$E$3:$E$52,'res v com'!$B$3:$B$52,About!$B$2)*SUMIFS('Urban and Rural'!$C$2:$C$53,'Urban and Rural'!$A$2:$A$53,About!$B$1)</f>
        <v>136.44716688304902</v>
      </c>
      <c r="U8" s="71">
        <f>INDEX('REEDS calc'!$C$64:$AG$113,MATCH(About!$B$2,'REEDS calc'!$B$64:$B$113,0),MATCH(U$1,'REEDS calc'!$C$63:$AG$63,0))*SUMIFS('res v com'!$E$3:$E$52,'res v com'!$B$3:$B$52,About!$B$2)*SUMIFS('Urban and Rural'!$C$2:$C$53,'Urban and Rural'!$A$2:$A$53,About!$B$1)</f>
        <v>136.84682437523367</v>
      </c>
      <c r="V8" s="71">
        <f>INDEX('REEDS calc'!$C$64:$AG$113,MATCH(About!$B$2,'REEDS calc'!$B$64:$B$113,0),MATCH(V$1,'REEDS calc'!$C$63:$AG$63,0))*SUMIFS('res v com'!$E$3:$E$52,'res v com'!$B$3:$B$52,About!$B$2)*SUMIFS('Urban and Rural'!$C$2:$C$53,'Urban and Rural'!$A$2:$A$53,About!$B$1)</f>
        <v>137.24648186741834</v>
      </c>
      <c r="W8" s="71">
        <f>INDEX('REEDS calc'!$C$64:$AG$113,MATCH(About!$B$2,'REEDS calc'!$B$64:$B$113,0),MATCH(W$1,'REEDS calc'!$C$63:$AG$63,0))*SUMIFS('res v com'!$E$3:$E$52,'res v com'!$B$3:$B$52,About!$B$2)*SUMIFS('Urban and Rural'!$C$2:$C$53,'Urban and Rural'!$A$2:$A$53,About!$B$1)</f>
        <v>137.7656950196583</v>
      </c>
      <c r="X8" s="71">
        <f>INDEX('REEDS calc'!$C$64:$AG$113,MATCH(About!$B$2,'REEDS calc'!$B$64:$B$113,0),MATCH(X$1,'REEDS calc'!$C$63:$AG$63,0))*SUMIFS('res v com'!$E$3:$E$52,'res v com'!$B$3:$B$52,About!$B$2)*SUMIFS('Urban and Rural'!$C$2:$C$53,'Urban and Rural'!$A$2:$A$53,About!$B$1)</f>
        <v>138.28490817189819</v>
      </c>
      <c r="Y8" s="71">
        <f>INDEX('REEDS calc'!$C$64:$AG$113,MATCH(About!$B$2,'REEDS calc'!$B$64:$B$113,0),MATCH(Y$1,'REEDS calc'!$C$63:$AG$63,0))*SUMIFS('res v com'!$E$3:$E$52,'res v com'!$B$3:$B$52,About!$B$2)*SUMIFS('Urban and Rural'!$C$2:$C$53,'Urban and Rural'!$A$2:$A$53,About!$B$1)</f>
        <v>139.03640089224544</v>
      </c>
      <c r="Z8" s="71">
        <f>INDEX('REEDS calc'!$C$64:$AG$113,MATCH(About!$B$2,'REEDS calc'!$B$64:$B$113,0),MATCH(Z$1,'REEDS calc'!$C$63:$AG$63,0))*SUMIFS('res v com'!$E$3:$E$52,'res v com'!$B$3:$B$52,About!$B$2)*SUMIFS('Urban and Rural'!$C$2:$C$53,'Urban and Rural'!$A$2:$A$53,About!$B$1)</f>
        <v>139.78789361259268</v>
      </c>
      <c r="AA8" s="71">
        <f>INDEX('REEDS calc'!$C$64:$AG$113,MATCH(About!$B$2,'REEDS calc'!$B$64:$B$113,0),MATCH(AA$1,'REEDS calc'!$C$63:$AG$63,0))*SUMIFS('res v com'!$E$3:$E$52,'res v com'!$B$3:$B$52,About!$B$2)*SUMIFS('Urban and Rural'!$C$2:$C$53,'Urban and Rural'!$A$2:$A$53,About!$B$1)</f>
        <v>140.7016404430149</v>
      </c>
      <c r="AB8" s="71">
        <f>INDEX('REEDS calc'!$C$64:$AG$113,MATCH(About!$B$2,'REEDS calc'!$B$64:$B$113,0),MATCH(AB$1,'REEDS calc'!$C$63:$AG$63,0))*SUMIFS('res v com'!$E$3:$E$52,'res v com'!$B$3:$B$52,About!$B$2)*SUMIFS('Urban and Rural'!$C$2:$C$53,'Urban and Rural'!$A$2:$A$53,About!$B$1)</f>
        <v>141.61538727343714</v>
      </c>
      <c r="AC8" s="71">
        <f>INDEX('REEDS calc'!$C$64:$AG$113,MATCH(About!$B$2,'REEDS calc'!$B$64:$B$113,0),MATCH(AC$1,'REEDS calc'!$C$63:$AG$63,0))*SUMIFS('res v com'!$E$3:$E$52,'res v com'!$B$3:$B$52,About!$B$2)*SUMIFS('Urban and Rural'!$C$2:$C$53,'Urban and Rural'!$A$2:$A$53,About!$B$1)</f>
        <v>142.63673419790911</v>
      </c>
      <c r="AD8" s="71">
        <f>INDEX('REEDS calc'!$C$64:$AG$113,MATCH(About!$B$2,'REEDS calc'!$B$64:$B$113,0),MATCH(AD$1,'REEDS calc'!$C$63:$AG$63,0))*SUMIFS('res v com'!$E$3:$E$52,'res v com'!$B$3:$B$52,About!$B$2)*SUMIFS('Urban and Rural'!$C$2:$C$53,'Urban and Rural'!$A$2:$A$53,About!$B$1)</f>
        <v>143.65808112238102</v>
      </c>
      <c r="AE8" s="71">
        <f>INDEX('REEDS calc'!$C$64:$AG$113,MATCH(About!$B$2,'REEDS calc'!$B$64:$B$113,0),MATCH(AE$1,'REEDS calc'!$C$63:$AG$63,0))*SUMIFS('res v com'!$E$3:$E$52,'res v com'!$B$3:$B$52,About!$B$2)*SUMIFS('Urban and Rural'!$C$2:$C$53,'Urban and Rural'!$A$2:$A$53,About!$B$1)</f>
        <v>144.64697722483794</v>
      </c>
      <c r="AF8" s="71">
        <f>INDEX('REEDS calc'!$C$64:$AG$113,MATCH(About!$B$2,'REEDS calc'!$B$64:$B$113,0),MATCH(AF$1,'REEDS calc'!$C$63:$AG$63,0))*SUMIFS('res v com'!$E$3:$E$52,'res v com'!$B$3:$B$52,About!$B$2)*SUMIFS('Urban and Rural'!$C$2:$C$53,'Urban and Rural'!$A$2:$A$53,About!$B$1)</f>
        <v>145.63587332729489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963.49440637248085</v>
      </c>
      <c r="C8" s="71">
        <f>INDEX('REEDS calc'!$C$64:$AG$113,MATCH(About!$B$2,'REEDS calc'!$B$64:$B$113,0),MATCH(C$1,'REEDS calc'!$C$63:$AG$63,0))*SUMIFS('res v com'!$E$3:$E$52,'res v com'!$B$3:$B$52,About!$B$2)*SUMIFS('Urban and Rural'!$B$2:$B$53,'Urban and Rural'!$A$2:$A$53,About!$B$1)</f>
        <v>963.49440637248085</v>
      </c>
      <c r="D8" s="71">
        <f>INDEX('REEDS calc'!$C$64:$AG$113,MATCH(About!$B$2,'REEDS calc'!$B$64:$B$113,0),MATCH(D$1,'REEDS calc'!$C$63:$AG$63,0))*SUMIFS('res v com'!$E$3:$E$52,'res v com'!$B$3:$B$52,About!$B$2)*SUMIFS('Urban and Rural'!$B$2:$B$53,'Urban and Rural'!$A$2:$A$53,About!$B$1)</f>
        <v>963.49440637248085</v>
      </c>
      <c r="E8" s="71">
        <f>INDEX('REEDS calc'!$C$64:$AG$113,MATCH(About!$B$2,'REEDS calc'!$B$64:$B$113,0),MATCH(E$1,'REEDS calc'!$C$63:$AG$63,0))*SUMIFS('res v com'!$E$3:$E$52,'res v com'!$B$3:$B$52,About!$B$2)*SUMIFS('Urban and Rural'!$B$2:$B$53,'Urban and Rural'!$A$2:$A$53,About!$B$1)</f>
        <v>1035.2386711019963</v>
      </c>
      <c r="F8" s="71">
        <f>INDEX('REEDS calc'!$C$64:$AG$113,MATCH(About!$B$2,'REEDS calc'!$B$64:$B$113,0),MATCH(F$1,'REEDS calc'!$C$63:$AG$63,0))*SUMIFS('res v com'!$E$3:$E$52,'res v com'!$B$3:$B$52,About!$B$2)*SUMIFS('Urban and Rural'!$B$2:$B$53,'Urban and Rural'!$A$2:$A$53,About!$B$1)</f>
        <v>1106.9829358315121</v>
      </c>
      <c r="G8" s="71">
        <f>INDEX('REEDS calc'!$C$64:$AG$113,MATCH(About!$B$2,'REEDS calc'!$B$64:$B$113,0),MATCH(G$1,'REEDS calc'!$C$63:$AG$63,0))*SUMIFS('res v com'!$E$3:$E$52,'res v com'!$B$3:$B$52,About!$B$2)*SUMIFS('Urban and Rural'!$B$2:$B$53,'Urban and Rural'!$A$2:$A$53,About!$B$1)</f>
        <v>1155.2219367258022</v>
      </c>
      <c r="H8" s="71">
        <f>INDEX('REEDS calc'!$C$64:$AG$113,MATCH(About!$B$2,'REEDS calc'!$B$64:$B$113,0),MATCH(H$1,'REEDS calc'!$C$63:$AG$63,0))*SUMIFS('res v com'!$E$3:$E$52,'res v com'!$B$3:$B$52,About!$B$2)*SUMIFS('Urban and Rural'!$B$2:$B$53,'Urban and Rural'!$A$2:$A$53,About!$B$1)</f>
        <v>1203.4609376200922</v>
      </c>
      <c r="I8" s="71">
        <f>INDEX('REEDS calc'!$C$64:$AG$113,MATCH(About!$B$2,'REEDS calc'!$B$64:$B$113,0),MATCH(I$1,'REEDS calc'!$C$63:$AG$63,0))*SUMIFS('res v com'!$E$3:$E$52,'res v com'!$B$3:$B$52,About!$B$2)*SUMIFS('Urban and Rural'!$B$2:$B$53,'Urban and Rural'!$A$2:$A$53,About!$B$1)</f>
        <v>1250.6196677288833</v>
      </c>
      <c r="J8" s="71">
        <f>INDEX('REEDS calc'!$C$64:$AG$113,MATCH(About!$B$2,'REEDS calc'!$B$64:$B$113,0),MATCH(J$1,'REEDS calc'!$C$63:$AG$63,0))*SUMIFS('res v com'!$E$3:$E$52,'res v com'!$B$3:$B$52,About!$B$2)*SUMIFS('Urban and Rural'!$B$2:$B$53,'Urban and Rural'!$A$2:$A$53,About!$B$1)</f>
        <v>1297.7783978376742</v>
      </c>
      <c r="K8" s="71">
        <f>INDEX('REEDS calc'!$C$64:$AG$113,MATCH(About!$B$2,'REEDS calc'!$B$64:$B$113,0),MATCH(K$1,'REEDS calc'!$C$63:$AG$63,0))*SUMIFS('res v com'!$E$3:$E$52,'res v com'!$B$3:$B$52,About!$B$2)*SUMIFS('Urban and Rural'!$B$2:$B$53,'Urban and Rural'!$A$2:$A$53,About!$B$1)</f>
        <v>1356.5451285688291</v>
      </c>
      <c r="L8" s="71">
        <f>INDEX('REEDS calc'!$C$64:$AG$113,MATCH(About!$B$2,'REEDS calc'!$B$64:$B$113,0),MATCH(L$1,'REEDS calc'!$C$63:$AG$63,0))*SUMIFS('res v com'!$E$3:$E$52,'res v com'!$B$3:$B$52,About!$B$2)*SUMIFS('Urban and Rural'!$B$2:$B$53,'Urban and Rural'!$A$2:$A$53,About!$B$1)</f>
        <v>1415.311859299984</v>
      </c>
      <c r="M8" s="71">
        <f>INDEX('REEDS calc'!$C$64:$AG$113,MATCH(About!$B$2,'REEDS calc'!$B$64:$B$113,0),MATCH(M$1,'REEDS calc'!$C$63:$AG$63,0))*SUMIFS('res v com'!$E$3:$E$52,'res v com'!$B$3:$B$52,About!$B$2)*SUMIFS('Urban and Rural'!$B$2:$B$53,'Urban and Rural'!$A$2:$A$53,About!$B$1)</f>
        <v>1459.9761459586223</v>
      </c>
      <c r="N8" s="71">
        <f>INDEX('REEDS calc'!$C$64:$AG$113,MATCH(About!$B$2,'REEDS calc'!$B$64:$B$113,0),MATCH(N$1,'REEDS calc'!$C$63:$AG$63,0))*SUMIFS('res v com'!$E$3:$E$52,'res v com'!$B$3:$B$52,About!$B$2)*SUMIFS('Urban and Rural'!$B$2:$B$53,'Urban and Rural'!$A$2:$A$53,About!$B$1)</f>
        <v>1504.6404326172606</v>
      </c>
      <c r="O8" s="71">
        <f>INDEX('REEDS calc'!$C$64:$AG$113,MATCH(About!$B$2,'REEDS calc'!$B$64:$B$113,0),MATCH(O$1,'REEDS calc'!$C$63:$AG$63,0))*SUMIFS('res v com'!$E$3:$E$52,'res v com'!$B$3:$B$52,About!$B$2)*SUMIFS('Urban and Rural'!$B$2:$B$53,'Urban and Rural'!$A$2:$A$53,About!$B$1)</f>
        <v>1531.0972462184859</v>
      </c>
      <c r="P8" s="71">
        <f>INDEX('REEDS calc'!$C$64:$AG$113,MATCH(About!$B$2,'REEDS calc'!$B$64:$B$113,0),MATCH(P$1,'REEDS calc'!$C$63:$AG$63,0))*SUMIFS('res v com'!$E$3:$E$52,'res v com'!$B$3:$B$52,About!$B$2)*SUMIFS('Urban and Rural'!$B$2:$B$53,'Urban and Rural'!$A$2:$A$53,About!$B$1)</f>
        <v>1557.5540598197108</v>
      </c>
      <c r="Q8" s="71">
        <f>INDEX('REEDS calc'!$C$64:$AG$113,MATCH(About!$B$2,'REEDS calc'!$B$64:$B$113,0),MATCH(Q$1,'REEDS calc'!$C$63:$AG$63,0))*SUMIFS('res v com'!$E$3:$E$52,'res v com'!$B$3:$B$52,About!$B$2)*SUMIFS('Urban and Rural'!$B$2:$B$53,'Urban and Rural'!$A$2:$A$53,About!$B$1)</f>
        <v>1560.1467097049087</v>
      </c>
      <c r="R8" s="71">
        <f>INDEX('REEDS calc'!$C$64:$AG$113,MATCH(About!$B$2,'REEDS calc'!$B$64:$B$113,0),MATCH(R$1,'REEDS calc'!$C$63:$AG$63,0))*SUMIFS('res v com'!$E$3:$E$52,'res v com'!$B$3:$B$52,About!$B$2)*SUMIFS('Urban and Rural'!$B$2:$B$53,'Urban and Rural'!$A$2:$A$53,About!$B$1)</f>
        <v>1562.7393595901067</v>
      </c>
      <c r="S8" s="71">
        <f>INDEX('REEDS calc'!$C$64:$AG$113,MATCH(About!$B$2,'REEDS calc'!$B$64:$B$113,0),MATCH(S$1,'REEDS calc'!$C$63:$AG$63,0))*SUMIFS('res v com'!$E$3:$E$52,'res v com'!$B$3:$B$52,About!$B$2)*SUMIFS('Urban and Rural'!$B$2:$B$53,'Urban and Rural'!$A$2:$A$53,About!$B$1)</f>
        <v>1565.9408893725861</v>
      </c>
      <c r="T8" s="71">
        <f>INDEX('REEDS calc'!$C$64:$AG$113,MATCH(About!$B$2,'REEDS calc'!$B$64:$B$113,0),MATCH(T$1,'REEDS calc'!$C$63:$AG$63,0))*SUMIFS('res v com'!$E$3:$E$52,'res v com'!$B$3:$B$52,About!$B$2)*SUMIFS('Urban and Rural'!$B$2:$B$53,'Urban and Rural'!$A$2:$A$53,About!$B$1)</f>
        <v>1569.1424191550657</v>
      </c>
      <c r="U8" s="71">
        <f>INDEX('REEDS calc'!$C$64:$AG$113,MATCH(About!$B$2,'REEDS calc'!$B$64:$B$113,0),MATCH(U$1,'REEDS calc'!$C$63:$AG$63,0))*SUMIFS('res v com'!$E$3:$E$52,'res v com'!$B$3:$B$52,About!$B$2)*SUMIFS('Urban and Rural'!$B$2:$B$53,'Urban and Rural'!$A$2:$A$53,About!$B$1)</f>
        <v>1573.738480315189</v>
      </c>
      <c r="V8" s="71">
        <f>INDEX('REEDS calc'!$C$64:$AG$113,MATCH(About!$B$2,'REEDS calc'!$B$64:$B$113,0),MATCH(V$1,'REEDS calc'!$C$63:$AG$63,0))*SUMIFS('res v com'!$E$3:$E$52,'res v com'!$B$3:$B$52,About!$B$2)*SUMIFS('Urban and Rural'!$B$2:$B$53,'Urban and Rural'!$A$2:$A$53,About!$B$1)</f>
        <v>1578.334541475313</v>
      </c>
      <c r="W8" s="71">
        <f>INDEX('REEDS calc'!$C$64:$AG$113,MATCH(About!$B$2,'REEDS calc'!$B$64:$B$113,0),MATCH(W$1,'REEDS calc'!$C$63:$AG$63,0))*SUMIFS('res v com'!$E$3:$E$52,'res v com'!$B$3:$B$52,About!$B$2)*SUMIFS('Urban and Rural'!$B$2:$B$53,'Urban and Rural'!$A$2:$A$53,About!$B$1)</f>
        <v>1584.3054927260723</v>
      </c>
      <c r="X8" s="71">
        <f>INDEX('REEDS calc'!$C$64:$AG$113,MATCH(About!$B$2,'REEDS calc'!$B$64:$B$113,0),MATCH(X$1,'REEDS calc'!$C$63:$AG$63,0))*SUMIFS('res v com'!$E$3:$E$52,'res v com'!$B$3:$B$52,About!$B$2)*SUMIFS('Urban and Rural'!$B$2:$B$53,'Urban and Rural'!$A$2:$A$53,About!$B$1)</f>
        <v>1590.2764439768312</v>
      </c>
      <c r="Y8" s="71">
        <f>INDEX('REEDS calc'!$C$64:$AG$113,MATCH(About!$B$2,'REEDS calc'!$B$64:$B$113,0),MATCH(Y$1,'REEDS calc'!$C$63:$AG$63,0))*SUMIFS('res v com'!$E$3:$E$52,'res v com'!$B$3:$B$52,About!$B$2)*SUMIFS('Urban and Rural'!$B$2:$B$53,'Urban and Rural'!$A$2:$A$53,About!$B$1)</f>
        <v>1598.9186102608244</v>
      </c>
      <c r="Z8" s="71">
        <f>INDEX('REEDS calc'!$C$64:$AG$113,MATCH(About!$B$2,'REEDS calc'!$B$64:$B$113,0),MATCH(Z$1,'REEDS calc'!$C$63:$AG$63,0))*SUMIFS('res v com'!$E$3:$E$52,'res v com'!$B$3:$B$52,About!$B$2)*SUMIFS('Urban and Rural'!$B$2:$B$53,'Urban and Rural'!$A$2:$A$53,About!$B$1)</f>
        <v>1607.5607765448178</v>
      </c>
      <c r="AA8" s="71">
        <f>INDEX('REEDS calc'!$C$64:$AG$113,MATCH(About!$B$2,'REEDS calc'!$B$64:$B$113,0),MATCH(AA$1,'REEDS calc'!$C$63:$AG$63,0))*SUMIFS('res v com'!$E$3:$E$52,'res v com'!$B$3:$B$52,About!$B$2)*SUMIFS('Urban and Rural'!$B$2:$B$53,'Urban and Rural'!$A$2:$A$53,About!$B$1)</f>
        <v>1618.0688650946734</v>
      </c>
      <c r="AB8" s="71">
        <f>INDEX('REEDS calc'!$C$64:$AG$113,MATCH(About!$B$2,'REEDS calc'!$B$64:$B$113,0),MATCH(AB$1,'REEDS calc'!$C$63:$AG$63,0))*SUMIFS('res v com'!$E$3:$E$52,'res v com'!$B$3:$B$52,About!$B$2)*SUMIFS('Urban and Rural'!$B$2:$B$53,'Urban and Rural'!$A$2:$A$53,About!$B$1)</f>
        <v>1628.5769536445291</v>
      </c>
      <c r="AC8" s="71">
        <f>INDEX('REEDS calc'!$C$64:$AG$113,MATCH(About!$B$2,'REEDS calc'!$B$64:$B$113,0),MATCH(AC$1,'REEDS calc'!$C$63:$AG$63,0))*SUMIFS('res v com'!$E$3:$E$52,'res v com'!$B$3:$B$52,About!$B$2)*SUMIFS('Urban and Rural'!$B$2:$B$53,'Urban and Rural'!$A$2:$A$53,About!$B$1)</f>
        <v>1640.3224432759566</v>
      </c>
      <c r="AD8" s="71">
        <f>INDEX('REEDS calc'!$C$64:$AG$113,MATCH(About!$B$2,'REEDS calc'!$B$64:$B$113,0),MATCH(AD$1,'REEDS calc'!$C$63:$AG$63,0))*SUMIFS('res v com'!$E$3:$E$52,'res v com'!$B$3:$B$52,About!$B$2)*SUMIFS('Urban and Rural'!$B$2:$B$53,'Urban and Rural'!$A$2:$A$53,About!$B$1)</f>
        <v>1652.0679329073837</v>
      </c>
      <c r="AE8" s="71">
        <f>INDEX('REEDS calc'!$C$64:$AG$113,MATCH(About!$B$2,'REEDS calc'!$B$64:$B$113,0),MATCH(AE$1,'REEDS calc'!$C$63:$AG$63,0))*SUMIFS('res v com'!$E$3:$E$52,'res v com'!$B$3:$B$52,About!$B$2)*SUMIFS('Urban and Rural'!$B$2:$B$53,'Urban and Rural'!$A$2:$A$53,About!$B$1)</f>
        <v>1663.4402380856384</v>
      </c>
      <c r="AF8" s="71">
        <f>INDEX('REEDS calc'!$C$64:$AG$113,MATCH(About!$B$2,'REEDS calc'!$B$64:$B$113,0),MATCH(AF$1,'REEDS calc'!$C$63:$AG$63,0))*SUMIFS('res v com'!$E$3:$E$52,'res v com'!$B$3:$B$52,About!$B$2)*SUMIFS('Urban and Rural'!$B$2:$B$53,'Urban and Rural'!$A$2:$A$53,About!$B$1)</f>
        <v>1674.8125432638933</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1405.4507440615298</v>
      </c>
      <c r="C8" s="71">
        <f>INDEX('REEDS calc'!$C$64:$AG$113,MATCH(About!$B$2,'REEDS calc'!$B$64:$B$113,0),MATCH(C$1,'REEDS calc'!$C$63:$AG$63,0))*SUMIFS('res v com'!$F$3:$F$52,'res v com'!$B$3:$B$52,About!$B$2)</f>
        <v>1405.4507440615298</v>
      </c>
      <c r="D8" s="71">
        <f>INDEX('REEDS calc'!$C$64:$AG$113,MATCH(About!$B$2,'REEDS calc'!$B$64:$B$113,0),MATCH(D$1,'REEDS calc'!$C$63:$AG$63,0))*SUMIFS('res v com'!$F$3:$F$52,'res v com'!$B$3:$B$52,About!$B$2)</f>
        <v>1405.4507440615298</v>
      </c>
      <c r="E8" s="71">
        <f>INDEX('REEDS calc'!$C$64:$AG$113,MATCH(About!$B$2,'REEDS calc'!$B$64:$B$113,0),MATCH(E$1,'REEDS calc'!$C$63:$AG$63,0))*SUMIFS('res v com'!$F$3:$F$52,'res v com'!$B$3:$B$52,About!$B$2)</f>
        <v>1510.1042112527696</v>
      </c>
      <c r="F8" s="71">
        <f>INDEX('REEDS calc'!$C$64:$AG$113,MATCH(About!$B$2,'REEDS calc'!$B$64:$B$113,0),MATCH(F$1,'REEDS calc'!$C$63:$AG$63,0))*SUMIFS('res v com'!$F$3:$F$52,'res v com'!$B$3:$B$52,About!$B$2)</f>
        <v>1614.7576784440087</v>
      </c>
      <c r="G8" s="71">
        <f>INDEX('REEDS calc'!$C$64:$AG$113,MATCH(About!$B$2,'REEDS calc'!$B$64:$B$113,0),MATCH(G$1,'REEDS calc'!$C$63:$AG$63,0))*SUMIFS('res v com'!$F$3:$F$52,'res v com'!$B$3:$B$52,About!$B$2)</f>
        <v>1685.1239818197805</v>
      </c>
      <c r="H8" s="71">
        <f>INDEX('REEDS calc'!$C$64:$AG$113,MATCH(About!$B$2,'REEDS calc'!$B$64:$B$113,0),MATCH(H$1,'REEDS calc'!$C$63:$AG$63,0))*SUMIFS('res v com'!$F$3:$F$52,'res v com'!$B$3:$B$52,About!$B$2)</f>
        <v>1755.4902851955519</v>
      </c>
      <c r="I8" s="71">
        <f>INDEX('REEDS calc'!$C$64:$AG$113,MATCH(About!$B$2,'REEDS calc'!$B$64:$B$113,0),MATCH(I$1,'REEDS calc'!$C$63:$AG$63,0))*SUMIFS('res v com'!$F$3:$F$52,'res v com'!$B$3:$B$52,About!$B$2)</f>
        <v>1824.2807959468657</v>
      </c>
      <c r="J8" s="71">
        <f>INDEX('REEDS calc'!$C$64:$AG$113,MATCH(About!$B$2,'REEDS calc'!$B$64:$B$113,0),MATCH(J$1,'REEDS calc'!$C$63:$AG$63,0))*SUMIFS('res v com'!$F$3:$F$52,'res v com'!$B$3:$B$52,About!$B$2)</f>
        <v>1893.07130669818</v>
      </c>
      <c r="K8" s="71">
        <f>INDEX('REEDS calc'!$C$64:$AG$113,MATCH(About!$B$2,'REEDS calc'!$B$64:$B$113,0),MATCH(K$1,'REEDS calc'!$C$63:$AG$63,0))*SUMIFS('res v com'!$F$3:$F$52,'res v com'!$B$3:$B$52,About!$B$2)</f>
        <v>1978.7944254686643</v>
      </c>
      <c r="L8" s="71">
        <f>INDEX('REEDS calc'!$C$64:$AG$113,MATCH(About!$B$2,'REEDS calc'!$B$64:$B$113,0),MATCH(L$1,'REEDS calc'!$C$63:$AG$63,0))*SUMIFS('res v com'!$F$3:$F$52,'res v com'!$B$3:$B$52,About!$B$2)</f>
        <v>2064.5175442391483</v>
      </c>
      <c r="M8" s="71">
        <f>INDEX('REEDS calc'!$C$64:$AG$113,MATCH(About!$B$2,'REEDS calc'!$B$64:$B$113,0),MATCH(M$1,'REEDS calc'!$C$63:$AG$63,0))*SUMIFS('res v com'!$F$3:$F$52,'res v com'!$B$3:$B$52,About!$B$2)</f>
        <v>2129.6694065667152</v>
      </c>
      <c r="N8" s="71">
        <f>INDEX('REEDS calc'!$C$64:$AG$113,MATCH(About!$B$2,'REEDS calc'!$B$64:$B$113,0),MATCH(N$1,'REEDS calc'!$C$63:$AG$63,0))*SUMIFS('res v com'!$F$3:$F$52,'res v com'!$B$3:$B$52,About!$B$2)</f>
        <v>2194.8212688942822</v>
      </c>
      <c r="O8" s="71">
        <f>INDEX('REEDS calc'!$C$64:$AG$113,MATCH(About!$B$2,'REEDS calc'!$B$64:$B$113,0),MATCH(O$1,'REEDS calc'!$C$63:$AG$63,0))*SUMIFS('res v com'!$F$3:$F$52,'res v com'!$B$3:$B$52,About!$B$2)</f>
        <v>2233.4138628059941</v>
      </c>
      <c r="P8" s="71">
        <f>INDEX('REEDS calc'!$C$64:$AG$113,MATCH(About!$B$2,'REEDS calc'!$B$64:$B$113,0),MATCH(P$1,'REEDS calc'!$C$63:$AG$63,0))*SUMIFS('res v com'!$F$3:$F$52,'res v com'!$B$3:$B$52,About!$B$2)</f>
        <v>2272.0064567177055</v>
      </c>
      <c r="Q8" s="71">
        <f>INDEX('REEDS calc'!$C$64:$AG$113,MATCH(About!$B$2,'REEDS calc'!$B$64:$B$113,0),MATCH(Q$1,'REEDS calc'!$C$63:$AG$63,0))*SUMIFS('res v com'!$F$3:$F$52,'res v com'!$B$3:$B$52,About!$B$2)</f>
        <v>2275.7883590164033</v>
      </c>
      <c r="R8" s="71">
        <f>INDEX('REEDS calc'!$C$64:$AG$113,MATCH(About!$B$2,'REEDS calc'!$B$64:$B$113,0),MATCH(R$1,'REEDS calc'!$C$63:$AG$63,0))*SUMIFS('res v com'!$F$3:$F$52,'res v com'!$B$3:$B$52,About!$B$2)</f>
        <v>2279.5702613151011</v>
      </c>
      <c r="S8" s="71">
        <f>INDEX('REEDS calc'!$C$64:$AG$113,MATCH(About!$B$2,'REEDS calc'!$B$64:$B$113,0),MATCH(S$1,'REEDS calc'!$C$63:$AG$63,0))*SUMIFS('res v com'!$F$3:$F$52,'res v com'!$B$3:$B$52,About!$B$2)</f>
        <v>2284.2403376384932</v>
      </c>
      <c r="T8" s="71">
        <f>INDEX('REEDS calc'!$C$64:$AG$113,MATCH(About!$B$2,'REEDS calc'!$B$64:$B$113,0),MATCH(T$1,'REEDS calc'!$C$63:$AG$63,0))*SUMIFS('res v com'!$F$3:$F$52,'res v com'!$B$3:$B$52,About!$B$2)</f>
        <v>2288.9104139618853</v>
      </c>
      <c r="U8" s="71">
        <f>INDEX('REEDS calc'!$C$64:$AG$113,MATCH(About!$B$2,'REEDS calc'!$B$64:$B$113,0),MATCH(U$1,'REEDS calc'!$C$63:$AG$63,0))*SUMIFS('res v com'!$F$3:$F$52,'res v com'!$B$3:$B$52,About!$B$2)</f>
        <v>2295.6146953095767</v>
      </c>
      <c r="V8" s="71">
        <f>INDEX('REEDS calc'!$C$64:$AG$113,MATCH(About!$B$2,'REEDS calc'!$B$64:$B$113,0),MATCH(V$1,'REEDS calc'!$C$63:$AG$63,0))*SUMIFS('res v com'!$F$3:$F$52,'res v com'!$B$3:$B$52,About!$B$2)</f>
        <v>2302.3189766572686</v>
      </c>
      <c r="W8" s="71">
        <f>INDEX('REEDS calc'!$C$64:$AG$113,MATCH(About!$B$2,'REEDS calc'!$B$64:$B$113,0),MATCH(W$1,'REEDS calc'!$C$63:$AG$63,0))*SUMIFS('res v com'!$F$3:$F$52,'res v com'!$B$3:$B$52,About!$B$2)</f>
        <v>2311.0288122542697</v>
      </c>
      <c r="X8" s="71">
        <f>INDEX('REEDS calc'!$C$64:$AG$113,MATCH(About!$B$2,'REEDS calc'!$B$64:$B$113,0),MATCH(X$1,'REEDS calc'!$C$63:$AG$63,0))*SUMIFS('res v com'!$F$3:$F$52,'res v com'!$B$3:$B$52,About!$B$2)</f>
        <v>2319.7386478512708</v>
      </c>
      <c r="Y8" s="71">
        <f>INDEX('REEDS calc'!$C$64:$AG$113,MATCH(About!$B$2,'REEDS calc'!$B$64:$B$113,0),MATCH(Y$1,'REEDS calc'!$C$63:$AG$63,0))*SUMIFS('res v com'!$F$3:$F$52,'res v com'!$B$3:$B$52,About!$B$2)</f>
        <v>2332.3449888469299</v>
      </c>
      <c r="Z8" s="71">
        <f>INDEX('REEDS calc'!$C$64:$AG$113,MATCH(About!$B$2,'REEDS calc'!$B$64:$B$113,0),MATCH(Z$1,'REEDS calc'!$C$63:$AG$63,0))*SUMIFS('res v com'!$F$3:$F$52,'res v com'!$B$3:$B$52,About!$B$2)</f>
        <v>2344.9513298425895</v>
      </c>
      <c r="AA8" s="71">
        <f>INDEX('REEDS calc'!$C$64:$AG$113,MATCH(About!$B$2,'REEDS calc'!$B$64:$B$113,0),MATCH(AA$1,'REEDS calc'!$C$63:$AG$63,0))*SUMIFS('res v com'!$F$3:$F$52,'res v com'!$B$3:$B$52,About!$B$2)</f>
        <v>2360.279494462312</v>
      </c>
      <c r="AB8" s="71">
        <f>INDEX('REEDS calc'!$C$64:$AG$113,MATCH(About!$B$2,'REEDS calc'!$B$64:$B$113,0),MATCH(AB$1,'REEDS calc'!$C$63:$AG$63,0))*SUMIFS('res v com'!$F$3:$F$52,'res v com'!$B$3:$B$52,About!$B$2)</f>
        <v>2375.6076590820339</v>
      </c>
      <c r="AC8" s="71">
        <f>INDEX('REEDS calc'!$C$64:$AG$113,MATCH(About!$B$2,'REEDS calc'!$B$64:$B$113,0),MATCH(AC$1,'REEDS calc'!$C$63:$AG$63,0))*SUMIFS('res v com'!$F$3:$F$52,'res v com'!$B$3:$B$52,About!$B$2)</f>
        <v>2392.7408225261352</v>
      </c>
      <c r="AD8" s="71">
        <f>INDEX('REEDS calc'!$C$64:$AG$113,MATCH(About!$B$2,'REEDS calc'!$B$64:$B$113,0),MATCH(AD$1,'REEDS calc'!$C$63:$AG$63,0))*SUMIFS('res v com'!$F$3:$F$52,'res v com'!$B$3:$B$52,About!$B$2)</f>
        <v>2409.8739859702355</v>
      </c>
      <c r="AE8" s="71">
        <f>INDEX('REEDS calc'!$C$64:$AG$113,MATCH(About!$B$2,'REEDS calc'!$B$64:$B$113,0),MATCH(AE$1,'REEDS calc'!$C$63:$AG$63,0))*SUMIFS('res v com'!$F$3:$F$52,'res v com'!$B$3:$B$52,About!$B$2)</f>
        <v>2426.4627846895237</v>
      </c>
      <c r="AF8" s="71">
        <f>INDEX('REEDS calc'!$C$64:$AG$113,MATCH(About!$B$2,'REEDS calc'!$B$64:$B$113,0),MATCH(AF$1,'REEDS calc'!$C$63:$AG$63,0))*SUMIFS('res v com'!$F$3:$F$52,'res v com'!$B$3:$B$52,About!$B$2)</f>
        <v>2443.0515834088119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963.49440637248085</v>
      </c>
      <c r="C8" s="24">
        <f>'BDESC-rural-residential'!B8</f>
        <v>83.782122293259093</v>
      </c>
      <c r="D8" s="24">
        <f>'BDESC-commercial'!B8</f>
        <v>1405.4507440615298</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2024-02-08T19:17:24Z</dcterms:modified>
</cp:coreProperties>
</file>