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elec\EIaE\"/>
    </mc:Choice>
  </mc:AlternateContent>
  <xr:revisionPtr revIDLastSave="0" documentId="8_{1604FFDC-8125-4271-8916-EAEDD378C9DB}" xr6:coauthVersionLast="47" xr6:coauthVersionMax="47" xr10:uidLastSave="{00000000-0000-0000-0000-000000000000}"/>
  <bookViews>
    <workbookView xWindow="720" yWindow="72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C64" i="23" s="1"/>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B64" i="23" s="1"/>
  <c r="H1045" i="22"/>
  <c r="R1054" i="22"/>
  <c r="F1050" i="22"/>
  <c r="G1045" i="22"/>
  <c r="Q1054" i="22"/>
  <c r="R1049" i="22"/>
  <c r="F1045" i="22"/>
  <c r="P1054" i="22"/>
  <c r="K72" i="23" s="1"/>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B62" i="23" s="1"/>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0" i="23"/>
  <c r="H73" i="23"/>
  <c r="AM10" i="26"/>
  <c r="AL14" i="26"/>
  <c r="AL15" i="26"/>
  <c r="AM11" i="26"/>
  <c r="AF93" i="23"/>
  <c r="AG87" i="23"/>
  <c r="AG93" i="23" s="1"/>
  <c r="AF101" i="23"/>
  <c r="AG88" i="23"/>
  <c r="AG101" i="23" s="1"/>
  <c r="AF96" i="23"/>
  <c r="AG82" i="23"/>
  <c r="AG96" i="23" s="1"/>
  <c r="AF100" i="23"/>
  <c r="AF99" i="23"/>
  <c r="AG83" i="23"/>
  <c r="AF92" i="23"/>
  <c r="AG86" i="23"/>
  <c r="AG92" i="23" s="1"/>
  <c r="E70" i="23" l="1"/>
  <c r="H62" i="23"/>
  <c r="C73" i="23"/>
  <c r="I62" i="23"/>
  <c r="M68" i="23"/>
  <c r="M67"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<sst xmlns="http://schemas.openxmlformats.org/spreadsheetml/2006/main" count="15073" uniqueCount="1076">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</sst>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501</v>
      </c>
      <c r="C1" s="86">
        <v>45379</v>
      </c>
      <c r="D1" s="87"/>
      <c r="E1" s="87"/>
      <c r="F1" s="87"/>
      <c r="G1" s="87"/>
      <c r="H1" s="87"/>
      <c r="I1" s="87"/>
      <c r="J1" s="87"/>
      <c r="K1" s="85" t="s">
        <v>533</v>
      </c>
      <c r="L1" s="85" t="s">
        <v>535</v>
      </c>
      <c r="M1" s="163" t="s">
        <v>1053</v>
      </c>
    </row>
    <row r="2" spans="1:13">
      <c r="A2" s="1" t="s">
        <v>1</v>
      </c>
      <c r="B2" s="87" t="str">
        <f>LOOKUP(B1,K1:L50,L1:L50)</f>
        <v>MA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MA</v>
      </c>
      <c r="C6" s="91">
        <f t="shared" ref="C6:AE6" si="1">SUMIFS(C$20:C$119,$B$20:$B$119,$B$6,$A$20:$A$119,$A$6)</f>
        <v>9175323</v>
      </c>
      <c r="D6" s="91">
        <f t="shared" si="1"/>
        <v>6874189</v>
      </c>
      <c r="E6" s="91">
        <f t="shared" si="1"/>
        <v>8890379</v>
      </c>
      <c r="F6" s="91">
        <f t="shared" si="1"/>
        <v>12098282</v>
      </c>
      <c r="G6" s="91">
        <f t="shared" si="1"/>
        <v>12222262</v>
      </c>
      <c r="H6" s="91">
        <f t="shared" si="1"/>
        <v>12908785</v>
      </c>
      <c r="I6" s="91">
        <f t="shared" si="1"/>
        <v>13579111</v>
      </c>
      <c r="J6" s="91">
        <f t="shared" si="1"/>
        <v>6837557</v>
      </c>
      <c r="K6" s="91">
        <f t="shared" si="1"/>
        <v>6850456</v>
      </c>
      <c r="L6" s="91">
        <f t="shared" si="1"/>
        <v>13045490</v>
      </c>
      <c r="M6" s="91">
        <f t="shared" si="1"/>
        <v>17566900</v>
      </c>
      <c r="N6" s="91">
        <f t="shared" si="1"/>
        <v>18484438</v>
      </c>
      <c r="O6" s="91">
        <f t="shared" si="1"/>
        <v>17818231</v>
      </c>
      <c r="P6" s="91">
        <f t="shared" si="1"/>
        <v>13213701</v>
      </c>
      <c r="Q6" s="91">
        <f t="shared" si="1"/>
        <v>14798145</v>
      </c>
      <c r="R6" s="91">
        <f t="shared" si="1"/>
        <v>14023770</v>
      </c>
      <c r="S6" s="91">
        <f t="shared" si="1"/>
        <v>15965226</v>
      </c>
      <c r="T6" s="91">
        <f t="shared" si="1"/>
        <v>14607639</v>
      </c>
      <c r="U6" s="91">
        <f t="shared" si="1"/>
        <v>14772984</v>
      </c>
      <c r="V6" s="91">
        <f t="shared" si="1"/>
        <v>15428615</v>
      </c>
      <c r="W6" s="91">
        <f t="shared" si="1"/>
        <v>15563226</v>
      </c>
      <c r="X6" s="91">
        <f t="shared" si="1"/>
        <v>17462834</v>
      </c>
      <c r="Y6" s="91">
        <f t="shared" si="1"/>
        <v>23801184</v>
      </c>
      <c r="Z6" s="91">
        <f t="shared" si="1"/>
        <v>26060514</v>
      </c>
      <c r="AA6" s="91">
        <f t="shared" si="1"/>
        <v>26575746</v>
      </c>
      <c r="AB6" s="91">
        <f t="shared" si="1"/>
        <v>25950917</v>
      </c>
      <c r="AC6" s="91">
        <f t="shared" si="1"/>
        <v>25023532</v>
      </c>
      <c r="AD6" s="91">
        <f t="shared" si="1"/>
        <v>24420247</v>
      </c>
      <c r="AE6" s="91">
        <f t="shared" si="1"/>
        <v>28978016</v>
      </c>
      <c r="AF6" s="119">
        <f t="shared" ref="AF6:BK7" si="2">AE6</f>
        <v>28978016</v>
      </c>
      <c r="AG6" s="119">
        <f t="shared" si="2"/>
        <v>28978016</v>
      </c>
      <c r="AH6" s="119">
        <f t="shared" si="2"/>
        <v>28978016</v>
      </c>
      <c r="AI6" s="119">
        <f t="shared" si="2"/>
        <v>28978016</v>
      </c>
      <c r="AJ6" s="119">
        <f t="shared" si="2"/>
        <v>28978016</v>
      </c>
      <c r="AK6" s="119">
        <f t="shared" si="2"/>
        <v>28978016</v>
      </c>
      <c r="AL6" s="119">
        <f t="shared" si="2"/>
        <v>28978016</v>
      </c>
      <c r="AM6" s="119">
        <f t="shared" si="2"/>
        <v>28978016</v>
      </c>
      <c r="AN6" s="119">
        <f t="shared" si="2"/>
        <v>28978016</v>
      </c>
      <c r="AO6" s="119">
        <f t="shared" si="2"/>
        <v>28978016</v>
      </c>
      <c r="AP6" s="119">
        <f t="shared" si="2"/>
        <v>28978016</v>
      </c>
      <c r="AQ6" s="119">
        <f t="shared" si="2"/>
        <v>28978016</v>
      </c>
      <c r="AR6" s="119">
        <f t="shared" si="2"/>
        <v>28978016</v>
      </c>
      <c r="AS6" s="119">
        <f t="shared" si="2"/>
        <v>28978016</v>
      </c>
      <c r="AT6" s="119">
        <f t="shared" si="2"/>
        <v>28978016</v>
      </c>
      <c r="AU6" s="119">
        <f t="shared" si="2"/>
        <v>28978016</v>
      </c>
      <c r="AV6" s="119">
        <f t="shared" si="2"/>
        <v>28978016</v>
      </c>
      <c r="AW6" s="119">
        <f t="shared" si="2"/>
        <v>28978016</v>
      </c>
      <c r="AX6" s="119">
        <f t="shared" si="2"/>
        <v>28978016</v>
      </c>
      <c r="AY6" s="119">
        <f t="shared" si="2"/>
        <v>28978016</v>
      </c>
      <c r="AZ6" s="119">
        <f t="shared" si="2"/>
        <v>28978016</v>
      </c>
      <c r="BA6" s="119">
        <f t="shared" si="2"/>
        <v>28978016</v>
      </c>
      <c r="BB6" s="119">
        <f t="shared" si="2"/>
        <v>28978016</v>
      </c>
      <c r="BC6" s="119">
        <f t="shared" si="2"/>
        <v>28978016</v>
      </c>
      <c r="BD6" s="119">
        <f t="shared" si="2"/>
        <v>28978016</v>
      </c>
      <c r="BE6" s="119">
        <f t="shared" si="2"/>
        <v>28978016</v>
      </c>
      <c r="BF6" s="119">
        <f t="shared" si="2"/>
        <v>28978016</v>
      </c>
      <c r="BG6" s="119">
        <f t="shared" si="2"/>
        <v>28978016</v>
      </c>
      <c r="BH6" s="119">
        <f t="shared" si="2"/>
        <v>28978016</v>
      </c>
      <c r="BI6" s="119">
        <f t="shared" si="2"/>
        <v>28978016</v>
      </c>
      <c r="BJ6" s="119">
        <f t="shared" si="2"/>
        <v>28978016</v>
      </c>
      <c r="BK6" s="119">
        <f t="shared" si="2"/>
        <v>28978016</v>
      </c>
    </row>
    <row r="7" spans="1:63" ht="14.75">
      <c r="A7" s="91" t="s">
        <v>848</v>
      </c>
      <c r="B7" s="91" t="str">
        <f>About!B2</f>
        <v>MA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MA</v>
      </c>
      <c r="C10" s="91">
        <f t="shared" ref="C10:AE10" si="5">SUMIFS(C$122:C$219,$B$122:$B$219,$B$6,$A$122:$A$219,$A$6)</f>
        <v>1921479</v>
      </c>
      <c r="D10" s="91">
        <f t="shared" si="5"/>
        <v>2280689</v>
      </c>
      <c r="E10" s="91">
        <f t="shared" si="5"/>
        <v>1659529</v>
      </c>
      <c r="F10" s="91">
        <f t="shared" si="5"/>
        <v>1839654</v>
      </c>
      <c r="G10" s="91">
        <f t="shared" si="5"/>
        <v>1533335</v>
      </c>
      <c r="H10" s="91">
        <f t="shared" si="5"/>
        <v>1790365</v>
      </c>
      <c r="I10" s="91">
        <f t="shared" si="5"/>
        <v>1591142</v>
      </c>
      <c r="J10" s="91">
        <f t="shared" si="5"/>
        <v>1863013</v>
      </c>
      <c r="K10" s="91">
        <f t="shared" si="5"/>
        <v>1765571</v>
      </c>
      <c r="L10" s="91">
        <f t="shared" si="5"/>
        <v>1934370</v>
      </c>
      <c r="M10" s="91">
        <f t="shared" si="5"/>
        <v>2143094</v>
      </c>
      <c r="N10" s="91">
        <f t="shared" si="5"/>
        <v>1136866</v>
      </c>
      <c r="O10" s="91">
        <f t="shared" si="5"/>
        <v>497377</v>
      </c>
      <c r="P10" s="91">
        <f t="shared" si="5"/>
        <v>274260</v>
      </c>
      <c r="Q10" s="91">
        <f t="shared" si="5"/>
        <v>512147</v>
      </c>
      <c r="R10" s="91">
        <f t="shared" si="5"/>
        <v>2576734</v>
      </c>
      <c r="S10" s="91">
        <f t="shared" si="5"/>
        <v>696515</v>
      </c>
      <c r="T10" s="91">
        <f t="shared" si="5"/>
        <v>934812</v>
      </c>
      <c r="U10" s="91">
        <f t="shared" si="5"/>
        <v>4177025</v>
      </c>
      <c r="V10" s="91">
        <f t="shared" si="5"/>
        <v>4911406</v>
      </c>
      <c r="W10" s="91">
        <f t="shared" si="5"/>
        <v>3714165</v>
      </c>
      <c r="X10" s="91">
        <f t="shared" si="5"/>
        <v>4436435</v>
      </c>
      <c r="Y10" s="91">
        <f t="shared" si="5"/>
        <v>1073224</v>
      </c>
      <c r="Z10" s="91">
        <f t="shared" si="5"/>
        <v>1247468</v>
      </c>
      <c r="AA10" s="91">
        <f t="shared" si="5"/>
        <v>1422472</v>
      </c>
      <c r="AB10" s="91">
        <f t="shared" si="5"/>
        <v>1338101</v>
      </c>
      <c r="AC10" s="91">
        <f t="shared" si="5"/>
        <v>1011666</v>
      </c>
      <c r="AD10" s="91">
        <f t="shared" si="5"/>
        <v>144332</v>
      </c>
      <c r="AE10" s="91">
        <f t="shared" si="5"/>
        <v>980269</v>
      </c>
      <c r="AF10" s="119">
        <f t="shared" ref="AF10:BK11" si="6">AE10</f>
        <v>980269</v>
      </c>
      <c r="AG10" s="119">
        <f t="shared" si="6"/>
        <v>980269</v>
      </c>
      <c r="AH10" s="119">
        <f t="shared" si="6"/>
        <v>980269</v>
      </c>
      <c r="AI10" s="119">
        <f t="shared" si="6"/>
        <v>980269</v>
      </c>
      <c r="AJ10" s="119">
        <f t="shared" si="6"/>
        <v>980269</v>
      </c>
      <c r="AK10" s="119">
        <f t="shared" si="6"/>
        <v>980269</v>
      </c>
      <c r="AL10" s="119">
        <f t="shared" si="6"/>
        <v>980269</v>
      </c>
      <c r="AM10" s="119">
        <f t="shared" si="6"/>
        <v>980269</v>
      </c>
      <c r="AN10" s="119">
        <f t="shared" si="6"/>
        <v>980269</v>
      </c>
      <c r="AO10" s="119">
        <f t="shared" si="6"/>
        <v>980269</v>
      </c>
      <c r="AP10" s="119">
        <f t="shared" si="6"/>
        <v>980269</v>
      </c>
      <c r="AQ10" s="119">
        <f t="shared" si="6"/>
        <v>980269</v>
      </c>
      <c r="AR10" s="119">
        <f t="shared" si="6"/>
        <v>980269</v>
      </c>
      <c r="AS10" s="119">
        <f t="shared" si="6"/>
        <v>980269</v>
      </c>
      <c r="AT10" s="119">
        <f t="shared" si="6"/>
        <v>980269</v>
      </c>
      <c r="AU10" s="119">
        <f t="shared" si="6"/>
        <v>980269</v>
      </c>
      <c r="AV10" s="119">
        <f t="shared" si="6"/>
        <v>980269</v>
      </c>
      <c r="AW10" s="119">
        <f t="shared" si="6"/>
        <v>980269</v>
      </c>
      <c r="AX10" s="119">
        <f t="shared" si="6"/>
        <v>980269</v>
      </c>
      <c r="AY10" s="119">
        <f t="shared" si="6"/>
        <v>980269</v>
      </c>
      <c r="AZ10" s="119">
        <f t="shared" si="6"/>
        <v>980269</v>
      </c>
      <c r="BA10" s="119">
        <f t="shared" si="6"/>
        <v>980269</v>
      </c>
      <c r="BB10" s="119">
        <f t="shared" si="6"/>
        <v>980269</v>
      </c>
      <c r="BC10" s="119">
        <f t="shared" si="6"/>
        <v>980269</v>
      </c>
      <c r="BD10" s="119">
        <f t="shared" si="6"/>
        <v>980269</v>
      </c>
      <c r="BE10" s="119">
        <f t="shared" si="6"/>
        <v>980269</v>
      </c>
      <c r="BF10" s="119">
        <f t="shared" si="6"/>
        <v>980269</v>
      </c>
      <c r="BG10" s="119">
        <f t="shared" si="6"/>
        <v>980269</v>
      </c>
      <c r="BH10" s="119">
        <f t="shared" si="6"/>
        <v>980269</v>
      </c>
      <c r="BI10" s="119">
        <f t="shared" si="6"/>
        <v>980269</v>
      </c>
      <c r="BJ10" s="119">
        <f t="shared" si="6"/>
        <v>980269</v>
      </c>
      <c r="BK10" s="119">
        <f t="shared" si="6"/>
        <v>980269</v>
      </c>
    </row>
    <row r="11" spans="1:63" ht="14.75">
      <c r="A11" s="91" t="s">
        <v>848</v>
      </c>
      <c r="B11" s="91" t="str">
        <f>About!B2</f>
        <v>MA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363600</v>
      </c>
      <c r="N11" s="91">
        <f t="shared" si="7"/>
        <v>0</v>
      </c>
      <c r="O11" s="91">
        <f t="shared" si="7"/>
        <v>0</v>
      </c>
      <c r="P11" s="91">
        <f t="shared" si="7"/>
        <v>61456</v>
      </c>
      <c r="Q11" s="91">
        <f t="shared" si="7"/>
        <v>31952</v>
      </c>
      <c r="R11" s="91">
        <f t="shared" si="7"/>
        <v>332489</v>
      </c>
      <c r="S11" s="91">
        <f t="shared" si="7"/>
        <v>116341</v>
      </c>
      <c r="T11" s="91">
        <f t="shared" si="7"/>
        <v>201203</v>
      </c>
      <c r="U11" s="91">
        <f t="shared" si="7"/>
        <v>328490</v>
      </c>
      <c r="V11" s="91">
        <f t="shared" si="7"/>
        <v>338502</v>
      </c>
      <c r="W11" s="91">
        <f t="shared" si="7"/>
        <v>326413</v>
      </c>
      <c r="X11" s="91">
        <f t="shared" si="7"/>
        <v>10669</v>
      </c>
      <c r="Y11" s="91">
        <f t="shared" si="7"/>
        <v>80446</v>
      </c>
      <c r="Z11" s="91">
        <f t="shared" si="7"/>
        <v>2332</v>
      </c>
      <c r="AA11" s="91">
        <f t="shared" si="7"/>
        <v>3041</v>
      </c>
      <c r="AB11" s="91">
        <f t="shared" si="7"/>
        <v>7650</v>
      </c>
      <c r="AC11" s="91">
        <f t="shared" si="7"/>
        <v>590</v>
      </c>
      <c r="AD11" s="91">
        <f t="shared" si="7"/>
        <v>0</v>
      </c>
      <c r="AE11" s="91">
        <f t="shared" si="7"/>
        <v>122</v>
      </c>
      <c r="AF11" s="119">
        <f>AVERAGE(W11:AE11)</f>
        <v>47918.111111111109</v>
      </c>
      <c r="AG11" s="119">
        <f t="shared" si="6"/>
        <v>47918.111111111109</v>
      </c>
      <c r="AH11" s="119">
        <f t="shared" si="6"/>
        <v>47918.111111111109</v>
      </c>
      <c r="AI11" s="119">
        <f t="shared" si="6"/>
        <v>47918.111111111109</v>
      </c>
      <c r="AJ11" s="119">
        <f t="shared" si="6"/>
        <v>47918.111111111109</v>
      </c>
      <c r="AK11" s="119">
        <f t="shared" si="6"/>
        <v>47918.111111111109</v>
      </c>
      <c r="AL11" s="119">
        <f t="shared" si="6"/>
        <v>47918.111111111109</v>
      </c>
      <c r="AM11" s="119">
        <f t="shared" si="6"/>
        <v>47918.111111111109</v>
      </c>
      <c r="AN11" s="119">
        <f t="shared" si="6"/>
        <v>47918.111111111109</v>
      </c>
      <c r="AO11" s="119">
        <f t="shared" si="6"/>
        <v>47918.111111111109</v>
      </c>
      <c r="AP11" s="119">
        <f t="shared" si="6"/>
        <v>47918.111111111109</v>
      </c>
      <c r="AQ11" s="119">
        <f t="shared" si="6"/>
        <v>47918.111111111109</v>
      </c>
      <c r="AR11" s="119">
        <f t="shared" si="6"/>
        <v>47918.111111111109</v>
      </c>
      <c r="AS11" s="119">
        <f t="shared" si="6"/>
        <v>47918.111111111109</v>
      </c>
      <c r="AT11" s="119">
        <f t="shared" si="6"/>
        <v>47918.111111111109</v>
      </c>
      <c r="AU11" s="119">
        <f t="shared" si="6"/>
        <v>47918.111111111109</v>
      </c>
      <c r="AV11" s="119">
        <f t="shared" si="6"/>
        <v>47918.111111111109</v>
      </c>
      <c r="AW11" s="119">
        <f t="shared" si="6"/>
        <v>47918.111111111109</v>
      </c>
      <c r="AX11" s="119">
        <f t="shared" si="6"/>
        <v>47918.111111111109</v>
      </c>
      <c r="AY11" s="119">
        <f t="shared" si="6"/>
        <v>47918.111111111109</v>
      </c>
      <c r="AZ11" s="119">
        <f t="shared" si="6"/>
        <v>47918.111111111109</v>
      </c>
      <c r="BA11" s="119">
        <f t="shared" si="6"/>
        <v>47918.111111111109</v>
      </c>
      <c r="BB11" s="119">
        <f t="shared" si="6"/>
        <v>47918.111111111109</v>
      </c>
      <c r="BC11" s="119">
        <f t="shared" si="6"/>
        <v>47918.111111111109</v>
      </c>
      <c r="BD11" s="119">
        <f t="shared" si="6"/>
        <v>47918.111111111109</v>
      </c>
      <c r="BE11" s="119">
        <f t="shared" si="6"/>
        <v>47918.111111111109</v>
      </c>
      <c r="BF11" s="119">
        <f t="shared" si="6"/>
        <v>47918.111111111109</v>
      </c>
      <c r="BG11" s="119">
        <f t="shared" si="6"/>
        <v>47918.111111111109</v>
      </c>
      <c r="BH11" s="119">
        <f t="shared" si="6"/>
        <v>47918.111111111109</v>
      </c>
      <c r="BI11" s="119">
        <f t="shared" si="6"/>
        <v>47918.111111111109</v>
      </c>
      <c r="BJ11" s="119">
        <f t="shared" si="6"/>
        <v>47918.111111111109</v>
      </c>
      <c r="BK11" s="119">
        <f t="shared" si="6"/>
        <v>47918.111111111109</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MA</v>
      </c>
      <c r="C14" s="91">
        <f t="shared" ref="C14:BK14" si="9">IF(C10&gt;C11,C10-C11,0)</f>
        <v>1921479</v>
      </c>
      <c r="D14" s="91">
        <f t="shared" si="9"/>
        <v>2280689</v>
      </c>
      <c r="E14" s="91">
        <f t="shared" si="9"/>
        <v>1659529</v>
      </c>
      <c r="F14" s="91">
        <f t="shared" si="9"/>
        <v>1839654</v>
      </c>
      <c r="G14" s="91">
        <f t="shared" si="9"/>
        <v>1533335</v>
      </c>
      <c r="H14" s="91">
        <f t="shared" si="9"/>
        <v>1790365</v>
      </c>
      <c r="I14" s="91">
        <f t="shared" si="9"/>
        <v>1591142</v>
      </c>
      <c r="J14" s="91">
        <f t="shared" si="9"/>
        <v>1863013</v>
      </c>
      <c r="K14" s="91">
        <f t="shared" si="9"/>
        <v>1759332</v>
      </c>
      <c r="L14" s="91">
        <f t="shared" si="9"/>
        <v>1934349</v>
      </c>
      <c r="M14" s="91">
        <f t="shared" si="9"/>
        <v>1779494</v>
      </c>
      <c r="N14" s="91">
        <f t="shared" si="9"/>
        <v>1136866</v>
      </c>
      <c r="O14" s="91">
        <f t="shared" si="9"/>
        <v>497377</v>
      </c>
      <c r="P14" s="91">
        <f t="shared" si="9"/>
        <v>212804</v>
      </c>
      <c r="Q14" s="91">
        <f t="shared" si="9"/>
        <v>480195</v>
      </c>
      <c r="R14" s="91">
        <f t="shared" si="9"/>
        <v>2244245</v>
      </c>
      <c r="S14" s="91">
        <f t="shared" si="9"/>
        <v>580174</v>
      </c>
      <c r="T14" s="91">
        <f t="shared" si="9"/>
        <v>733609</v>
      </c>
      <c r="U14" s="91">
        <f t="shared" si="9"/>
        <v>3848535</v>
      </c>
      <c r="V14" s="91">
        <f t="shared" si="9"/>
        <v>4572904</v>
      </c>
      <c r="W14" s="91">
        <f t="shared" si="9"/>
        <v>3387752</v>
      </c>
      <c r="X14" s="91">
        <f t="shared" si="9"/>
        <v>4425766</v>
      </c>
      <c r="Y14" s="91">
        <f t="shared" si="9"/>
        <v>992778</v>
      </c>
      <c r="Z14" s="91">
        <f t="shared" si="9"/>
        <v>1245136</v>
      </c>
      <c r="AA14" s="91">
        <f t="shared" si="9"/>
        <v>1419431</v>
      </c>
      <c r="AB14" s="91">
        <f t="shared" si="9"/>
        <v>1330451</v>
      </c>
      <c r="AC14" s="91">
        <f t="shared" si="9"/>
        <v>1011076</v>
      </c>
      <c r="AD14" s="91">
        <f t="shared" si="9"/>
        <v>144332</v>
      </c>
      <c r="AE14" s="91">
        <f t="shared" si="9"/>
        <v>980147</v>
      </c>
      <c r="AF14" s="91">
        <f t="shared" si="9"/>
        <v>932350.88888888888</v>
      </c>
      <c r="AG14" s="91">
        <f t="shared" si="9"/>
        <v>932350.88888888888</v>
      </c>
      <c r="AH14" s="91">
        <f t="shared" si="9"/>
        <v>932350.88888888888</v>
      </c>
      <c r="AI14" s="91">
        <f t="shared" si="9"/>
        <v>932350.88888888888</v>
      </c>
      <c r="AJ14" s="91">
        <f t="shared" si="9"/>
        <v>932350.88888888888</v>
      </c>
      <c r="AK14" s="91">
        <f t="shared" si="9"/>
        <v>932350.88888888888</v>
      </c>
      <c r="AL14" s="91">
        <f t="shared" si="9"/>
        <v>932350.88888888888</v>
      </c>
      <c r="AM14" s="91">
        <f t="shared" si="9"/>
        <v>932350.88888888888</v>
      </c>
      <c r="AN14" s="91">
        <f t="shared" si="9"/>
        <v>932350.88888888888</v>
      </c>
      <c r="AO14" s="91">
        <f t="shared" si="9"/>
        <v>932350.88888888888</v>
      </c>
      <c r="AP14" s="91">
        <f t="shared" si="9"/>
        <v>932350.88888888888</v>
      </c>
      <c r="AQ14" s="91">
        <f t="shared" si="9"/>
        <v>932350.88888888888</v>
      </c>
      <c r="AR14" s="91">
        <f t="shared" si="9"/>
        <v>932350.88888888888</v>
      </c>
      <c r="AS14" s="91">
        <f t="shared" si="9"/>
        <v>932350.88888888888</v>
      </c>
      <c r="AT14" s="91">
        <f t="shared" si="9"/>
        <v>932350.88888888888</v>
      </c>
      <c r="AU14" s="91">
        <f t="shared" si="9"/>
        <v>932350.88888888888</v>
      </c>
      <c r="AV14" s="91">
        <f t="shared" si="9"/>
        <v>932350.88888888888</v>
      </c>
      <c r="AW14" s="91">
        <f t="shared" si="9"/>
        <v>932350.88888888888</v>
      </c>
      <c r="AX14" s="91">
        <f t="shared" si="9"/>
        <v>932350.88888888888</v>
      </c>
      <c r="AY14" s="91">
        <f t="shared" si="9"/>
        <v>932350.88888888888</v>
      </c>
      <c r="AZ14" s="91">
        <f t="shared" si="9"/>
        <v>932350.88888888888</v>
      </c>
      <c r="BA14" s="91">
        <f t="shared" si="9"/>
        <v>932350.88888888888</v>
      </c>
      <c r="BB14" s="91">
        <f t="shared" si="9"/>
        <v>932350.88888888888</v>
      </c>
      <c r="BC14" s="91">
        <f t="shared" si="9"/>
        <v>932350.88888888888</v>
      </c>
      <c r="BD14" s="91">
        <f t="shared" si="9"/>
        <v>932350.88888888888</v>
      </c>
      <c r="BE14" s="91">
        <f t="shared" si="9"/>
        <v>932350.88888888888</v>
      </c>
      <c r="BF14" s="91">
        <f t="shared" si="9"/>
        <v>932350.88888888888</v>
      </c>
      <c r="BG14" s="91">
        <f t="shared" si="9"/>
        <v>932350.88888888888</v>
      </c>
      <c r="BH14" s="91">
        <f t="shared" si="9"/>
        <v>932350.88888888888</v>
      </c>
      <c r="BI14" s="91">
        <f t="shared" si="9"/>
        <v>932350.88888888888</v>
      </c>
      <c r="BJ14" s="91">
        <f t="shared" si="9"/>
        <v>932350.88888888888</v>
      </c>
      <c r="BK14" s="91">
        <f t="shared" si="9"/>
        <v>932350.88888888888</v>
      </c>
    </row>
    <row r="15" spans="1:63" ht="14.75">
      <c r="A15" s="91" t="s">
        <v>848</v>
      </c>
      <c r="B15" s="91" t="str">
        <f>About!B2</f>
        <v>MA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2.1875070484511334E-5</v>
      </c>
      <c r="G804" s="107">
        <f>G78/SUMIFS(G$3:G$722,$B$3:$B$722,$B804)*SUMIFS(Calculations!$E$3:$E$53,Calculations!$A$3:$A$53,$B804)</f>
        <v>1.1201575437298649E-4</v>
      </c>
      <c r="H804" s="107">
        <f>H78/SUMIFS(H$3:H$722,$B$3:$B$722,$B804)*SUMIFS(Calculations!$E$3:$E$53,Calculations!$A$3:$A$53,$B804)</f>
        <v>1.9024328971269677E-4</v>
      </c>
      <c r="I804" s="107">
        <f>I78/SUMIFS(I$3:I$722,$B$3:$B$722,$B804)*SUMIFS(Calculations!$E$3:$E$53,Calculations!$A$3:$A$53,$B804)</f>
        <v>1.0427902141888675E-4</v>
      </c>
      <c r="J804" s="107">
        <f>J78/SUMIFS(J$3:J$722,$B$3:$B$722,$B804)*SUMIFS(Calculations!$E$3:$E$53,Calculations!$A$3:$A$53,$B804)</f>
        <v>1.8862959540351214E-5</v>
      </c>
      <c r="K804" s="107">
        <f>K78/SUMIFS(K$3:K$722,$B$3:$B$722,$B804)*SUMIFS(Calculations!$E$3:$E$53,Calculations!$A$3:$A$53,$B804)</f>
        <v>1.8749718280350413E-5</v>
      </c>
      <c r="L804" s="107">
        <f>L78/SUMIFS(L$3:L$722,$B$3:$B$722,$B804)*SUMIFS(Calculations!$E$3:$E$53,Calculations!$A$3:$A$53,$B804)</f>
        <v>1.8637828564117681E-5</v>
      </c>
      <c r="M804" s="107">
        <f>M78/SUMIFS(M$3:M$722,$B$3:$B$722,$B804)*SUMIFS(Calculations!$E$3:$E$53,Calculations!$A$3:$A$53,$B804)</f>
        <v>1.8906329584465353E-5</v>
      </c>
      <c r="N804" s="107">
        <f>N78/SUMIFS(N$3:N$722,$B$3:$B$722,$B804)*SUMIFS(Calculations!$E$3:$E$53,Calculations!$A$3:$A$53,$B804)</f>
        <v>1.9182679863067672E-5</v>
      </c>
      <c r="O804" s="107">
        <f>O78/SUMIFS(O$3:O$722,$B$3:$B$722,$B804)*SUMIFS(Calculations!$E$3:$E$53,Calculations!$A$3:$A$53,$B804)</f>
        <v>1.9516580220916354E-5</v>
      </c>
      <c r="P804" s="107">
        <f>P78/SUMIFS(P$3:P$722,$B$3:$B$722,$B804)*SUMIFS(Calculations!$E$3:$E$53,Calculations!$A$3:$A$53,$B804)</f>
        <v>1.9862310463977562E-5</v>
      </c>
      <c r="Q804" s="107">
        <f>Q78/SUMIFS(Q$3:Q$722,$B$3:$B$722,$B804)*SUMIFS(Calculations!$E$3:$E$53,Calculations!$A$3:$A$53,$B804)</f>
        <v>1.9387249456825082E-5</v>
      </c>
      <c r="R804" s="107">
        <f>R78/SUMIFS(R$3:R$722,$B$3:$B$722,$B804)*SUMIFS(Calculations!$E$3:$E$53,Calculations!$A$3:$A$53,$B804)</f>
        <v>1.8934382366013969E-5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1.9446691009131416E-3</v>
      </c>
      <c r="G808" s="107">
        <f>G82/SUMIFS(G$3:G$722,$B$3:$B$722,$B808)*SUMIFS(Calculations!$E$3:$E$53,Calculations!$A$3:$A$53,$B808)</f>
        <v>1.8428574160574585E-3</v>
      </c>
      <c r="H808" s="107">
        <f>H82/SUMIFS(H$3:H$722,$B$3:$B$722,$B808)*SUMIFS(Calculations!$E$3:$E$53,Calculations!$A$3:$A$53,$B808)</f>
        <v>1.7545013394062402E-3</v>
      </c>
      <c r="I808" s="107">
        <f>I82/SUMIFS(I$3:I$722,$B$3:$B$722,$B808)*SUMIFS(Calculations!$E$3:$E$53,Calculations!$A$3:$A$53,$B808)</f>
        <v>1.7488890915543255E-3</v>
      </c>
      <c r="J808" s="107">
        <f>J82/SUMIFS(J$3:J$722,$B$3:$B$722,$B808)*SUMIFS(Calculations!$E$3:$E$53,Calculations!$A$3:$A$53,$B808)</f>
        <v>1.7433126338084349E-3</v>
      </c>
      <c r="K808" s="107">
        <f>K82/SUMIFS(K$3:K$722,$B$3:$B$722,$B808)*SUMIFS(Calculations!$E$3:$E$53,Calculations!$A$3:$A$53,$B808)</f>
        <v>1.7328468890876515E-3</v>
      </c>
      <c r="L808" s="107">
        <f>L82/SUMIFS(L$3:L$722,$B$3:$B$722,$B808)*SUMIFS(Calculations!$E$3:$E$53,Calculations!$A$3:$A$53,$B808)</f>
        <v>1.7225060538923844E-3</v>
      </c>
      <c r="M808" s="107">
        <f>M82/SUMIFS(M$3:M$722,$B$3:$B$722,$B808)*SUMIFS(Calculations!$E$3:$E$53,Calculations!$A$3:$A$53,$B808)</f>
        <v>1.7473208884872019E-3</v>
      </c>
      <c r="N808" s="107">
        <f>N82/SUMIFS(N$3:N$722,$B$3:$B$722,$B808)*SUMIFS(Calculations!$E$3:$E$53,Calculations!$A$3:$A$53,$B808)</f>
        <v>1.7728611506615086E-3</v>
      </c>
      <c r="O808" s="107">
        <f>O82/SUMIFS(O$3:O$722,$B$3:$B$722,$B808)*SUMIFS(Calculations!$E$3:$E$53,Calculations!$A$3:$A$53,$B808)</f>
        <v>1.8037201847926885E-3</v>
      </c>
      <c r="P808" s="107">
        <f>P82/SUMIFS(P$3:P$722,$B$3:$B$722,$B808)*SUMIFS(Calculations!$E$3:$E$53,Calculations!$A$3:$A$53,$B808)</f>
        <v>1.8356725356064062E-3</v>
      </c>
      <c r="Q808" s="107">
        <f>Q82/SUMIFS(Q$3:Q$722,$B$3:$B$722,$B808)*SUMIFS(Calculations!$E$3:$E$53,Calculations!$A$3:$A$53,$B808)</f>
        <v>1.7917674498839321E-3</v>
      </c>
      <c r="R808" s="107">
        <f>R82/SUMIFS(R$3:R$722,$B$3:$B$722,$B808)*SUMIFS(Calculations!$E$3:$E$53,Calculations!$A$3:$A$53,$B808)</f>
        <v>1.7499135234542947E-3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1.5263595809832307E-5</v>
      </c>
      <c r="G810" s="107">
        <f>G84/SUMIFS(G$3:G$722,$B$3:$B$722,$B810)*SUMIFS(Calculations!$E$3:$E$53,Calculations!$A$3:$A$53,$B810)</f>
        <v>1.41835969531336E-5</v>
      </c>
      <c r="H810" s="107">
        <f>H84/SUMIFS(H$3:H$722,$B$3:$B$722,$B810)*SUMIFS(Calculations!$E$3:$E$53,Calculations!$A$3:$A$53,$B810)</f>
        <v>1.3246332611609714E-5</v>
      </c>
      <c r="I810" s="107">
        <f>I84/SUMIFS(I$3:I$722,$B$3:$B$722,$B810)*SUMIFS(Calculations!$E$3:$E$53,Calculations!$A$3:$A$53,$B810)</f>
        <v>5.5298996288183095E-4</v>
      </c>
      <c r="J810" s="107">
        <f>J84/SUMIFS(J$3:J$722,$B$3:$B$722,$B810)*SUMIFS(Calculations!$E$3:$E$53,Calculations!$A$3:$A$53,$B810)</f>
        <v>1.0892915709422386E-3</v>
      </c>
      <c r="K810" s="107">
        <f>K84/SUMIFS(K$3:K$722,$B$3:$B$722,$B810)*SUMIFS(Calculations!$E$3:$E$53,Calculations!$A$3:$A$53,$B810)</f>
        <v>1.0827521543815511E-3</v>
      </c>
      <c r="L810" s="107">
        <f>L84/SUMIFS(L$3:L$722,$B$3:$B$722,$B810)*SUMIFS(Calculations!$E$3:$E$53,Calculations!$A$3:$A$53,$B810)</f>
        <v>1.0762907862962986E-3</v>
      </c>
      <c r="M810" s="107">
        <f>M84/SUMIFS(M$3:M$722,$B$3:$B$722,$B810)*SUMIFS(Calculations!$E$3:$E$53,Calculations!$A$3:$A$53,$B810)</f>
        <v>1.091796089036754E-3</v>
      </c>
      <c r="N810" s="107">
        <f>N84/SUMIFS(N$3:N$722,$B$3:$B$722,$B810)*SUMIFS(Calculations!$E$3:$E$53,Calculations!$A$3:$A$53,$B810)</f>
        <v>1.1077546679896006E-3</v>
      </c>
      <c r="O810" s="107">
        <f>O84/SUMIFS(O$3:O$722,$B$3:$B$722,$B810)*SUMIFS(Calculations!$E$3:$E$53,Calculations!$A$3:$A$53,$B810)</f>
        <v>1.8497739687815204E-3</v>
      </c>
      <c r="P810" s="107">
        <f>P84/SUMIFS(P$3:P$722,$B$3:$B$722,$B810)*SUMIFS(Calculations!$E$3:$E$53,Calculations!$A$3:$A$53,$B810)</f>
        <v>2.6180825590201599E-3</v>
      </c>
      <c r="Q810" s="107">
        <f>Q84/SUMIFS(Q$3:Q$722,$B$3:$B$722,$B810)*SUMIFS(Calculations!$E$3:$E$53,Calculations!$A$3:$A$53,$B810)</f>
        <v>2.5554513875085789E-3</v>
      </c>
      <c r="R810" s="107">
        <f>R84/SUMIFS(R$3:R$722,$B$3:$B$722,$B810)*SUMIFS(Calculations!$E$3:$E$53,Calculations!$A$3:$A$53,$B810)</f>
        <v>2.4957462212046684E-3</v>
      </c>
    </row>
    <row r="811" spans="2:18" ht="15.75" customHeight="1">
      <c r="B811" s="107" t="s">
        <v>541</v>
      </c>
      <c r="C811" s="107" t="s">
        <v>448</v>
      </c>
      <c r="D811" s="107" t="s">
        <v>644</v>
      </c>
      <c r="E811" s="107" t="str">
        <f t="shared" si="301"/>
        <v>natural gas nonpeaker</v>
      </c>
      <c r="F811" s="107">
        <f>F85/SUMIFS(F$3:F$722,$B$3:$B$722,$B811)*SUMIFS(Calculations!$E$3:$E$53,Calculations!$A$3:$A$53,$B811)</f>
        <v>0.11193000103822427</v>
      </c>
      <c r="G811" s="107">
        <f>G85/SUMIFS(G$3:G$722,$B$3:$B$722,$B811)*SUMIFS(Calculations!$E$3:$E$53,Calculations!$A$3:$A$53,$B811)</f>
        <v>0.11336296979846602</v>
      </c>
      <c r="H811" s="107">
        <f>H85/SUMIFS(H$3:H$722,$B$3:$B$722,$B811)*SUMIFS(Calculations!$E$3:$E$53,Calculations!$A$3:$A$53,$B811)</f>
        <v>0.1146065549311371</v>
      </c>
      <c r="I811" s="107">
        <f>I85/SUMIFS(I$3:I$722,$B$3:$B$722,$B811)*SUMIFS(Calculations!$E$3:$E$53,Calculations!$A$3:$A$53,$B811)</f>
        <v>0.11423995481674487</v>
      </c>
      <c r="J811" s="107">
        <f>J85/SUMIFS(J$3:J$722,$B$3:$B$722,$B811)*SUMIFS(Calculations!$E$3:$E$53,Calculations!$A$3:$A$53,$B811)</f>
        <v>0.11387569256363549</v>
      </c>
      <c r="K811" s="107">
        <f>K85/SUMIFS(K$3:K$722,$B$3:$B$722,$B811)*SUMIFS(Calculations!$E$3:$E$53,Calculations!$A$3:$A$53,$B811)</f>
        <v>0.11215664263502763</v>
      </c>
      <c r="L811" s="107">
        <f>L85/SUMIFS(L$3:L$722,$B$3:$B$722,$B811)*SUMIFS(Calculations!$E$3:$E$53,Calculations!$A$3:$A$53,$B811)</f>
        <v>0.11045810970895029</v>
      </c>
      <c r="M811" s="107">
        <f>M85/SUMIFS(M$3:M$722,$B$3:$B$722,$B811)*SUMIFS(Calculations!$E$3:$E$53,Calculations!$A$3:$A$53,$B811)</f>
        <v>0.10920769510275934</v>
      </c>
      <c r="N811" s="107">
        <f>N85/SUMIFS(N$3:N$722,$B$3:$B$722,$B811)*SUMIFS(Calculations!$E$3:$E$53,Calculations!$A$3:$A$53,$B811)</f>
        <v>0.10792072634434693</v>
      </c>
      <c r="O811" s="107">
        <f>O85/SUMIFS(O$3:O$722,$B$3:$B$722,$B811)*SUMIFS(Calculations!$E$3:$E$53,Calculations!$A$3:$A$53,$B811)</f>
        <v>0.10563578988179032</v>
      </c>
      <c r="P811" s="107">
        <f>P85/SUMIFS(P$3:P$722,$B$3:$B$722,$B811)*SUMIFS(Calculations!$E$3:$E$53,Calculations!$A$3:$A$53,$B811)</f>
        <v>0.10326989951956096</v>
      </c>
      <c r="Q811" s="107">
        <f>Q85/SUMIFS(Q$3:Q$722,$B$3:$B$722,$B811)*SUMIFS(Calculations!$E$3:$E$53,Calculations!$A$3:$A$53,$B811)</f>
        <v>9.4114547368418483E-2</v>
      </c>
      <c r="R811" s="107">
        <f>R85/SUMIFS(R$3:R$722,$B$3:$B$722,$B811)*SUMIFS(Calculations!$E$3:$E$53,Calculations!$A$3:$A$53,$B811)</f>
        <v>8.5386915271456212E-2</v>
      </c>
    </row>
    <row r="812" spans="2:18" ht="15.75" customHeight="1">
      <c r="B812" s="107" t="s">
        <v>541</v>
      </c>
      <c r="C812" s="107" t="s">
        <v>448</v>
      </c>
      <c r="D812" s="107" t="s">
        <v>645</v>
      </c>
      <c r="E812" s="107" t="str">
        <f t="shared" si="301"/>
        <v>natural gas peaker</v>
      </c>
      <c r="F812" s="107">
        <f>F86/SUMIFS(F$3:F$722,$B$3:$B$722,$B812)*SUMIFS(Calculations!$E$3:$E$53,Calculations!$A$3:$A$53,$B812)</f>
        <v>1.8920266232149016E-4</v>
      </c>
      <c r="G812" s="107">
        <f>G86/SUMIFS(G$3:G$722,$B$3:$B$722,$B812)*SUMIFS(Calculations!$E$3:$E$53,Calculations!$A$3:$A$53,$B812)</f>
        <v>1.758153411726995E-4</v>
      </c>
      <c r="H812" s="107">
        <f>H86/SUMIFS(H$3:H$722,$B$3:$B$722,$B812)*SUMIFS(Calculations!$E$3:$E$53,Calculations!$A$3:$A$53,$B812)</f>
        <v>1.6419731152066391E-4</v>
      </c>
      <c r="I812" s="107">
        <f>I86/SUMIFS(I$3:I$722,$B$3:$B$722,$B812)*SUMIFS(Calculations!$E$3:$E$53,Calculations!$A$3:$A$53,$B812)</f>
        <v>1.4203402761019167E-4</v>
      </c>
      <c r="J812" s="107">
        <f>J86/SUMIFS(J$3:J$722,$B$3:$B$722,$B812)*SUMIFS(Calculations!$E$3:$E$53,Calculations!$A$3:$A$53,$B812)</f>
        <v>1.200120821263055E-4</v>
      </c>
      <c r="K812" s="107">
        <f>K86/SUMIFS(K$3:K$722,$B$3:$B$722,$B812)*SUMIFS(Calculations!$E$3:$E$53,Calculations!$A$3:$A$53,$B812)</f>
        <v>1.1929160560902143E-4</v>
      </c>
      <c r="L812" s="107">
        <f>L86/SUMIFS(L$3:L$722,$B$3:$B$722,$B812)*SUMIFS(Calculations!$E$3:$E$53,Calculations!$A$3:$A$53,$B812)</f>
        <v>1.1857972803833129E-4</v>
      </c>
      <c r="M812" s="107">
        <f>M86/SUMIFS(M$3:M$722,$B$3:$B$722,$B812)*SUMIFS(Calculations!$E$3:$E$53,Calculations!$A$3:$A$53,$B812)</f>
        <v>1.2028801598943621E-4</v>
      </c>
      <c r="N812" s="107">
        <f>N86/SUMIFS(N$3:N$722,$B$3:$B$722,$B812)*SUMIFS(Calculations!$E$3:$E$53,Calculations!$A$3:$A$53,$B812)</f>
        <v>1.2204624339061906E-4</v>
      </c>
      <c r="O812" s="107">
        <f>O86/SUMIFS(O$3:O$722,$B$3:$B$722,$B812)*SUMIFS(Calculations!$E$3:$E$53,Calculations!$A$3:$A$53,$B812)</f>
        <v>1.241706224989142E-4</v>
      </c>
      <c r="P812" s="107">
        <f>P86/SUMIFS(P$3:P$722,$B$3:$B$722,$B812)*SUMIFS(Calculations!$E$3:$E$53,Calculations!$A$3:$A$53,$B812)</f>
        <v>1.2637026705813892E-4</v>
      </c>
      <c r="Q812" s="107">
        <f>Q86/SUMIFS(Q$3:Q$722,$B$3:$B$722,$B812)*SUMIFS(Calculations!$E$3:$E$53,Calculations!$A$3:$A$53,$B812)</f>
        <v>1.2334777949549384E-4</v>
      </c>
      <c r="R812" s="107">
        <f>R86/SUMIFS(R$3:R$722,$B$3:$B$722,$B812)*SUMIFS(Calculations!$E$3:$E$53,Calculations!$A$3:$A$53,$B812)</f>
        <v>1.2046649660992855E-4</v>
      </c>
    </row>
    <row r="813" spans="2:18" ht="15.75" customHeight="1">
      <c r="B813" s="107" t="s">
        <v>541</v>
      </c>
      <c r="C813" s="107" t="s">
        <v>448</v>
      </c>
      <c r="D813" s="107" t="s">
        <v>646</v>
      </c>
      <c r="E813" s="107" t="str">
        <f t="shared" si="301"/>
        <v>nuclear</v>
      </c>
      <c r="F813" s="107">
        <f>F87/SUMIFS(F$3:F$722,$B$3:$B$722,$B813)*SUMIFS(Calculations!$E$3:$E$53,Calculations!$A$3:$A$53,$B813)</f>
        <v>7.2925575898758685E-2</v>
      </c>
      <c r="G813" s="107">
        <f>G87/SUMIFS(G$3:G$722,$B$3:$B$722,$B813)*SUMIFS(Calculations!$E$3:$E$53,Calculations!$A$3:$A$53,$B813)</f>
        <v>6.7765616242068893E-2</v>
      </c>
      <c r="H813" s="107">
        <f>H87/SUMIFS(H$3:H$722,$B$3:$B$722,$B813)*SUMIFS(Calculations!$E$3:$E$53,Calculations!$A$3:$A$53,$B813)</f>
        <v>6.3287605770187091E-2</v>
      </c>
      <c r="I813" s="107">
        <f>I87/SUMIFS(I$3:I$722,$B$3:$B$722,$B813)*SUMIFS(Calculations!$E$3:$E$53,Calculations!$A$3:$A$53,$B813)</f>
        <v>6.3085163217674267E-2</v>
      </c>
      <c r="J813" s="107">
        <f>J87/SUMIFS(J$3:J$722,$B$3:$B$722,$B813)*SUMIFS(Calculations!$E$3:$E$53,Calculations!$A$3:$A$53,$B813)</f>
        <v>6.2884011670229195E-2</v>
      </c>
      <c r="K813" s="107">
        <f>K87/SUMIFS(K$3:K$722,$B$3:$B$722,$B813)*SUMIFS(Calculations!$E$3:$E$53,Calculations!$A$3:$A$53,$B813)</f>
        <v>6.2506495899164294E-2</v>
      </c>
      <c r="L813" s="107">
        <f>L87/SUMIFS(L$3:L$722,$B$3:$B$722,$B813)*SUMIFS(Calculations!$E$3:$E$53,Calculations!$A$3:$A$53,$B813)</f>
        <v>6.2133485809930604E-2</v>
      </c>
      <c r="M813" s="107">
        <f>M87/SUMIFS(M$3:M$722,$B$3:$B$722,$B813)*SUMIFS(Calculations!$E$3:$E$53,Calculations!$A$3:$A$53,$B813)</f>
        <v>6.3028595681787813E-2</v>
      </c>
      <c r="N813" s="107">
        <f>N87/SUMIFS(N$3:N$722,$B$3:$B$722,$B813)*SUMIFS(Calculations!$E$3:$E$53,Calculations!$A$3:$A$53,$B813)</f>
        <v>6.3949872860351684E-2</v>
      </c>
      <c r="O813" s="107">
        <f>O87/SUMIFS(O$3:O$722,$B$3:$B$722,$B813)*SUMIFS(Calculations!$E$3:$E$53,Calculations!$A$3:$A$53,$B813)</f>
        <v>6.506300645716262E-2</v>
      </c>
      <c r="P813" s="107">
        <f>P87/SUMIFS(P$3:P$722,$B$3:$B$722,$B813)*SUMIFS(Calculations!$E$3:$E$53,Calculations!$A$3:$A$53,$B813)</f>
        <v>6.6215577695673974E-2</v>
      </c>
      <c r="Q813" s="107">
        <f>Q87/SUMIFS(Q$3:Q$722,$B$3:$B$722,$B813)*SUMIFS(Calculations!$E$3:$E$53,Calculations!$A$3:$A$53,$B813)</f>
        <v>6.4631852625705921E-2</v>
      </c>
      <c r="R813" s="107">
        <f>R87/SUMIFS(R$3:R$722,$B$3:$B$722,$B813)*SUMIFS(Calculations!$E$3:$E$53,Calculations!$A$3:$A$53,$B813)</f>
        <v>6.3122116077593771E-2</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2.1655154934021024E-3</v>
      </c>
      <c r="L814" s="107">
        <f>L88/SUMIFS(L$3:L$722,$B$3:$B$722,$B814)*SUMIFS(Calculations!$E$3:$E$53,Calculations!$A$3:$A$53,$B814)</f>
        <v>4.3051853809736064E-3</v>
      </c>
      <c r="M814" s="107">
        <f>M88/SUMIFS(M$3:M$722,$B$3:$B$722,$B814)*SUMIFS(Calculations!$E$3:$E$53,Calculations!$A$3:$A$53,$B814)</f>
        <v>4.3672069122695197E-3</v>
      </c>
      <c r="N814" s="107">
        <f>N88/SUMIFS(N$3:N$722,$B$3:$B$722,$B814)*SUMIFS(Calculations!$E$3:$E$53,Calculations!$A$3:$A$53,$B814)</f>
        <v>4.4310415577795241E-3</v>
      </c>
      <c r="O814" s="107">
        <f>O88/SUMIFS(O$3:O$722,$B$3:$B$722,$B814)*SUMIFS(Calculations!$E$3:$E$53,Calculations!$A$3:$A$53,$B814)</f>
        <v>4.5081697991069258E-3</v>
      </c>
      <c r="P814" s="107">
        <f>P88/SUMIFS(P$3:P$722,$B$3:$B$722,$B814)*SUMIFS(Calculations!$E$3:$E$53,Calculations!$A$3:$A$53,$B814)</f>
        <v>4.588030646794577E-3</v>
      </c>
      <c r="Q814" s="107">
        <f>Q88/SUMIFS(Q$3:Q$722,$B$3:$B$722,$B814)*SUMIFS(Calculations!$E$3:$E$53,Calculations!$A$3:$A$53,$B814)</f>
        <v>1.5704337609657792E-2</v>
      </c>
      <c r="R814" s="107">
        <f>R88/SUMIFS(R$3:R$722,$B$3:$B$722,$B814)*SUMIFS(Calculations!$E$3:$E$53,Calculations!$A$3:$A$53,$B814)</f>
        <v>2.630131256453851E-2</v>
      </c>
    </row>
    <row r="815" spans="2:18" ht="15.75" customHeight="1">
      <c r="B815" s="107" t="s">
        <v>541</v>
      </c>
      <c r="C815" s="107" t="s">
        <v>448</v>
      </c>
      <c r="D815" s="107" t="s">
        <v>648</v>
      </c>
      <c r="E815" s="107" t="str">
        <f t="shared" si="301"/>
        <v>crude oil</v>
      </c>
      <c r="F815" s="107">
        <f>F89/SUMIFS(F$3:F$722,$B$3:$B$722,$B815)*SUMIFS(Calculations!$E$3:$E$53,Calculations!$A$3:$A$53,$B815)</f>
        <v>3.340904042393289E-3</v>
      </c>
      <c r="G815" s="107">
        <f>G89/SUMIFS(G$3:G$722,$B$3:$B$722,$B815)*SUMIFS(Calculations!$E$3:$E$53,Calculations!$A$3:$A$53,$B815)</f>
        <v>3.1045133130344466E-3</v>
      </c>
      <c r="H815" s="107">
        <f>H89/SUMIFS(H$3:H$722,$B$3:$B$722,$B815)*SUMIFS(Calculations!$E$3:$E$53,Calculations!$A$3:$A$53,$B815)</f>
        <v>2.8993643909586168E-3</v>
      </c>
      <c r="I815" s="107">
        <f>I89/SUMIFS(I$3:I$722,$B$3:$B$722,$B815)*SUMIFS(Calculations!$E$3:$E$53,Calculations!$A$3:$A$53,$B815)</f>
        <v>2.890089988477635E-3</v>
      </c>
      <c r="J815" s="107">
        <f>J89/SUMIFS(J$3:J$722,$B$3:$B$722,$B815)*SUMIFS(Calculations!$E$3:$E$53,Calculations!$A$3:$A$53,$B815)</f>
        <v>2.8808747301857307E-3</v>
      </c>
      <c r="K815" s="107">
        <f>K89/SUMIFS(K$3:K$722,$B$3:$B$722,$B815)*SUMIFS(Calculations!$E$3:$E$53,Calculations!$A$3:$A$53,$B815)</f>
        <v>2.8635797832473765E-3</v>
      </c>
      <c r="L815" s="107">
        <f>L89/SUMIFS(L$3:L$722,$B$3:$B$722,$B815)*SUMIFS(Calculations!$E$3:$E$53,Calculations!$A$3:$A$53,$B815)</f>
        <v>2.8464912529256635E-3</v>
      </c>
      <c r="M815" s="107">
        <f>M89/SUMIFS(M$3:M$722,$B$3:$B$722,$B815)*SUMIFS(Calculations!$E$3:$E$53,Calculations!$A$3:$A$53,$B815)</f>
        <v>2.8874984873892696E-3</v>
      </c>
      <c r="N815" s="107">
        <f>N89/SUMIFS(N$3:N$722,$B$3:$B$722,$B815)*SUMIFS(Calculations!$E$3:$E$53,Calculations!$A$3:$A$53,$B815)</f>
        <v>2.9297045119848343E-3</v>
      </c>
      <c r="O815" s="107">
        <f>O89/SUMIFS(O$3:O$722,$B$3:$B$722,$B815)*SUMIFS(Calculations!$E$3:$E$53,Calculations!$A$3:$A$53,$B815)</f>
        <v>2.9806999616261549E-3</v>
      </c>
      <c r="P815" s="107">
        <f>P89/SUMIFS(P$3:P$722,$B$3:$B$722,$B815)*SUMIFS(Calculations!$E$3:$E$53,Calculations!$A$3:$A$53,$B815)</f>
        <v>3.0335021488208723E-3</v>
      </c>
      <c r="Q815" s="107">
        <f>Q89/SUMIFS(Q$3:Q$722,$B$3:$B$722,$B815)*SUMIFS(Calculations!$E$3:$E$53,Calculations!$A$3:$A$53,$B815)</f>
        <v>2.9609477202395826E-3</v>
      </c>
      <c r="R815" s="107">
        <f>R89/SUMIFS(R$3:R$722,$B$3:$B$722,$B815)*SUMIFS(Calculations!$E$3:$E$53,Calculations!$A$3:$A$53,$B815)</f>
        <v>2.8917828919283314E-3</v>
      </c>
    </row>
    <row r="816" spans="2:18" ht="15.75" customHeight="1">
      <c r="B816" s="107" t="s">
        <v>541</v>
      </c>
      <c r="C816" s="107" t="s">
        <v>448</v>
      </c>
      <c r="D816" s="107" t="s">
        <v>649</v>
      </c>
      <c r="E816" s="107" t="str">
        <f t="shared" si="301"/>
        <v>solar PV</v>
      </c>
      <c r="F816" s="107">
        <f>F90/SUMIFS(F$3:F$722,$B$3:$B$722,$B816)*SUMIFS(Calculations!$E$3:$E$53,Calculations!$A$3:$A$53,$B816)</f>
        <v>2.8273058873909897E-3</v>
      </c>
      <c r="G816" s="107">
        <f>G90/SUMIFS(G$3:G$722,$B$3:$B$722,$B816)*SUMIFS(Calculations!$E$3:$E$53,Calculations!$A$3:$A$53,$B816)</f>
        <v>2.8869872458565488E-3</v>
      </c>
      <c r="H816" s="107">
        <f>H90/SUMIFS(H$3:H$722,$B$3:$B$722,$B816)*SUMIFS(Calculations!$E$3:$E$53,Calculations!$A$3:$A$53,$B816)</f>
        <v>2.9387810128559504E-3</v>
      </c>
      <c r="I816" s="107">
        <f>I90/SUMIFS(I$3:I$722,$B$3:$B$722,$B816)*SUMIFS(Calculations!$E$3:$E$53,Calculations!$A$3:$A$53,$B816)</f>
        <v>3.1552283821790943E-3</v>
      </c>
      <c r="J816" s="107">
        <f>J90/SUMIFS(J$3:J$722,$B$3:$B$722,$B816)*SUMIFS(Calculations!$E$3:$E$53,Calculations!$A$3:$A$53,$B816)</f>
        <v>3.3702954357177003E-3</v>
      </c>
      <c r="K816" s="107">
        <f>K90/SUMIFS(K$3:K$722,$B$3:$B$722,$B816)*SUMIFS(Calculations!$E$3:$E$53,Calculations!$A$3:$A$53,$B816)</f>
        <v>3.4230421157231709E-3</v>
      </c>
      <c r="L816" s="107">
        <f>L90/SUMIFS(L$3:L$722,$B$3:$B$722,$B816)*SUMIFS(Calculations!$E$3:$E$53,Calculations!$A$3:$A$53,$B816)</f>
        <v>3.4751592597569783E-3</v>
      </c>
      <c r="M816" s="107">
        <f>M90/SUMIFS(M$3:M$722,$B$3:$B$722,$B816)*SUMIFS(Calculations!$E$3:$E$53,Calculations!$A$3:$A$53,$B816)</f>
        <v>3.6127190456828281E-3</v>
      </c>
      <c r="N816" s="107">
        <f>N90/SUMIFS(N$3:N$722,$B$3:$B$722,$B816)*SUMIFS(Calculations!$E$3:$E$53,Calculations!$A$3:$A$53,$B816)</f>
        <v>3.754300202863763E-3</v>
      </c>
      <c r="O816" s="107">
        <f>O90/SUMIFS(O$3:O$722,$B$3:$B$722,$B816)*SUMIFS(Calculations!$E$3:$E$53,Calculations!$A$3:$A$53,$B816)</f>
        <v>3.9257307721554061E-3</v>
      </c>
      <c r="P816" s="107">
        <f>P90/SUMIFS(P$3:P$722,$B$3:$B$722,$B816)*SUMIFS(Calculations!$E$3:$E$53,Calculations!$A$3:$A$53,$B816)</f>
        <v>4.1032350215404311E-3</v>
      </c>
      <c r="Q816" s="107">
        <f>Q90/SUMIFS(Q$3:Q$722,$B$3:$B$722,$B816)*SUMIFS(Calculations!$E$3:$E$53,Calculations!$A$3:$A$53,$B816)</f>
        <v>4.140746457594372E-3</v>
      </c>
      <c r="R816" s="107">
        <f>R90/SUMIFS(R$3:R$722,$B$3:$B$722,$B816)*SUMIFS(Calculations!$E$3:$E$53,Calculations!$A$3:$A$53,$B816)</f>
        <v>4.1765054330988463E-3</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6.7789022985122942E-4</v>
      </c>
      <c r="G818" s="107">
        <f>G92/SUMIFS(G$3:G$722,$B$3:$B$722,$B818)*SUMIFS(Calculations!$E$3:$E$53,Calculations!$A$3:$A$53,$B818)</f>
        <v>4.6077288181652657E-3</v>
      </c>
      <c r="H818" s="107">
        <f>H92/SUMIFS(H$3:H$722,$B$3:$B$722,$B818)*SUMIFS(Calculations!$E$3:$E$53,Calculations!$A$3:$A$53,$B818)</f>
        <v>8.0181931477574953E-3</v>
      </c>
      <c r="I818" s="107">
        <f>I92/SUMIFS(I$3:I$722,$B$3:$B$722,$B818)*SUMIFS(Calculations!$E$3:$E$53,Calculations!$A$3:$A$53,$B818)</f>
        <v>7.9540590176063412E-3</v>
      </c>
      <c r="J818" s="107">
        <f>J92/SUMIFS(J$3:J$722,$B$3:$B$722,$B818)*SUMIFS(Calculations!$E$3:$E$53,Calculations!$A$3:$A$53,$B818)</f>
        <v>7.8903338799620106E-3</v>
      </c>
      <c r="K818" s="107">
        <f>K92/SUMIFS(K$3:K$722,$B$3:$B$722,$B818)*SUMIFS(Calculations!$E$3:$E$53,Calculations!$A$3:$A$53,$B818)</f>
        <v>7.8037712322242651E-3</v>
      </c>
      <c r="L818" s="107">
        <f>L92/SUMIFS(L$3:L$722,$B$3:$B$722,$B818)*SUMIFS(Calculations!$E$3:$E$53,Calculations!$A$3:$A$53,$B818)</f>
        <v>7.7182417168191724E-3</v>
      </c>
      <c r="M818" s="107">
        <f>M92/SUMIFS(M$3:M$722,$B$3:$B$722,$B818)*SUMIFS(Calculations!$E$3:$E$53,Calculations!$A$3:$A$53,$B818)</f>
        <v>7.7906609731608683E-3</v>
      </c>
      <c r="N818" s="107">
        <f>N92/SUMIFS(N$3:N$722,$B$3:$B$722,$B818)*SUMIFS(Calculations!$E$3:$E$53,Calculations!$A$3:$A$53,$B818)</f>
        <v>7.8651973069158963E-3</v>
      </c>
      <c r="O818" s="107">
        <f>O92/SUMIFS(O$3:O$722,$B$3:$B$722,$B818)*SUMIFS(Calculations!$E$3:$E$53,Calculations!$A$3:$A$53,$B818)</f>
        <v>7.9621092980119833E-3</v>
      </c>
      <c r="P818" s="107">
        <f>P92/SUMIFS(P$3:P$722,$B$3:$B$722,$B818)*SUMIFS(Calculations!$E$3:$E$53,Calculations!$A$3:$A$53,$B818)</f>
        <v>8.0624548216079155E-3</v>
      </c>
      <c r="Q818" s="107">
        <f>Q92/SUMIFS(Q$3:Q$722,$B$3:$B$722,$B818)*SUMIFS(Calculations!$E$3:$E$53,Calculations!$A$3:$A$53,$B818)</f>
        <v>7.8303018781864589E-3</v>
      </c>
      <c r="R818" s="107">
        <f>R92/SUMIFS(R$3:R$722,$B$3:$B$722,$B818)*SUMIFS(Calculations!$E$3:$E$53,Calculations!$A$3:$A$53,$B818)</f>
        <v>7.6089946638968915E-3</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7.9755909233842769E-4</v>
      </c>
      <c r="G1134" s="107">
        <f>G408/SUMIFS(G$3:G$722,$B$3:$B$722,$B1134)*SUMIFS(Calculations!$E$3:$E$53,Calculations!$A$3:$A$53,$B1134)</f>
        <v>6.0173778022712008E-4</v>
      </c>
      <c r="H1134" s="107">
        <f>H408/SUMIFS(H$3:H$722,$B$3:$B$722,$B1134)*SUMIFS(Calculations!$E$3:$E$53,Calculations!$A$3:$A$53,$B1134)</f>
        <v>4.1291805706614914E-4</v>
      </c>
      <c r="I1134" s="107">
        <f>I408/SUMIFS(I$3:I$722,$B$3:$B$722,$B1134)*SUMIFS(Calculations!$E$3:$E$53,Calculations!$A$3:$A$53,$B1134)</f>
        <v>1.104733333426778E-3</v>
      </c>
      <c r="J1134" s="107">
        <f>J408/SUMIFS(J$3:J$722,$B$3:$B$722,$B1134)*SUMIFS(Calculations!$E$3:$E$53,Calculations!$A$3:$A$53,$B1134)</f>
        <v>1.7899675086809181E-3</v>
      </c>
      <c r="K1134" s="107">
        <f>K408/SUMIFS(K$3:K$722,$B$3:$B$722,$B1134)*SUMIFS(Calculations!$E$3:$E$53,Calculations!$A$3:$A$53,$B1134)</f>
        <v>2.5862195879091665E-3</v>
      </c>
      <c r="L1134" s="107">
        <f>L408/SUMIFS(L$3:L$722,$B$3:$B$722,$B1134)*SUMIFS(Calculations!$E$3:$E$53,Calculations!$A$3:$A$53,$B1134)</f>
        <v>3.386012481925633E-3</v>
      </c>
      <c r="M1134" s="107">
        <f>M408/SUMIFS(M$3:M$722,$B$3:$B$722,$B1134)*SUMIFS(Calculations!$E$3:$E$53,Calculations!$A$3:$A$53,$B1134)</f>
        <v>3.4396431473885701E-3</v>
      </c>
      <c r="N1134" s="107">
        <f>N408/SUMIFS(N$3:N$722,$B$3:$B$722,$B1134)*SUMIFS(Calculations!$E$3:$E$53,Calculations!$A$3:$A$53,$B1134)</f>
        <v>3.495000054582744E-3</v>
      </c>
      <c r="O1134" s="107">
        <f>O408/SUMIFS(O$3:O$722,$B$3:$B$722,$B1134)*SUMIFS(Calculations!$E$3:$E$53,Calculations!$A$3:$A$53,$B1134)</f>
        <v>3.4972674411461258E-3</v>
      </c>
      <c r="P1134" s="107">
        <f>P408/SUMIFS(P$3:P$722,$B$3:$B$722,$B1134)*SUMIFS(Calculations!$E$3:$E$53,Calculations!$A$3:$A$53,$B1134)</f>
        <v>3.4995377715602493E-3</v>
      </c>
      <c r="Q1134" s="107">
        <f>Q408/SUMIFS(Q$3:Q$722,$B$3:$B$722,$B1134)*SUMIFS(Calculations!$E$3:$E$53,Calculations!$A$3:$A$53,$B1134)</f>
        <v>2.3699508182612387E-3</v>
      </c>
      <c r="R1134" s="107">
        <f>R408/SUMIFS(R$3:R$722,$B$3:$B$722,$B1134)*SUMIFS(Calculations!$E$3:$E$53,Calculations!$A$3:$A$53,$B1134)</f>
        <v>1.2294364280663198E-3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2.2969472118823985E-3</v>
      </c>
      <c r="L1135" s="107">
        <f>L409/SUMIFS(L$3:L$722,$B$3:$B$722,$B1135)*SUMIFS(Calculations!$E$3:$E$53,Calculations!$A$3:$A$53,$B1135)</f>
        <v>4.604108607021277E-3</v>
      </c>
      <c r="M1135" s="107">
        <f>M409/SUMIFS(M$3:M$722,$B$3:$B$722,$B1135)*SUMIFS(Calculations!$E$3:$E$53,Calculations!$A$3:$A$53,$B1135)</f>
        <v>2.3385162790314378E-3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3.2435470513738109E-2</v>
      </c>
      <c r="G1138" s="107">
        <f>G412/SUMIFS(G$3:G$722,$B$3:$B$722,$B1138)*SUMIFS(Calculations!$E$3:$E$53,Calculations!$A$3:$A$53,$B1138)</f>
        <v>3.1853572223940897E-2</v>
      </c>
      <c r="H1138" s="107">
        <f>H412/SUMIFS(H$3:H$722,$B$3:$B$722,$B1138)*SUMIFS(Calculations!$E$3:$E$53,Calculations!$A$3:$A$53,$B1138)</f>
        <v>3.1292479701361446E-2</v>
      </c>
      <c r="I1138" s="107">
        <f>I412/SUMIFS(I$3:I$722,$B$3:$B$722,$B1138)*SUMIFS(Calculations!$E$3:$E$53,Calculations!$A$3:$A$53,$B1138)</f>
        <v>3.1142928810109195E-2</v>
      </c>
      <c r="J1138" s="107">
        <f>J412/SUMIFS(J$3:J$722,$B$3:$B$722,$B1138)*SUMIFS(Calculations!$E$3:$E$53,Calculations!$A$3:$A$53,$B1138)</f>
        <v>3.0994800566736404E-2</v>
      </c>
      <c r="K1138" s="107">
        <f>K412/SUMIFS(K$3:K$722,$B$3:$B$722,$B1138)*SUMIFS(Calculations!$E$3:$E$53,Calculations!$A$3:$A$53,$B1138)</f>
        <v>3.1063562318469188E-2</v>
      </c>
      <c r="L1138" s="107">
        <f>L412/SUMIFS(L$3:L$722,$B$3:$B$722,$B1138)*SUMIFS(Calculations!$E$3:$E$53,Calculations!$A$3:$A$53,$B1138)</f>
        <v>3.1132629843503849E-2</v>
      </c>
      <c r="M1138" s="107">
        <f>M412/SUMIFS(M$3:M$722,$B$3:$B$722,$B1138)*SUMIFS(Calculations!$E$3:$E$53,Calculations!$A$3:$A$53,$B1138)</f>
        <v>3.1625736016334269E-2</v>
      </c>
      <c r="N1138" s="107">
        <f>N412/SUMIFS(N$3:N$722,$B$3:$B$722,$B1138)*SUMIFS(Calculations!$E$3:$E$53,Calculations!$A$3:$A$53,$B1138)</f>
        <v>3.2134714087193983E-2</v>
      </c>
      <c r="O1138" s="107">
        <f>O412/SUMIFS(O$3:O$722,$B$3:$B$722,$B1138)*SUMIFS(Calculations!$E$3:$E$53,Calculations!$A$3:$A$53,$B1138)</f>
        <v>3.2155561531486264E-2</v>
      </c>
      <c r="P1138" s="107">
        <f>P412/SUMIFS(P$3:P$722,$B$3:$B$722,$B1138)*SUMIFS(Calculations!$E$3:$E$53,Calculations!$A$3:$A$53,$B1138)</f>
        <v>3.2176436042960346E-2</v>
      </c>
      <c r="Q1138" s="107">
        <f>Q412/SUMIFS(Q$3:Q$722,$B$3:$B$722,$B1138)*SUMIFS(Calculations!$E$3:$E$53,Calculations!$A$3:$A$53,$B1138)</f>
        <v>3.2331321627871508E-2</v>
      </c>
      <c r="R1138" s="107">
        <f>R412/SUMIFS(R$3:R$722,$B$3:$B$722,$B1138)*SUMIFS(Calculations!$E$3:$E$53,Calculations!$A$3:$A$53,$B1138)</f>
        <v>3.2487705550250413E-2</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1.5204982766287638E-2</v>
      </c>
      <c r="G1140" s="107">
        <f>G414/SUMIFS(G$3:G$722,$B$3:$B$722,$B1140)*SUMIFS(Calculations!$E$3:$E$53,Calculations!$A$3:$A$53,$B1140)</f>
        <v>1.7065536678931174E-2</v>
      </c>
      <c r="H1140" s="107">
        <f>H414/SUMIFS(H$3:H$722,$B$3:$B$722,$B1140)*SUMIFS(Calculations!$E$3:$E$53,Calculations!$A$3:$A$53,$B1140)</f>
        <v>1.8859566506040728E-2</v>
      </c>
      <c r="I1140" s="107">
        <f>I414/SUMIFS(I$3:I$722,$B$3:$B$722,$B1140)*SUMIFS(Calculations!$E$3:$E$53,Calculations!$A$3:$A$53,$B1140)</f>
        <v>1.8769431662075602E-2</v>
      </c>
      <c r="J1140" s="107">
        <f>J414/SUMIFS(J$3:J$722,$B$3:$B$722,$B1140)*SUMIFS(Calculations!$E$3:$E$53,Calculations!$A$3:$A$53,$B1140)</f>
        <v>1.8680154252951282E-2</v>
      </c>
      <c r="K1140" s="107">
        <f>K414/SUMIFS(K$3:K$722,$B$3:$B$722,$B1140)*SUMIFS(Calculations!$E$3:$E$53,Calculations!$A$3:$A$53,$B1140)</f>
        <v>1.912107953400468E-2</v>
      </c>
      <c r="L1140" s="107">
        <f>L414/SUMIFS(L$3:L$722,$B$3:$B$722,$B1140)*SUMIFS(Calculations!$E$3:$E$53,Calculations!$A$3:$A$53,$B1140)</f>
        <v>1.9563965544325067E-2</v>
      </c>
      <c r="M1140" s="107">
        <f>M414/SUMIFS(M$3:M$722,$B$3:$B$722,$B1140)*SUMIFS(Calculations!$E$3:$E$53,Calculations!$A$3:$A$53,$B1140)</f>
        <v>2.0774397482741857E-2</v>
      </c>
      <c r="N1140" s="107">
        <f>N414/SUMIFS(N$3:N$722,$B$3:$B$722,$B1140)*SUMIFS(Calculations!$E$3:$E$53,Calculations!$A$3:$A$53,$B1140)</f>
        <v>2.202379030495305E-2</v>
      </c>
      <c r="O1140" s="107">
        <f>O414/SUMIFS(O$3:O$722,$B$3:$B$722,$B1140)*SUMIFS(Calculations!$E$3:$E$53,Calculations!$A$3:$A$53,$B1140)</f>
        <v>2.2201823928852459E-2</v>
      </c>
      <c r="P1140" s="107">
        <f>P414/SUMIFS(P$3:P$722,$B$3:$B$722,$B1140)*SUMIFS(Calculations!$E$3:$E$53,Calculations!$A$3:$A$53,$B1140)</f>
        <v>2.2380088701874936E-2</v>
      </c>
      <c r="Q1140" s="107">
        <f>Q414/SUMIFS(Q$3:Q$722,$B$3:$B$722,$B1140)*SUMIFS(Calculations!$E$3:$E$53,Calculations!$A$3:$A$53,$B1140)</f>
        <v>2.3769870225039586E-2</v>
      </c>
      <c r="R1140" s="107">
        <f>R414/SUMIFS(R$3:R$722,$B$3:$B$722,$B1140)*SUMIFS(Calculations!$E$3:$E$53,Calculations!$A$3:$A$53,$B1140)</f>
        <v>2.517309626422766E-2</v>
      </c>
    </row>
    <row r="1141" spans="2:18" ht="15.75" customHeight="1">
      <c r="B1141" s="107" t="s">
        <v>563</v>
      </c>
      <c r="C1141" s="107" t="s">
        <v>448</v>
      </c>
      <c r="D1141" s="107" t="s">
        <v>644</v>
      </c>
      <c r="E1141" s="107" t="str">
        <f t="shared" si="306"/>
        <v>natural gas nonpeaker</v>
      </c>
      <c r="F1141" s="107">
        <f>F415/SUMIFS(F$3:F$722,$B$3:$B$722,$B1141)*SUMIFS(Calculations!$E$3:$E$53,Calculations!$A$3:$A$53,$B1141)</f>
        <v>1.8714503383159421E-2</v>
      </c>
      <c r="G1141" s="107">
        <f>G415/SUMIFS(G$3:G$722,$B$3:$B$722,$B1141)*SUMIFS(Calculations!$E$3:$E$53,Calculations!$A$3:$A$53,$B1141)</f>
        <v>2.1892209032201737E-2</v>
      </c>
      <c r="H1141" s="107">
        <f>H415/SUMIFS(H$3:H$722,$B$3:$B$722,$B1141)*SUMIFS(Calculations!$E$3:$E$53,Calculations!$A$3:$A$53,$B1141)</f>
        <v>2.4956295849259558E-2</v>
      </c>
      <c r="I1141" s="107">
        <f>I415/SUMIFS(I$3:I$722,$B$3:$B$722,$B1141)*SUMIFS(Calculations!$E$3:$E$53,Calculations!$A$3:$A$53,$B1141)</f>
        <v>2.561634620555045E-2</v>
      </c>
      <c r="J1141" s="107">
        <f>J415/SUMIFS(J$3:J$722,$B$3:$B$722,$B1141)*SUMIFS(Calculations!$E$3:$E$53,Calculations!$A$3:$A$53,$B1141)</f>
        <v>2.6270117634100719E-2</v>
      </c>
      <c r="K1141" s="107">
        <f>K415/SUMIFS(K$3:K$722,$B$3:$B$722,$B1141)*SUMIFS(Calculations!$E$3:$E$53,Calculations!$A$3:$A$53,$B1141)</f>
        <v>2.2120877464857712E-2</v>
      </c>
      <c r="L1141" s="107">
        <f>L415/SUMIFS(L$3:L$722,$B$3:$B$722,$B1141)*SUMIFS(Calculations!$E$3:$E$53,Calculations!$A$3:$A$53,$B1141)</f>
        <v>1.7953186240560162E-2</v>
      </c>
      <c r="M1141" s="107">
        <f>M415/SUMIFS(M$3:M$722,$B$3:$B$722,$B1141)*SUMIFS(Calculations!$E$3:$E$53,Calculations!$A$3:$A$53,$B1141)</f>
        <v>1.4668690620344683E-2</v>
      </c>
      <c r="N1141" s="107">
        <f>N415/SUMIFS(N$3:N$722,$B$3:$B$722,$B1141)*SUMIFS(Calculations!$E$3:$E$53,Calculations!$A$3:$A$53,$B1141)</f>
        <v>1.1278475010329693E-2</v>
      </c>
      <c r="O1141" s="107">
        <f>O415/SUMIFS(O$3:O$722,$B$3:$B$722,$B1141)*SUMIFS(Calculations!$E$3:$E$53,Calculations!$A$3:$A$53,$B1141)</f>
        <v>1.0874879911582112E-2</v>
      </c>
      <c r="P1141" s="107">
        <f>P415/SUMIFS(P$3:P$722,$B$3:$B$722,$B1141)*SUMIFS(Calculations!$E$3:$E$53,Calculations!$A$3:$A$53,$B1141)</f>
        <v>1.0470760807025369E-2</v>
      </c>
      <c r="Q1141" s="107">
        <f>Q415/SUMIFS(Q$3:Q$722,$B$3:$B$722,$B1141)*SUMIFS(Calculations!$E$3:$E$53,Calculations!$A$3:$A$53,$B1141)</f>
        <v>8.8124303211072116E-3</v>
      </c>
      <c r="R1141" s="107">
        <f>R415/SUMIFS(R$3:R$722,$B$3:$B$722,$B1141)*SUMIFS(Calculations!$E$3:$E$53,Calculations!$A$3:$A$53,$B1141)</f>
        <v>7.1380574210265077E-3</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0.2415551625031101</v>
      </c>
      <c r="G1143" s="107">
        <f>G417/SUMIFS(G$3:G$722,$B$3:$B$722,$B1143)*SUMIFS(Calculations!$E$3:$E$53,Calculations!$A$3:$A$53,$B1143)</f>
        <v>0.23715815385976205</v>
      </c>
      <c r="H1143" s="107">
        <f>H417/SUMIFS(H$3:H$722,$B$3:$B$722,$B1143)*SUMIFS(Calculations!$E$3:$E$53,Calculations!$A$3:$A$53,$B1143)</f>
        <v>0.23291836021410689</v>
      </c>
      <c r="I1143" s="107">
        <f>I417/SUMIFS(I$3:I$722,$B$3:$B$722,$B1143)*SUMIFS(Calculations!$E$3:$E$53,Calculations!$A$3:$A$53,$B1143)</f>
        <v>0.23180521262428783</v>
      </c>
      <c r="J1143" s="107">
        <f>J417/SUMIFS(J$3:J$722,$B$3:$B$722,$B1143)*SUMIFS(Calculations!$E$3:$E$53,Calculations!$A$3:$A$53,$B1143)</f>
        <v>0.23070265418606073</v>
      </c>
      <c r="K1143" s="107">
        <f>K417/SUMIFS(K$3:K$722,$B$3:$B$722,$B1143)*SUMIFS(Calculations!$E$3:$E$53,Calculations!$A$3:$A$53,$B1143)</f>
        <v>0.23121446643654062</v>
      </c>
      <c r="L1143" s="107">
        <f>L417/SUMIFS(L$3:L$722,$B$3:$B$722,$B1143)*SUMIFS(Calculations!$E$3:$E$53,Calculations!$A$3:$A$53,$B1143)</f>
        <v>0.23172855464011685</v>
      </c>
      <c r="M1143" s="107">
        <f>M417/SUMIFS(M$3:M$722,$B$3:$B$722,$B1143)*SUMIFS(Calculations!$E$3:$E$53,Calculations!$A$3:$A$53,$B1143)</f>
        <v>0.2353988767840702</v>
      </c>
      <c r="N1143" s="107">
        <f>N417/SUMIFS(N$3:N$722,$B$3:$B$722,$B1143)*SUMIFS(Calculations!$E$3:$E$53,Calculations!$A$3:$A$53,$B1143)</f>
        <v>0.23918733774277223</v>
      </c>
      <c r="O1143" s="107">
        <f>O417/SUMIFS(O$3:O$722,$B$3:$B$722,$B1143)*SUMIFS(Calculations!$E$3:$E$53,Calculations!$A$3:$A$53,$B1143)</f>
        <v>0.23934251088934139</v>
      </c>
      <c r="P1143" s="107">
        <f>P417/SUMIFS(P$3:P$722,$B$3:$B$722,$B1143)*SUMIFS(Calculations!$E$3:$E$53,Calculations!$A$3:$A$53,$B1143)</f>
        <v>0.23949788550423978</v>
      </c>
      <c r="Q1143" s="107">
        <f>Q417/SUMIFS(Q$3:Q$722,$B$3:$B$722,$B1143)*SUMIFS(Calculations!$E$3:$E$53,Calculations!$A$3:$A$53,$B1143)</f>
        <v>0.24065074065674277</v>
      </c>
      <c r="R1143" s="107">
        <f>R417/SUMIFS(R$3:R$722,$B$3:$B$722,$B1143)*SUMIFS(Calculations!$E$3:$E$53,Calculations!$A$3:$A$53,$B1143)</f>
        <v>0.24181474833884284</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2.5975868978053026E-3</v>
      </c>
      <c r="G1145" s="107">
        <f>G419/SUMIFS(G$3:G$722,$B$3:$B$722,$B1145)*SUMIFS(Calculations!$E$3:$E$53,Calculations!$A$3:$A$53,$B1145)</f>
        <v>2.5503032383581547E-3</v>
      </c>
      <c r="H1145" s="107">
        <f>H419/SUMIFS(H$3:H$722,$B$3:$B$722,$B1145)*SUMIFS(Calculations!$E$3:$E$53,Calculations!$A$3:$A$53,$B1145)</f>
        <v>2.50471020565611E-3</v>
      </c>
      <c r="I1145" s="107">
        <f>I419/SUMIFS(I$3:I$722,$B$3:$B$722,$B1145)*SUMIFS(Calculations!$E$3:$E$53,Calculations!$A$3:$A$53,$B1145)</f>
        <v>2.492739864949356E-3</v>
      </c>
      <c r="J1145" s="107">
        <f>J419/SUMIFS(J$3:J$722,$B$3:$B$722,$B1145)*SUMIFS(Calculations!$E$3:$E$53,Calculations!$A$3:$A$53,$B1145)</f>
        <v>2.4808833957125761E-3</v>
      </c>
      <c r="K1145" s="107">
        <f>K419/SUMIFS(K$3:K$722,$B$3:$B$722,$B1145)*SUMIFS(Calculations!$E$3:$E$53,Calculations!$A$3:$A$53,$B1145)</f>
        <v>2.4863872184510598E-3</v>
      </c>
      <c r="L1145" s="107">
        <f>L419/SUMIFS(L$3:L$722,$B$3:$B$722,$B1145)*SUMIFS(Calculations!$E$3:$E$53,Calculations!$A$3:$A$53,$B1145)</f>
        <v>2.4919155158721869E-3</v>
      </c>
      <c r="M1145" s="107">
        <f>M419/SUMIFS(M$3:M$722,$B$3:$B$722,$B1145)*SUMIFS(Calculations!$E$3:$E$53,Calculations!$A$3:$A$53,$B1145)</f>
        <v>2.5313846814783458E-3</v>
      </c>
      <c r="N1145" s="107">
        <f>N419/SUMIFS(N$3:N$722,$B$3:$B$722,$B1145)*SUMIFS(Calculations!$E$3:$E$53,Calculations!$A$3:$A$53,$B1145)</f>
        <v>2.5721242643015644E-3</v>
      </c>
      <c r="O1145" s="107">
        <f>O419/SUMIFS(O$3:O$722,$B$3:$B$722,$B1145)*SUMIFS(Calculations!$E$3:$E$53,Calculations!$A$3:$A$53,$B1145)</f>
        <v>2.5737929338023207E-3</v>
      </c>
      <c r="P1145" s="107">
        <f>P419/SUMIFS(P$3:P$722,$B$3:$B$722,$B1145)*SUMIFS(Calculations!$E$3:$E$53,Calculations!$A$3:$A$53,$B1145)</f>
        <v>2.5754637698123212E-3</v>
      </c>
      <c r="Q1145" s="107">
        <f>Q419/SUMIFS(Q$3:Q$722,$B$3:$B$722,$B1145)*SUMIFS(Calculations!$E$3:$E$53,Calculations!$A$3:$A$53,$B1145)</f>
        <v>2.5878611096504653E-3</v>
      </c>
      <c r="R1145" s="107">
        <f>R419/SUMIFS(R$3:R$722,$B$3:$B$722,$B1145)*SUMIFS(Calculations!$E$3:$E$53,Calculations!$A$3:$A$53,$B1145)</f>
        <v>2.6003783792986714E-3</v>
      </c>
    </row>
    <row r="1146" spans="2:18" ht="15.75" customHeight="1">
      <c r="B1146" s="107" t="s">
        <v>563</v>
      </c>
      <c r="C1146" s="107" t="s">
        <v>448</v>
      </c>
      <c r="D1146" s="107" t="s">
        <v>649</v>
      </c>
      <c r="E1146" s="107" t="str">
        <f t="shared" si="306"/>
        <v>solar PV</v>
      </c>
      <c r="F1146" s="107">
        <f>F420/SUMIFS(F$3:F$722,$B$3:$B$722,$B1146)*SUMIFS(Calculations!$E$3:$E$53,Calculations!$A$3:$A$53,$B1146)</f>
        <v>2.6170992528597968E-3</v>
      </c>
      <c r="G1146" s="107">
        <f>G420/SUMIFS(G$3:G$722,$B$3:$B$722,$B1146)*SUMIFS(Calculations!$E$3:$E$53,Calculations!$A$3:$A$53,$B1146)</f>
        <v>2.8059995104752228E-3</v>
      </c>
      <c r="H1146" s="107">
        <f>H420/SUMIFS(H$3:H$722,$B$3:$B$722,$B1146)*SUMIFS(Calculations!$E$3:$E$53,Calculations!$A$3:$A$53,$B1146)</f>
        <v>2.9881456413708559E-3</v>
      </c>
      <c r="I1146" s="107">
        <f>I420/SUMIFS(I$3:I$722,$B$3:$B$722,$B1146)*SUMIFS(Calculations!$E$3:$E$53,Calculations!$A$3:$A$53,$B1146)</f>
        <v>3.0023869215543065E-3</v>
      </c>
      <c r="J1146" s="107">
        <f>J420/SUMIFS(J$3:J$722,$B$3:$B$722,$B1146)*SUMIFS(Calculations!$E$3:$E$53,Calculations!$A$3:$A$53,$B1146)</f>
        <v>3.0164927272722806E-3</v>
      </c>
      <c r="K1146" s="107">
        <f>K420/SUMIFS(K$3:K$722,$B$3:$B$722,$B1146)*SUMIFS(Calculations!$E$3:$E$53,Calculations!$A$3:$A$53,$B1146)</f>
        <v>3.0462751719286746E-3</v>
      </c>
      <c r="L1146" s="107">
        <f>L420/SUMIFS(L$3:L$722,$B$3:$B$722,$B1146)*SUMIFS(Calculations!$E$3:$E$53,Calculations!$A$3:$A$53,$B1146)</f>
        <v>3.076190054695083E-3</v>
      </c>
      <c r="M1146" s="107">
        <f>M420/SUMIFS(M$3:M$722,$B$3:$B$722,$B1146)*SUMIFS(Calculations!$E$3:$E$53,Calculations!$A$3:$A$53,$B1146)</f>
        <v>3.1564267650200004E-3</v>
      </c>
      <c r="N1146" s="107">
        <f>N420/SUMIFS(N$3:N$722,$B$3:$B$722,$B1146)*SUMIFS(Calculations!$E$3:$E$53,Calculations!$A$3:$A$53,$B1146)</f>
        <v>3.2392461014701846E-3</v>
      </c>
      <c r="O1146" s="107">
        <f>O420/SUMIFS(O$3:O$722,$B$3:$B$722,$B1146)*SUMIFS(Calculations!$E$3:$E$53,Calculations!$A$3:$A$53,$B1146)</f>
        <v>3.2860446248718037E-3</v>
      </c>
      <c r="P1146" s="107">
        <f>P420/SUMIFS(P$3:P$722,$B$3:$B$722,$B1146)*SUMIFS(Calculations!$E$3:$E$53,Calculations!$A$3:$A$53,$B1146)</f>
        <v>3.3329039089174421E-3</v>
      </c>
      <c r="Q1146" s="107">
        <f>Q420/SUMIFS(Q$3:Q$722,$B$3:$B$722,$B1146)*SUMIFS(Calculations!$E$3:$E$53,Calculations!$A$3:$A$53,$B1146)</f>
        <v>3.4109569285918034E-3</v>
      </c>
      <c r="R1146" s="107">
        <f>R420/SUMIFS(R$3:R$722,$B$3:$B$722,$B1146)*SUMIFS(Calculations!$E$3:$E$53,Calculations!$A$3:$A$53,$B1146)</f>
        <v>3.4897650202369728E-3</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2.8280711911925904E-4</v>
      </c>
      <c r="G1148" s="107">
        <f>G422/SUMIFS(G$3:G$722,$B$3:$B$722,$B1148)*SUMIFS(Calculations!$E$3:$E$53,Calculations!$A$3:$A$53,$B1148)</f>
        <v>2.7765920452169074E-4</v>
      </c>
      <c r="H1148" s="107">
        <f>H422/SUMIFS(H$3:H$722,$B$3:$B$722,$B1148)*SUMIFS(Calculations!$E$3:$E$53,Calculations!$A$3:$A$53,$B1148)</f>
        <v>2.7269535355629301E-4</v>
      </c>
      <c r="I1148" s="107">
        <f>I422/SUMIFS(I$3:I$722,$B$3:$B$722,$B1148)*SUMIFS(Calculations!$E$3:$E$53,Calculations!$A$3:$A$53,$B1148)</f>
        <v>2.7139210646453512E-4</v>
      </c>
      <c r="J1148" s="107">
        <f>J422/SUMIFS(J$3:J$722,$B$3:$B$722,$B1148)*SUMIFS(Calculations!$E$3:$E$53,Calculations!$A$3:$A$53,$B1148)</f>
        <v>2.701012569031161E-4</v>
      </c>
      <c r="K1148" s="107">
        <f>K422/SUMIFS(K$3:K$722,$B$3:$B$722,$B1148)*SUMIFS(Calculations!$E$3:$E$53,Calculations!$A$3:$A$53,$B1148)</f>
        <v>2.6935658437459911E-4</v>
      </c>
      <c r="L1148" s="107">
        <f>L422/SUMIFS(L$3:L$722,$B$3:$B$722,$B1148)*SUMIFS(Calculations!$E$3:$E$53,Calculations!$A$3:$A$53,$B1148)</f>
        <v>2.6860860039789859E-4</v>
      </c>
      <c r="M1148" s="107">
        <f>M422/SUMIFS(M$3:M$722,$B$3:$B$722,$B1148)*SUMIFS(Calculations!$E$3:$E$53,Calculations!$A$3:$A$53,$B1148)</f>
        <v>2.7149975200869433E-4</v>
      </c>
      <c r="N1148" s="107">
        <f>N422/SUMIFS(N$3:N$722,$B$3:$B$722,$B1148)*SUMIFS(Calculations!$E$3:$E$53,Calculations!$A$3:$A$53,$B1148)</f>
        <v>2.7448396281461298E-4</v>
      </c>
      <c r="O1148" s="107">
        <f>O422/SUMIFS(O$3:O$722,$B$3:$B$722,$B1148)*SUMIFS(Calculations!$E$3:$E$53,Calculations!$A$3:$A$53,$B1148)</f>
        <v>2.7329026733558789E-4</v>
      </c>
      <c r="P1148" s="107">
        <f>P422/SUMIFS(P$3:P$722,$B$3:$B$722,$B1148)*SUMIFS(Calculations!$E$3:$E$53,Calculations!$A$3:$A$53,$B1148)</f>
        <v>2.7209502202761961E-4</v>
      </c>
      <c r="Q1148" s="107">
        <f>Q422/SUMIFS(Q$3:Q$722,$B$3:$B$722,$B1148)*SUMIFS(Calculations!$E$3:$E$53,Calculations!$A$3:$A$53,$B1148)</f>
        <v>2.7203984115345078E-4</v>
      </c>
      <c r="R1148" s="107">
        <f>R422/SUMIFS(R$3:R$722,$B$3:$B$722,$B1148)*SUMIFS(Calculations!$E$3:$E$53,Calculations!$A$3:$A$53,$B1148)</f>
        <v>2.7198412646865436E-4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1.6349855578745415E-3</v>
      </c>
      <c r="G1269" s="107">
        <f>G543/SUMIFS(G$3:G$722,$B$3:$B$722,$B1269)*SUMIFS(Calculations!$E$3:$E$53,Calculations!$A$3:$A$53,$B1269)</f>
        <v>9.2759272447114191E-4</v>
      </c>
      <c r="H1269" s="107">
        <f>H543/SUMIFS(H$3:H$722,$B$3:$B$722,$B1269)*SUMIFS(Calculations!$E$3:$E$53,Calculations!$A$3:$A$53,$B1269)</f>
        <v>1.9438941938592995E-4</v>
      </c>
      <c r="I1269" s="107">
        <f>I543/SUMIFS(I$3:I$722,$B$3:$B$722,$B1269)*SUMIFS(Calculations!$E$3:$E$53,Calculations!$A$3:$A$53,$B1269)</f>
        <v>8.3791356411528858E-4</v>
      </c>
      <c r="J1269" s="107">
        <f>J543/SUMIFS(J$3:J$722,$B$3:$B$722,$B1269)*SUMIFS(Calculations!$E$3:$E$53,Calculations!$A$3:$A$53,$B1269)</f>
        <v>1.3068897048017234E-3</v>
      </c>
      <c r="K1269" s="107">
        <f>K543/SUMIFS(K$3:K$722,$B$3:$B$722,$B1269)*SUMIFS(Calculations!$E$3:$E$53,Calculations!$A$3:$A$53,$B1269)</f>
        <v>1.0884659112428304E-3</v>
      </c>
      <c r="L1269" s="107">
        <f>L543/SUMIFS(L$3:L$722,$B$3:$B$722,$B1269)*SUMIFS(Calculations!$E$3:$E$53,Calculations!$A$3:$A$53,$B1269)</f>
        <v>9.3259837729081109E-4</v>
      </c>
      <c r="M1269" s="107">
        <f>M543/SUMIFS(M$3:M$722,$B$3:$B$722,$B1269)*SUMIFS(Calculations!$E$3:$E$53,Calculations!$A$3:$A$53,$B1269)</f>
        <v>9.5076679049500271E-4</v>
      </c>
      <c r="N1269" s="107">
        <f>N543/SUMIFS(N$3:N$722,$B$3:$B$722,$B1269)*SUMIFS(Calculations!$E$3:$E$53,Calculations!$A$3:$A$53,$B1269)</f>
        <v>9.6965716437704211E-4</v>
      </c>
      <c r="O1269" s="107">
        <f>O543/SUMIFS(O$3:O$722,$B$3:$B$722,$B1269)*SUMIFS(Calculations!$E$3:$E$53,Calculations!$A$3:$A$53,$B1269)</f>
        <v>9.6784033795493528E-4</v>
      </c>
      <c r="P1269" s="107">
        <f>P543/SUMIFS(P$3:P$722,$B$3:$B$722,$B1269)*SUMIFS(Calculations!$E$3:$E$53,Calculations!$A$3:$A$53,$B1269)</f>
        <v>9.6603030709972889E-4</v>
      </c>
      <c r="Q1269" s="107">
        <f>Q543/SUMIFS(Q$3:Q$722,$B$3:$B$722,$B1269)*SUMIFS(Calculations!$E$3:$E$53,Calculations!$A$3:$A$53,$B1269)</f>
        <v>9.9670859113986277E-4</v>
      </c>
      <c r="R1269" s="107">
        <f>R543/SUMIFS(R$3:R$722,$B$3:$B$722,$B1269)*SUMIFS(Calculations!$E$3:$E$53,Calculations!$A$3:$A$53,$B1269)</f>
        <v>1.029399287808493E-3</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1.7334048771509632E-3</v>
      </c>
      <c r="G1273" s="107">
        <f>G547/SUMIFS(G$3:G$722,$B$3:$B$722,$B1273)*SUMIFS(Calculations!$E$3:$E$53,Calculations!$A$3:$A$53,$B1273)</f>
        <v>1.7644614628931402E-3</v>
      </c>
      <c r="H1273" s="107">
        <f>H547/SUMIFS(H$3:H$722,$B$3:$B$722,$B1273)*SUMIFS(Calculations!$E$3:$E$53,Calculations!$A$3:$A$53,$B1273)</f>
        <v>1.7966512027881175E-3</v>
      </c>
      <c r="I1273" s="107">
        <f>I547/SUMIFS(I$3:I$722,$B$3:$B$722,$B1273)*SUMIFS(Calculations!$E$3:$E$53,Calculations!$A$3:$A$53,$B1273)</f>
        <v>1.5147619435051168E-3</v>
      </c>
      <c r="J1273" s="107">
        <f>J547/SUMIFS(J$3:J$722,$B$3:$B$722,$B1273)*SUMIFS(Calculations!$E$3:$E$53,Calculations!$A$3:$A$53,$B1273)</f>
        <v>1.3093316764323914E-3</v>
      </c>
      <c r="K1273" s="107">
        <f>K547/SUMIFS(K$3:K$722,$B$3:$B$722,$B1273)*SUMIFS(Calculations!$E$3:$E$53,Calculations!$A$3:$A$53,$B1273)</f>
        <v>1.090499749956563E-3</v>
      </c>
      <c r="L1273" s="107">
        <f>L547/SUMIFS(L$3:L$722,$B$3:$B$722,$B1273)*SUMIFS(Calculations!$E$3:$E$53,Calculations!$A$3:$A$53,$B1273)</f>
        <v>9.3434097176667524E-4</v>
      </c>
      <c r="M1273" s="107">
        <f>M547/SUMIFS(M$3:M$722,$B$3:$B$722,$B1273)*SUMIFS(Calculations!$E$3:$E$53,Calculations!$A$3:$A$53,$B1273)</f>
        <v>9.5254333332125637E-4</v>
      </c>
      <c r="N1273" s="107">
        <f>N547/SUMIFS(N$3:N$722,$B$3:$B$722,$B1273)*SUMIFS(Calculations!$E$3:$E$53,Calculations!$A$3:$A$53,$B1273)</f>
        <v>9.7146900456384798E-4</v>
      </c>
      <c r="O1273" s="107">
        <f>O547/SUMIFS(O$3:O$722,$B$3:$B$722,$B1273)*SUMIFS(Calculations!$E$3:$E$53,Calculations!$A$3:$A$53,$B1273)</f>
        <v>9.6964878333454039E-4</v>
      </c>
      <c r="P1273" s="107">
        <f>P547/SUMIFS(P$3:P$722,$B$3:$B$722,$B1273)*SUMIFS(Calculations!$E$3:$E$53,Calculations!$A$3:$A$53,$B1273)</f>
        <v>9.6783537036990055E-4</v>
      </c>
      <c r="Q1273" s="107">
        <f>Q547/SUMIFS(Q$3:Q$722,$B$3:$B$722,$B1273)*SUMIFS(Calculations!$E$3:$E$53,Calculations!$A$3:$A$53,$B1273)</f>
        <v>9.9857097791562809E-4</v>
      </c>
      <c r="R1273" s="107">
        <f>R547/SUMIFS(R$3:R$722,$B$3:$B$722,$B1273)*SUMIFS(Calculations!$E$3:$E$53,Calculations!$A$3:$A$53,$B1273)</f>
        <v>1.0313227583570955E-3</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8.3620482184305778E-3</v>
      </c>
      <c r="G1275" s="107">
        <f>G549/SUMIFS(G$3:G$722,$B$3:$B$722,$B1275)*SUMIFS(Calculations!$E$3:$E$53,Calculations!$A$3:$A$53,$B1275)</f>
        <v>8.5118670350839299E-3</v>
      </c>
      <c r="H1275" s="107">
        <f>H549/SUMIFS(H$3:H$722,$B$3:$B$722,$B1275)*SUMIFS(Calculations!$E$3:$E$53,Calculations!$A$3:$A$53,$B1275)</f>
        <v>8.6671522547626424E-3</v>
      </c>
      <c r="I1275" s="107">
        <f>I549/SUMIFS(I$3:I$722,$B$3:$B$722,$B1275)*SUMIFS(Calculations!$E$3:$E$53,Calculations!$A$3:$A$53,$B1275)</f>
        <v>7.3073017031382616E-3</v>
      </c>
      <c r="J1275" s="107">
        <f>J549/SUMIFS(J$3:J$722,$B$3:$B$722,$B1275)*SUMIFS(Calculations!$E$3:$E$53,Calculations!$A$3:$A$53,$B1275)</f>
        <v>6.3162938771936274E-3</v>
      </c>
      <c r="K1275" s="107">
        <f>K549/SUMIFS(K$3:K$722,$B$3:$B$722,$B1275)*SUMIFS(Calculations!$E$3:$E$53,Calculations!$A$3:$A$53,$B1275)</f>
        <v>5.2606356492494776E-3</v>
      </c>
      <c r="L1275" s="107">
        <f>L549/SUMIFS(L$3:L$722,$B$3:$B$722,$B1275)*SUMIFS(Calculations!$E$3:$E$53,Calculations!$A$3:$A$53,$B1275)</f>
        <v>4.507316416006474E-3</v>
      </c>
      <c r="M1275" s="107">
        <f>M549/SUMIFS(M$3:M$722,$B$3:$B$722,$B1275)*SUMIFS(Calculations!$E$3:$E$53,Calculations!$A$3:$A$53,$B1275)</f>
        <v>4.5920693584382511E-3</v>
      </c>
      <c r="N1275" s="107">
        <f>N549/SUMIFS(N$3:N$722,$B$3:$B$722,$B1275)*SUMIFS(Calculations!$E$3:$E$53,Calculations!$A$3:$A$53,$B1275)</f>
        <v>4.6801901399366533E-3</v>
      </c>
      <c r="O1275" s="107">
        <f>O549/SUMIFS(O$3:O$722,$B$3:$B$722,$B1275)*SUMIFS(Calculations!$E$3:$E$53,Calculations!$A$3:$A$53,$B1275)</f>
        <v>4.6433654830697578E-3</v>
      </c>
      <c r="P1275" s="107">
        <f>P549/SUMIFS(P$3:P$722,$B$3:$B$722,$B1275)*SUMIFS(Calculations!$E$3:$E$53,Calculations!$A$3:$A$53,$B1275)</f>
        <v>4.6066785633120692E-3</v>
      </c>
      <c r="Q1275" s="107">
        <f>Q549/SUMIFS(Q$3:Q$722,$B$3:$B$722,$B1275)*SUMIFS(Calculations!$E$3:$E$53,Calculations!$A$3:$A$53,$B1275)</f>
        <v>4.6744010527226629E-3</v>
      </c>
      <c r="R1275" s="107">
        <f>R549/SUMIFS(R$3:R$722,$B$3:$B$722,$B1275)*SUMIFS(Calculations!$E$3:$E$53,Calculations!$A$3:$A$53,$B1275)</f>
        <v>4.7465659546471004E-3</v>
      </c>
    </row>
    <row r="1276" spans="2:18" ht="15.75" customHeight="1">
      <c r="B1276" s="107" t="s">
        <v>573</v>
      </c>
      <c r="C1276" s="107" t="s">
        <v>448</v>
      </c>
      <c r="D1276" s="107" t="s">
        <v>644</v>
      </c>
      <c r="E1276" s="107" t="str">
        <f t="shared" si="308"/>
        <v>natural gas nonpeaker</v>
      </c>
      <c r="F1276" s="107">
        <f>F550/SUMIFS(F$3:F$722,$B$3:$B$722,$B1276)*SUMIFS(Calculations!$E$3:$E$53,Calculations!$A$3:$A$53,$B1276)</f>
        <v>0.14848444040292308</v>
      </c>
      <c r="G1276" s="107">
        <f>G550/SUMIFS(G$3:G$722,$B$3:$B$722,$B1276)*SUMIFS(Calculations!$E$3:$E$53,Calculations!$A$3:$A$53,$B1276)</f>
        <v>0.14353167079687734</v>
      </c>
      <c r="H1276" s="107">
        <f>H550/SUMIFS(H$3:H$722,$B$3:$B$722,$B1276)*SUMIFS(Calculations!$E$3:$E$53,Calculations!$A$3:$A$53,$B1276)</f>
        <v>0.1383981906808758</v>
      </c>
      <c r="I1276" s="107">
        <f>I550/SUMIFS(I$3:I$722,$B$3:$B$722,$B1276)*SUMIFS(Calculations!$E$3:$E$53,Calculations!$A$3:$A$53,$B1276)</f>
        <v>0.14891867912834478</v>
      </c>
      <c r="J1276" s="107">
        <f>J550/SUMIFS(J$3:J$722,$B$3:$B$722,$B1276)*SUMIFS(Calculations!$E$3:$E$53,Calculations!$A$3:$A$53,$B1276)</f>
        <v>0.15658561456602788</v>
      </c>
      <c r="K1276" s="107">
        <f>K550/SUMIFS(K$3:K$722,$B$3:$B$722,$B1276)*SUMIFS(Calculations!$E$3:$E$53,Calculations!$A$3:$A$53,$B1276)</f>
        <v>9.4196589224525187E-2</v>
      </c>
      <c r="L1276" s="107">
        <f>L550/SUMIFS(L$3:L$722,$B$3:$B$722,$B1276)*SUMIFS(Calculations!$E$3:$E$53,Calculations!$A$3:$A$53,$B1276)</f>
        <v>4.9675690804051223E-2</v>
      </c>
      <c r="M1276" s="107">
        <f>M550/SUMIFS(M$3:M$722,$B$3:$B$722,$B1276)*SUMIFS(Calculations!$E$3:$E$53,Calculations!$A$3:$A$53,$B1276)</f>
        <v>4.5859376960316729E-2</v>
      </c>
      <c r="N1276" s="107">
        <f>N550/SUMIFS(N$3:N$722,$B$3:$B$722,$B1276)*SUMIFS(Calculations!$E$3:$E$53,Calculations!$A$3:$A$53,$B1276)</f>
        <v>4.1891413740352289E-2</v>
      </c>
      <c r="O1276" s="107">
        <f>O550/SUMIFS(O$3:O$722,$B$3:$B$722,$B1276)*SUMIFS(Calculations!$E$3:$E$53,Calculations!$A$3:$A$53,$B1276)</f>
        <v>4.1812922671406516E-2</v>
      </c>
      <c r="P1276" s="107">
        <f>P550/SUMIFS(P$3:P$722,$B$3:$B$722,$B1276)*SUMIFS(Calculations!$E$3:$E$53,Calculations!$A$3:$A$53,$B1276)</f>
        <v>4.1734725186538792E-2</v>
      </c>
      <c r="Q1276" s="107">
        <f>Q550/SUMIFS(Q$3:Q$722,$B$3:$B$722,$B1276)*SUMIFS(Calculations!$E$3:$E$53,Calculations!$A$3:$A$53,$B1276)</f>
        <v>3.5605750628830465E-2</v>
      </c>
      <c r="R1276" s="107">
        <f>R550/SUMIFS(R$3:R$722,$B$3:$B$722,$B1276)*SUMIFS(Calculations!$E$3:$E$53,Calculations!$A$3:$A$53,$B1276)</f>
        <v>2.9074731883007646E-2</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1.3552385321627411E-2</v>
      </c>
      <c r="G1279" s="107">
        <f>G553/SUMIFS(G$3:G$722,$B$3:$B$722,$B1279)*SUMIFS(Calculations!$E$3:$E$53,Calculations!$A$3:$A$53,$B1279)</f>
        <v>1.3997588332955791E-2</v>
      </c>
      <c r="H1279" s="107">
        <f>H553/SUMIFS(H$3:H$722,$B$3:$B$722,$B1279)*SUMIFS(Calculations!$E$3:$E$53,Calculations!$A$3:$A$53,$B1279)</f>
        <v>1.4459035359170872E-2</v>
      </c>
      <c r="I1279" s="107">
        <f>I553/SUMIFS(I$3:I$722,$B$3:$B$722,$B1279)*SUMIFS(Calculations!$E$3:$E$53,Calculations!$A$3:$A$53,$B1279)</f>
        <v>1.2190381020489501E-2</v>
      </c>
      <c r="J1279" s="107">
        <f>J553/SUMIFS(J$3:J$722,$B$3:$B$722,$B1279)*SUMIFS(Calculations!$E$3:$E$53,Calculations!$A$3:$A$53,$B1279)</f>
        <v>1.0537071249565863E-2</v>
      </c>
      <c r="K1279" s="107">
        <f>K553/SUMIFS(K$3:K$722,$B$3:$B$722,$B1279)*SUMIFS(Calculations!$E$3:$E$53,Calculations!$A$3:$A$53,$B1279)</f>
        <v>8.1019774263862504E-2</v>
      </c>
      <c r="L1279" s="107">
        <f>L553/SUMIFS(L$3:L$722,$B$3:$B$722,$B1279)*SUMIFS(Calculations!$E$3:$E$53,Calculations!$A$3:$A$53,$B1279)</f>
        <v>0.13131633273906743</v>
      </c>
      <c r="M1279" s="107">
        <f>M553/SUMIFS(M$3:M$722,$B$3:$B$722,$B1279)*SUMIFS(Calculations!$E$3:$E$53,Calculations!$A$3:$A$53,$B1279)</f>
        <v>0.13387457158202276</v>
      </c>
      <c r="N1279" s="107">
        <f>N553/SUMIFS(N$3:N$722,$B$3:$B$722,$B1279)*SUMIFS(Calculations!$E$3:$E$53,Calculations!$A$3:$A$53,$B1279)</f>
        <v>0.13653446750578091</v>
      </c>
      <c r="O1279" s="107">
        <f>O553/SUMIFS(O$3:O$722,$B$3:$B$722,$B1279)*SUMIFS(Calculations!$E$3:$E$53,Calculations!$A$3:$A$53,$B1279)</f>
        <v>0.13627692536914973</v>
      </c>
      <c r="P1279" s="107">
        <f>P553/SUMIFS(P$3:P$722,$B$3:$B$722,$B1279)*SUMIFS(Calculations!$E$3:$E$53,Calculations!$A$3:$A$53,$B1279)</f>
        <v>0.13602034653027659</v>
      </c>
      <c r="Q1279" s="107">
        <f>Q553/SUMIFS(Q$3:Q$722,$B$3:$B$722,$B1279)*SUMIFS(Calculations!$E$3:$E$53,Calculations!$A$3:$A$53,$B1279)</f>
        <v>0.14034033086870529</v>
      </c>
      <c r="R1279" s="107">
        <f>R553/SUMIFS(R$3:R$722,$B$3:$B$722,$B1279)*SUMIFS(Calculations!$E$3:$E$53,Calculations!$A$3:$A$53,$B1279)</f>
        <v>0.14494369451955538</v>
      </c>
    </row>
    <row r="1280" spans="2:18" ht="15.75" customHeight="1">
      <c r="B1280" s="107" t="s">
        <v>573</v>
      </c>
      <c r="C1280" s="107" t="s">
        <v>448</v>
      </c>
      <c r="D1280" s="107" t="s">
        <v>648</v>
      </c>
      <c r="E1280" s="107" t="str">
        <f t="shared" si="308"/>
        <v>crude oil</v>
      </c>
      <c r="F1280" s="107">
        <f>F554/SUMIFS(F$3:F$722,$B$3:$B$722,$B1280)*SUMIFS(Calculations!$E$3:$E$53,Calculations!$A$3:$A$53,$B1280)</f>
        <v>2.3901721408976222E-2</v>
      </c>
      <c r="G1280" s="107">
        <f>G554/SUMIFS(G$3:G$722,$B$3:$B$722,$B1280)*SUMIFS(Calculations!$E$3:$E$53,Calculations!$A$3:$A$53,$B1280)</f>
        <v>2.4329957114383696E-2</v>
      </c>
      <c r="H1280" s="107">
        <f>H554/SUMIFS(H$3:H$722,$B$3:$B$722,$B1280)*SUMIFS(Calculations!$E$3:$E$53,Calculations!$A$3:$A$53,$B1280)</f>
        <v>2.4773817752679422E-2</v>
      </c>
      <c r="I1280" s="107">
        <f>I554/SUMIFS(I$3:I$722,$B$3:$B$722,$B1280)*SUMIFS(Calculations!$E$3:$E$53,Calculations!$A$3:$A$53,$B1280)</f>
        <v>2.0886879027412316E-2</v>
      </c>
      <c r="J1280" s="107">
        <f>J554/SUMIFS(J$3:J$722,$B$3:$B$722,$B1280)*SUMIFS(Calculations!$E$3:$E$53,Calculations!$A$3:$A$53,$B1280)</f>
        <v>1.805422459262487E-2</v>
      </c>
      <c r="K1280" s="107">
        <f>K554/SUMIFS(K$3:K$722,$B$3:$B$722,$B1280)*SUMIFS(Calculations!$E$3:$E$53,Calculations!$A$3:$A$53,$B1280)</f>
        <v>1.503677621056445E-2</v>
      </c>
      <c r="L1280" s="107">
        <f>L554/SUMIFS(L$3:L$722,$B$3:$B$722,$B1280)*SUMIFS(Calculations!$E$3:$E$53,Calculations!$A$3:$A$53,$B1280)</f>
        <v>1.2883520695329307E-2</v>
      </c>
      <c r="M1280" s="107">
        <f>M554/SUMIFS(M$3:M$722,$B$3:$B$722,$B1280)*SUMIFS(Calculations!$E$3:$E$53,Calculations!$A$3:$A$53,$B1280)</f>
        <v>1.3134510974979457E-2</v>
      </c>
      <c r="N1280" s="107">
        <f>N554/SUMIFS(N$3:N$722,$B$3:$B$722,$B1280)*SUMIFS(Calculations!$E$3:$E$53,Calculations!$A$3:$A$53,$B1280)</f>
        <v>1.3395474889112316E-2</v>
      </c>
      <c r="O1280" s="107">
        <f>O554/SUMIFS(O$3:O$722,$B$3:$B$722,$B1280)*SUMIFS(Calculations!$E$3:$E$53,Calculations!$A$3:$A$53,$B1280)</f>
        <v>1.3370376066962279E-2</v>
      </c>
      <c r="P1280" s="107">
        <f>P554/SUMIFS(P$3:P$722,$B$3:$B$722,$B1280)*SUMIFS(Calculations!$E$3:$E$53,Calculations!$A$3:$A$53,$B1280)</f>
        <v>1.3345371123194331E-2</v>
      </c>
      <c r="Q1280" s="107">
        <f>Q554/SUMIFS(Q$3:Q$722,$B$3:$B$722,$B1280)*SUMIFS(Calculations!$E$3:$E$53,Calculations!$A$3:$A$53,$B1280)</f>
        <v>1.3769180896996891E-2</v>
      </c>
      <c r="R1280" s="107">
        <f>R554/SUMIFS(R$3:R$722,$B$3:$B$722,$B1280)*SUMIFS(Calculations!$E$3:$E$53,Calculations!$A$3:$A$53,$B1280)</f>
        <v>1.4220791448045169E-2</v>
      </c>
    </row>
    <row r="1281" spans="2:18" ht="15.75" customHeight="1">
      <c r="B1281" s="107" t="s">
        <v>573</v>
      </c>
      <c r="C1281" s="107" t="s">
        <v>448</v>
      </c>
      <c r="D1281" s="107" t="s">
        <v>649</v>
      </c>
      <c r="E1281" s="107" t="str">
        <f t="shared" si="308"/>
        <v>solar PV</v>
      </c>
      <c r="F1281" s="107">
        <f>F555/SUMIFS(F$3:F$722,$B$3:$B$722,$B1281)*SUMIFS(Calculations!$E$3:$E$53,Calculations!$A$3:$A$53,$B1281)</f>
        <v>1.6737103184115983E-2</v>
      </c>
      <c r="G1281" s="107">
        <f>G555/SUMIFS(G$3:G$722,$B$3:$B$722,$B1281)*SUMIFS(Calculations!$E$3:$E$53,Calculations!$A$3:$A$53,$B1281)</f>
        <v>1.8519802265339481E-2</v>
      </c>
      <c r="H1281" s="107">
        <f>H555/SUMIFS(H$3:H$722,$B$3:$B$722,$B1281)*SUMIFS(Calculations!$E$3:$E$53,Calculations!$A$3:$A$53,$B1281)</f>
        <v>2.0367546257933848E-2</v>
      </c>
      <c r="I1281" s="107">
        <f>I555/SUMIFS(I$3:I$722,$B$3:$B$722,$B1281)*SUMIFS(Calculations!$E$3:$E$53,Calculations!$A$3:$A$53,$B1281)</f>
        <v>1.8772006040589536E-2</v>
      </c>
      <c r="J1281" s="107">
        <f>J555/SUMIFS(J$3:J$722,$B$3:$B$722,$B1281)*SUMIFS(Calculations!$E$3:$E$53,Calculations!$A$3:$A$53,$B1281)</f>
        <v>1.7609236469985738E-2</v>
      </c>
      <c r="K1281" s="107">
        <f>K555/SUMIFS(K$3:K$722,$B$3:$B$722,$B1281)*SUMIFS(Calculations!$E$3:$E$53,Calculations!$A$3:$A$53,$B1281)</f>
        <v>1.5435027805098884E-2</v>
      </c>
      <c r="L1281" s="107">
        <f>L555/SUMIFS(L$3:L$722,$B$3:$B$722,$B1281)*SUMIFS(Calculations!$E$3:$E$53,Calculations!$A$3:$A$53,$B1281)</f>
        <v>1.3883509367609365E-2</v>
      </c>
      <c r="M1281" s="107">
        <f>M555/SUMIFS(M$3:M$722,$B$3:$B$722,$B1281)*SUMIFS(Calculations!$E$3:$E$53,Calculations!$A$3:$A$53,$B1281)</f>
        <v>1.4685708882290979E-2</v>
      </c>
      <c r="N1281" s="107">
        <f>N555/SUMIFS(N$3:N$722,$B$3:$B$722,$B1281)*SUMIFS(Calculations!$E$3:$E$53,Calculations!$A$3:$A$53,$B1281)</f>
        <v>1.5519785506925992E-2</v>
      </c>
      <c r="O1281" s="107">
        <f>O555/SUMIFS(O$3:O$722,$B$3:$B$722,$B1281)*SUMIFS(Calculations!$E$3:$E$53,Calculations!$A$3:$A$53,$B1281)</f>
        <v>1.596242131318475E-2</v>
      </c>
      <c r="P1281" s="107">
        <f>P555/SUMIFS(P$3:P$722,$B$3:$B$722,$B1281)*SUMIFS(Calculations!$E$3:$E$53,Calculations!$A$3:$A$53,$B1281)</f>
        <v>1.6403401506558769E-2</v>
      </c>
      <c r="Q1281" s="107">
        <f>Q555/SUMIFS(Q$3:Q$722,$B$3:$B$722,$B1281)*SUMIFS(Calculations!$E$3:$E$53,Calculations!$A$3:$A$53,$B1281)</f>
        <v>1.7502454236301916E-2</v>
      </c>
      <c r="R1281" s="107">
        <f>R555/SUMIFS(R$3:R$722,$B$3:$B$722,$B1281)*SUMIFS(Calculations!$E$3:$E$53,Calculations!$A$3:$A$53,$B1281)</f>
        <v>1.8673601858635043E-2</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5.5392401078168474E-3</v>
      </c>
      <c r="G1283" s="107">
        <f>G557/SUMIFS(G$3:G$722,$B$3:$B$722,$B1283)*SUMIFS(Calculations!$E$3:$E$53,Calculations!$A$3:$A$53,$B1283)</f>
        <v>8.36238934691114E-3</v>
      </c>
      <c r="H1283" s="107">
        <f>H557/SUMIFS(H$3:H$722,$B$3:$B$722,$B1283)*SUMIFS(Calculations!$E$3:$E$53,Calculations!$A$3:$A$53,$B1283)</f>
        <v>1.1288546151319032E-2</v>
      </c>
      <c r="I1283" s="107">
        <f>I557/SUMIFS(I$3:I$722,$B$3:$B$722,$B1283)*SUMIFS(Calculations!$E$3:$E$53,Calculations!$A$3:$A$53,$B1283)</f>
        <v>9.5174066513208418E-3</v>
      </c>
      <c r="J1283" s="107">
        <f>J557/SUMIFS(J$3:J$722,$B$3:$B$722,$B1283)*SUMIFS(Calculations!$E$3:$E$53,Calculations!$A$3:$A$53,$B1283)</f>
        <v>8.2266669422835399E-3</v>
      </c>
      <c r="K1283" s="107">
        <f>K557/SUMIFS(K$3:K$722,$B$3:$B$722,$B1283)*SUMIFS(Calculations!$E$3:$E$53,Calculations!$A$3:$A$53,$B1283)</f>
        <v>6.817560264415737E-3</v>
      </c>
      <c r="L1283" s="107">
        <f>L557/SUMIFS(L$3:L$722,$B$3:$B$722,$B1283)*SUMIFS(Calculations!$E$3:$E$53,Calculations!$A$3:$A$53,$B1283)</f>
        <v>5.8120197077942909E-3</v>
      </c>
      <c r="M1283" s="107">
        <f>M557/SUMIFS(M$3:M$722,$B$3:$B$722,$B1283)*SUMIFS(Calculations!$E$3:$E$53,Calculations!$A$3:$A$53,$B1283)</f>
        <v>5.8957811970511637E-3</v>
      </c>
      <c r="N1283" s="107">
        <f>N557/SUMIFS(N$3:N$722,$B$3:$B$722,$B1283)*SUMIFS(Calculations!$E$3:$E$53,Calculations!$A$3:$A$53,$B1283)</f>
        <v>5.9828711278665679E-3</v>
      </c>
      <c r="O1283" s="107">
        <f>O557/SUMIFS(O$3:O$722,$B$3:$B$722,$B1283)*SUMIFS(Calculations!$E$3:$E$53,Calculations!$A$3:$A$53,$B1283)</f>
        <v>5.9418290538530661E-3</v>
      </c>
      <c r="P1283" s="107">
        <f>P557/SUMIFS(P$3:P$722,$B$3:$B$722,$B1283)*SUMIFS(Calculations!$E$3:$E$53,Calculations!$A$3:$A$53,$B1283)</f>
        <v>5.9009404915654432E-3</v>
      </c>
      <c r="Q1283" s="107">
        <f>Q557/SUMIFS(Q$3:Q$722,$B$3:$B$722,$B1283)*SUMIFS(Calculations!$E$3:$E$53,Calculations!$A$3:$A$53,$B1283)</f>
        <v>6.0579318263028438E-3</v>
      </c>
      <c r="R1283" s="107">
        <f>R557/SUMIFS(R$3:R$722,$B$3:$B$722,$B1283)*SUMIFS(Calculations!$E$3:$E$53,Calculations!$A$3:$A$53,$B1283)</f>
        <v>6.2252213688597157E-3</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1.2615740677355285E-2</v>
      </c>
      <c r="G1378" s="107">
        <f>G652/SUMIFS(G$3:G$722,$B$3:$B$722,$B1378)*SUMIFS(Calculations!$E$3:$E$53,Calculations!$A$3:$A$53,$B1378)</f>
        <v>1.2573177421234488E-2</v>
      </c>
      <c r="H1378" s="107">
        <f>H652/SUMIFS(H$3:H$722,$B$3:$B$722,$B1378)*SUMIFS(Calculations!$E$3:$E$53,Calculations!$A$3:$A$53,$B1378)</f>
        <v>1.2531022561706519E-2</v>
      </c>
      <c r="I1378" s="107">
        <f>I652/SUMIFS(I$3:I$722,$B$3:$B$722,$B1378)*SUMIFS(Calculations!$E$3:$E$53,Calculations!$A$3:$A$53,$B1378)</f>
        <v>1.2705906169903912E-2</v>
      </c>
      <c r="J1378" s="107">
        <f>J652/SUMIFS(J$3:J$722,$B$3:$B$722,$B1378)*SUMIFS(Calculations!$E$3:$E$53,Calculations!$A$3:$A$53,$B1378)</f>
        <v>1.288574023657886E-2</v>
      </c>
      <c r="K1378" s="107">
        <f>K652/SUMIFS(K$3:K$722,$B$3:$B$722,$B1378)*SUMIFS(Calculations!$E$3:$E$53,Calculations!$A$3:$A$53,$B1378)</f>
        <v>1.2876837075902467E-2</v>
      </c>
      <c r="L1378" s="107">
        <f>L652/SUMIFS(L$3:L$722,$B$3:$B$722,$B1378)*SUMIFS(Calculations!$E$3:$E$53,Calculations!$A$3:$A$53,$B1378)</f>
        <v>1.2867946209675419E-2</v>
      </c>
      <c r="M1378" s="107">
        <f>M652/SUMIFS(M$3:M$722,$B$3:$B$722,$B1378)*SUMIFS(Calculations!$E$3:$E$53,Calculations!$A$3:$A$53,$B1378)</f>
        <v>1.3059075883217775E-2</v>
      </c>
      <c r="N1378" s="107">
        <f>N652/SUMIFS(N$3:N$722,$B$3:$B$722,$B1378)*SUMIFS(Calculations!$E$3:$E$53,Calculations!$A$3:$A$53,$B1378)</f>
        <v>1.3255968920457051E-2</v>
      </c>
      <c r="O1378" s="107">
        <f>O652/SUMIFS(O$3:O$722,$B$3:$B$722,$B1378)*SUMIFS(Calculations!$E$3:$E$53,Calculations!$A$3:$A$53,$B1378)</f>
        <v>1.3295819883549862E-2</v>
      </c>
      <c r="P1378" s="107">
        <f>P652/SUMIFS(P$3:P$722,$B$3:$B$722,$B1378)*SUMIFS(Calculations!$E$3:$E$53,Calculations!$A$3:$A$53,$B1378)</f>
        <v>1.333591117428874E-2</v>
      </c>
      <c r="Q1378" s="107">
        <f>Q652/SUMIFS(Q$3:Q$722,$B$3:$B$722,$B1378)*SUMIFS(Calculations!$E$3:$E$53,Calculations!$A$3:$A$53,$B1378)</f>
        <v>1.3526538601330247E-2</v>
      </c>
      <c r="R1378" s="107">
        <f>R652/SUMIFS(R$3:R$722,$B$3:$B$722,$B1378)*SUMIFS(Calculations!$E$3:$E$53,Calculations!$A$3:$A$53,$B1378)</f>
        <v>1.3722694827390348E-2</v>
      </c>
    </row>
    <row r="1379" spans="2:18" ht="15.75" customHeight="1">
      <c r="B1379" s="107" t="s">
        <v>579</v>
      </c>
      <c r="C1379" s="107" t="s">
        <v>448</v>
      </c>
      <c r="D1379" s="107" t="s">
        <v>632</v>
      </c>
      <c r="E1379" s="107" t="str">
        <f t="shared" si="310"/>
        <v>hydro</v>
      </c>
      <c r="F1379" s="107">
        <f>F653/SUMIFS(F$3:F$722,$B$3:$B$722,$B1379)*SUMIFS(Calculations!$E$3:$E$53,Calculations!$A$3:$A$53,$B1379)</f>
        <v>0.25002803657031225</v>
      </c>
      <c r="G1379" s="107">
        <f>G653/SUMIFS(G$3:G$722,$B$3:$B$722,$B1379)*SUMIFS(Calculations!$E$3:$E$53,Calculations!$A$3:$A$53,$B1379)</f>
        <v>0.24998844296438108</v>
      </c>
      <c r="H1379" s="107">
        <f>H653/SUMIFS(H$3:H$722,$B$3:$B$722,$B1379)*SUMIFS(Calculations!$E$3:$E$53,Calculations!$A$3:$A$53,$B1379)</f>
        <v>0.24994922926109914</v>
      </c>
      <c r="I1379" s="107">
        <f>I653/SUMIFS(I$3:I$722,$B$3:$B$722,$B1379)*SUMIFS(Calculations!$E$3:$E$53,Calculations!$A$3:$A$53,$B1379)</f>
        <v>0.24958612538630773</v>
      </c>
      <c r="J1379" s="107">
        <f>J653/SUMIFS(J$3:J$722,$B$3:$B$722,$B1379)*SUMIFS(Calculations!$E$3:$E$53,Calculations!$A$3:$A$53,$B1379)</f>
        <v>0.24921274307162289</v>
      </c>
      <c r="K1379" s="107">
        <f>K653/SUMIFS(K$3:K$722,$B$3:$B$722,$B1379)*SUMIFS(Calculations!$E$3:$E$53,Calculations!$A$3:$A$53,$B1379)</f>
        <v>0.24930255543220406</v>
      </c>
      <c r="L1379" s="107">
        <f>L653/SUMIFS(L$3:L$722,$B$3:$B$722,$B1379)*SUMIFS(Calculations!$E$3:$E$53,Calculations!$A$3:$A$53,$B1379)</f>
        <v>0.2493922437701423</v>
      </c>
      <c r="M1379" s="107">
        <f>M653/SUMIFS(M$3:M$722,$B$3:$B$722,$B1379)*SUMIFS(Calculations!$E$3:$E$53,Calculations!$A$3:$A$53,$B1379)</f>
        <v>0.24892378505128834</v>
      </c>
      <c r="N1379" s="107">
        <f>N653/SUMIFS(N$3:N$722,$B$3:$B$722,$B1379)*SUMIFS(Calculations!$E$3:$E$53,Calculations!$A$3:$A$53,$B1379)</f>
        <v>0.24844120033136036</v>
      </c>
      <c r="O1379" s="107">
        <f>O653/SUMIFS(O$3:O$722,$B$3:$B$722,$B1379)*SUMIFS(Calculations!$E$3:$E$53,Calculations!$A$3:$A$53,$B1379)</f>
        <v>0.24834131984714125</v>
      </c>
      <c r="P1379" s="107">
        <f>P653/SUMIFS(P$3:P$722,$B$3:$B$722,$B1379)*SUMIFS(Calculations!$E$3:$E$53,Calculations!$A$3:$A$53,$B1379)</f>
        <v>0.24824083701758845</v>
      </c>
      <c r="Q1379" s="107">
        <f>Q653/SUMIFS(Q$3:Q$722,$B$3:$B$722,$B1379)*SUMIFS(Calculations!$E$3:$E$53,Calculations!$A$3:$A$53,$B1379)</f>
        <v>0.24783053773293012</v>
      </c>
      <c r="R1379" s="107">
        <f>R653/SUMIFS(R$3:R$722,$B$3:$B$722,$B1379)*SUMIFS(Calculations!$E$3:$E$53,Calculations!$A$3:$A$53,$B1379)</f>
        <v>0.24740833846977681</v>
      </c>
    </row>
    <row r="1380" spans="2:18" ht="15.75" customHeight="1">
      <c r="B1380" s="107" t="s">
        <v>579</v>
      </c>
      <c r="C1380" s="107" t="s">
        <v>448</v>
      </c>
      <c r="D1380" s="107" t="s">
        <v>643</v>
      </c>
      <c r="E1380" s="107" t="str">
        <f t="shared" si="310"/>
        <v>onshore wind</v>
      </c>
      <c r="F1380" s="107">
        <f>F654/SUMIFS(F$3:F$722,$B$3:$B$722,$B1380)*SUMIFS(Calculations!$E$3:$E$53,Calculations!$A$3:$A$53,$B1380)</f>
        <v>5.2782655633146248E-3</v>
      </c>
      <c r="G1380" s="107">
        <f>G654/SUMIFS(G$3:G$722,$B$3:$B$722,$B1380)*SUMIFS(Calculations!$E$3:$E$53,Calculations!$A$3:$A$53,$B1380)</f>
        <v>5.2528208794284936E-3</v>
      </c>
      <c r="H1380" s="107">
        <f>H654/SUMIFS(H$3:H$722,$B$3:$B$722,$B1380)*SUMIFS(Calculations!$E$3:$E$53,Calculations!$A$3:$A$53,$B1380)</f>
        <v>5.22762033856975E-3</v>
      </c>
      <c r="I1380" s="107">
        <f>I654/SUMIFS(I$3:I$722,$B$3:$B$722,$B1380)*SUMIFS(Calculations!$E$3:$E$53,Calculations!$A$3:$A$53,$B1380)</f>
        <v>5.3005772822344206E-3</v>
      </c>
      <c r="J1380" s="107">
        <f>J654/SUMIFS(J$3:J$722,$B$3:$B$722,$B1380)*SUMIFS(Calculations!$E$3:$E$53,Calculations!$A$3:$A$53,$B1380)</f>
        <v>5.37559942985951E-3</v>
      </c>
      <c r="K1380" s="107">
        <f>K654/SUMIFS(K$3:K$722,$B$3:$B$722,$B1380)*SUMIFS(Calculations!$E$3:$E$53,Calculations!$A$3:$A$53,$B1380)</f>
        <v>5.3718852601977547E-3</v>
      </c>
      <c r="L1380" s="107">
        <f>L654/SUMIFS(L$3:L$722,$B$3:$B$722,$B1380)*SUMIFS(Calculations!$E$3:$E$53,Calculations!$A$3:$A$53,$B1380)</f>
        <v>5.3681762194640768E-3</v>
      </c>
      <c r="M1380" s="107">
        <f>M654/SUMIFS(M$3:M$722,$B$3:$B$722,$B1380)*SUMIFS(Calculations!$E$3:$E$53,Calculations!$A$3:$A$53,$B1380)</f>
        <v>5.4479106037726259E-3</v>
      </c>
      <c r="N1380" s="107">
        <f>N654/SUMIFS(N$3:N$722,$B$3:$B$722,$B1380)*SUMIFS(Calculations!$E$3:$E$53,Calculations!$A$3:$A$53,$B1380)</f>
        <v>5.5300493151927282E-3</v>
      </c>
      <c r="O1380" s="107">
        <f>O654/SUMIFS(O$3:O$722,$B$3:$B$722,$B1380)*SUMIFS(Calculations!$E$3:$E$53,Calculations!$A$3:$A$53,$B1380)</f>
        <v>5.473532123262982E-3</v>
      </c>
      <c r="P1380" s="107">
        <f>P654/SUMIFS(P$3:P$722,$B$3:$B$722,$B1380)*SUMIFS(Calculations!$E$3:$E$53,Calculations!$A$3:$A$53,$B1380)</f>
        <v>5.4166740953121026E-3</v>
      </c>
      <c r="Q1380" s="107">
        <f>Q654/SUMIFS(Q$3:Q$722,$B$3:$B$722,$B1380)*SUMIFS(Calculations!$E$3:$E$53,Calculations!$A$3:$A$53,$B1380)</f>
        <v>5.4941016240663797E-3</v>
      </c>
      <c r="R1380" s="107">
        <f>R654/SUMIFS(R$3:R$722,$B$3:$B$722,$B1380)*SUMIFS(Calculations!$E$3:$E$53,Calculations!$A$3:$A$53,$B1380)</f>
        <v>5.5737747963339355E-3</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4.7836029364315736E-4</v>
      </c>
      <c r="G1382" s="107">
        <f>G656/SUMIFS(G$3:G$722,$B$3:$B$722,$B1382)*SUMIFS(Calculations!$E$3:$E$53,Calculations!$A$3:$A$53,$B1382)</f>
        <v>4.7605428491558901E-4</v>
      </c>
      <c r="H1382" s="107">
        <f>H656/SUMIFS(H$3:H$722,$B$3:$B$722,$B1382)*SUMIFS(Calculations!$E$3:$E$53,Calculations!$A$3:$A$53,$B1382)</f>
        <v>4.7377040245826429E-4</v>
      </c>
      <c r="I1382" s="107">
        <f>I656/SUMIFS(I$3:I$722,$B$3:$B$722,$B1382)*SUMIFS(Calculations!$E$3:$E$53,Calculations!$A$3:$A$53,$B1382)</f>
        <v>4.8038236704703037E-4</v>
      </c>
      <c r="J1382" s="107">
        <f>J656/SUMIFS(J$3:J$722,$B$3:$B$722,$B1382)*SUMIFS(Calculations!$E$3:$E$53,Calculations!$A$3:$A$53,$B1382)</f>
        <v>4.8718149758284623E-4</v>
      </c>
      <c r="K1382" s="107">
        <f>K656/SUMIFS(K$3:K$722,$B$3:$B$722,$B1382)*SUMIFS(Calculations!$E$3:$E$53,Calculations!$A$3:$A$53,$B1382)</f>
        <v>3.7110429421500346E-4</v>
      </c>
      <c r="L1382" s="107">
        <f>L656/SUMIFS(L$3:L$722,$B$3:$B$722,$B1382)*SUMIFS(Calculations!$E$3:$E$53,Calculations!$A$3:$A$53,$B1382)</f>
        <v>2.5518738283207445E-4</v>
      </c>
      <c r="M1382" s="107">
        <f>M656/SUMIFS(M$3:M$722,$B$3:$B$722,$B1382)*SUMIFS(Calculations!$E$3:$E$53,Calculations!$A$3:$A$53,$B1382)</f>
        <v>3.2513326308410644E-4</v>
      </c>
      <c r="N1382" s="107">
        <f>N656/SUMIFS(N$3:N$722,$B$3:$B$722,$B1382)*SUMIFS(Calculations!$E$3:$E$53,Calculations!$A$3:$A$53,$B1382)</f>
        <v>3.971883058723475E-4</v>
      </c>
      <c r="O1382" s="107">
        <f>O656/SUMIFS(O$3:O$722,$B$3:$B$722,$B1382)*SUMIFS(Calculations!$E$3:$E$53,Calculations!$A$3:$A$53,$B1382)</f>
        <v>4.0728974909605832E-4</v>
      </c>
      <c r="P1382" s="107">
        <f>P656/SUMIFS(P$3:P$722,$B$3:$B$722,$B1382)*SUMIFS(Calculations!$E$3:$E$53,Calculations!$A$3:$A$53,$B1382)</f>
        <v>4.1745211069873497E-4</v>
      </c>
      <c r="Q1382" s="107">
        <f>Q656/SUMIFS(Q$3:Q$722,$B$3:$B$722,$B1382)*SUMIFS(Calculations!$E$3:$E$53,Calculations!$A$3:$A$53,$B1382)</f>
        <v>3.6647763992932609E-4</v>
      </c>
      <c r="R1382" s="107">
        <f>R656/SUMIFS(R$3:R$722,$B$3:$B$722,$B1382)*SUMIFS(Calculations!$E$3:$E$53,Calculations!$A$3:$A$53,$B1382)</f>
        <v>3.1402474809356169E-4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7.4445261782434607E-5</v>
      </c>
      <c r="G1385" s="107">
        <f>G659/SUMIFS(G$3:G$722,$B$3:$B$722,$B1385)*SUMIFS(Calculations!$E$3:$E$53,Calculations!$A$3:$A$53,$B1385)</f>
        <v>7.4086387047893053E-5</v>
      </c>
      <c r="H1385" s="107">
        <f>H659/SUMIFS(H$3:H$722,$B$3:$B$722,$B1385)*SUMIFS(Calculations!$E$3:$E$53,Calculations!$A$3:$A$53,$B1385)</f>
        <v>7.373095573456026E-5</v>
      </c>
      <c r="I1385" s="107">
        <f>I659/SUMIFS(I$3:I$722,$B$3:$B$722,$B1385)*SUMIFS(Calculations!$E$3:$E$53,Calculations!$A$3:$A$53,$B1385)</f>
        <v>7.4759948820416299E-5</v>
      </c>
      <c r="J1385" s="107">
        <f>J659/SUMIFS(J$3:J$722,$B$3:$B$722,$B1385)*SUMIFS(Calculations!$E$3:$E$53,Calculations!$A$3:$A$53,$B1385)</f>
        <v>7.5818069779363086E-5</v>
      </c>
      <c r="K1385" s="107">
        <f>K659/SUMIFS(K$3:K$722,$B$3:$B$722,$B1385)*SUMIFS(Calculations!$E$3:$E$53,Calculations!$A$3:$A$53,$B1385)</f>
        <v>7.5765684705240345E-5</v>
      </c>
      <c r="L1385" s="107">
        <f>L659/SUMIFS(L$3:L$722,$B$3:$B$722,$B1385)*SUMIFS(Calculations!$E$3:$E$53,Calculations!$A$3:$A$53,$B1385)</f>
        <v>7.5713371970106367E-5</v>
      </c>
      <c r="M1385" s="107">
        <f>M659/SUMIFS(M$3:M$722,$B$3:$B$722,$B1385)*SUMIFS(Calculations!$E$3:$E$53,Calculations!$A$3:$A$53,$B1385)</f>
        <v>7.6837954854712818E-5</v>
      </c>
      <c r="N1385" s="107">
        <f>N659/SUMIFS(N$3:N$722,$B$3:$B$722,$B1385)*SUMIFS(Calculations!$E$3:$E$53,Calculations!$A$3:$A$53,$B1385)</f>
        <v>7.7996448644157811E-5</v>
      </c>
      <c r="O1385" s="107">
        <f>O659/SUMIFS(O$3:O$722,$B$3:$B$722,$B1385)*SUMIFS(Calculations!$E$3:$E$53,Calculations!$A$3:$A$53,$B1385)</f>
        <v>7.8230926683065395E-5</v>
      </c>
      <c r="P1385" s="107">
        <f>P659/SUMIFS(P$3:P$722,$B$3:$B$722,$B1385)*SUMIFS(Calculations!$E$3:$E$53,Calculations!$A$3:$A$53,$B1385)</f>
        <v>7.8466818779520696E-5</v>
      </c>
      <c r="Q1385" s="107">
        <f>Q659/SUMIFS(Q$3:Q$722,$B$3:$B$722,$B1385)*SUMIFS(Calculations!$E$3:$E$53,Calculations!$A$3:$A$53,$B1385)</f>
        <v>7.958844650908376E-5</v>
      </c>
      <c r="R1385" s="107">
        <f>R659/SUMIFS(R$3:R$722,$B$3:$B$722,$B1385)*SUMIFS(Calculations!$E$3:$E$53,Calculations!$A$3:$A$53,$B1385)</f>
        <v>8.0742604994512747E-5</v>
      </c>
    </row>
    <row r="1386" spans="2:18" ht="15.75" customHeight="1">
      <c r="B1386" s="107" t="s">
        <v>579</v>
      </c>
      <c r="C1386" s="107" t="s">
        <v>448</v>
      </c>
      <c r="D1386" s="107" t="s">
        <v>649</v>
      </c>
      <c r="E1386" s="107" t="str">
        <f t="shared" si="310"/>
        <v>solar PV</v>
      </c>
      <c r="F1386" s="107">
        <f>F660/SUMIFS(F$3:F$722,$B$3:$B$722,$B1386)*SUMIFS(Calculations!$E$3:$E$53,Calculations!$A$3:$A$53,$B1386)</f>
        <v>1.6853669165034467E-3</v>
      </c>
      <c r="G1386" s="107">
        <f>G660/SUMIFS(G$3:G$722,$B$3:$B$722,$B1386)*SUMIFS(Calculations!$E$3:$E$53,Calculations!$A$3:$A$53,$B1386)</f>
        <v>1.7585992552219001E-3</v>
      </c>
      <c r="H1386" s="107">
        <f>H660/SUMIFS(H$3:H$722,$B$3:$B$722,$B1386)*SUMIFS(Calculations!$E$3:$E$53,Calculations!$A$3:$A$53,$B1386)</f>
        <v>1.8311289259505565E-3</v>
      </c>
      <c r="I1386" s="107">
        <f>I660/SUMIFS(I$3:I$722,$B$3:$B$722,$B1386)*SUMIFS(Calculations!$E$3:$E$53,Calculations!$A$3:$A$53,$B1386)</f>
        <v>1.9123700337679191E-3</v>
      </c>
      <c r="J1386" s="107">
        <f>J660/SUMIFS(J$3:J$722,$B$3:$B$722,$B1386)*SUMIFS(Calculations!$E$3:$E$53,Calculations!$A$3:$A$53,$B1386)</f>
        <v>1.99591084671526E-3</v>
      </c>
      <c r="K1386" s="107">
        <f>K660/SUMIFS(K$3:K$722,$B$3:$B$722,$B1386)*SUMIFS(Calculations!$E$3:$E$53,Calculations!$A$3:$A$53,$B1386)</f>
        <v>2.0458651533642558E-3</v>
      </c>
      <c r="L1386" s="107">
        <f>L660/SUMIFS(L$3:L$722,$B$3:$B$722,$B1386)*SUMIFS(Calculations!$E$3:$E$53,Calculations!$A$3:$A$53,$B1386)</f>
        <v>2.0957504776916982E-3</v>
      </c>
      <c r="M1386" s="107">
        <f>M660/SUMIFS(M$3:M$722,$B$3:$B$722,$B1386)*SUMIFS(Calculations!$E$3:$E$53,Calculations!$A$3:$A$53,$B1386)</f>
        <v>2.2034684221921442E-3</v>
      </c>
      <c r="N1386" s="107">
        <f>N660/SUMIFS(N$3:N$722,$B$3:$B$722,$B1386)*SUMIFS(Calculations!$E$3:$E$53,Calculations!$A$3:$A$53,$B1386)</f>
        <v>2.3144345158644811E-3</v>
      </c>
      <c r="O1386" s="107">
        <f>O660/SUMIFS(O$3:O$722,$B$3:$B$722,$B1386)*SUMIFS(Calculations!$E$3:$E$53,Calculations!$A$3:$A$53,$B1386)</f>
        <v>2.4245696000889747E-3</v>
      </c>
      <c r="P1386" s="107">
        <f>P660/SUMIFS(P$3:P$722,$B$3:$B$722,$B1386)*SUMIFS(Calculations!$E$3:$E$53,Calculations!$A$3:$A$53,$B1386)</f>
        <v>2.5353688716627043E-3</v>
      </c>
      <c r="Q1386" s="107">
        <f>Q660/SUMIFS(Q$3:Q$722,$B$3:$B$722,$B1386)*SUMIFS(Calculations!$E$3:$E$53,Calculations!$A$3:$A$53,$B1386)</f>
        <v>2.7094448827174249E-3</v>
      </c>
      <c r="R1386" s="107">
        <f>R660/SUMIFS(R$3:R$722,$B$3:$B$722,$B1386)*SUMIFS(Calculations!$E$3:$E$53,Calculations!$A$3:$A$53,$B1386)</f>
        <v>2.8885696493159666E-3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1.8165965836076819E-3</v>
      </c>
      <c r="G1388" s="107">
        <f>G662/SUMIFS(G$3:G$722,$B$3:$B$722,$B1388)*SUMIFS(Calculations!$E$3:$E$53,Calculations!$A$3:$A$53,$B1388)</f>
        <v>1.8536306742894309E-3</v>
      </c>
      <c r="H1388" s="107">
        <f>H662/SUMIFS(H$3:H$722,$B$3:$B$722,$B1388)*SUMIFS(Calculations!$E$3:$E$53,Calculations!$A$3:$A$53,$B1388)</f>
        <v>1.8903094210000779E-3</v>
      </c>
      <c r="I1388" s="107">
        <f>I662/SUMIFS(I$3:I$722,$B$3:$B$722,$B1388)*SUMIFS(Calculations!$E$3:$E$53,Calculations!$A$3:$A$53,$B1388)</f>
        <v>1.9166906784374594E-3</v>
      </c>
      <c r="J1388" s="107">
        <f>J662/SUMIFS(J$3:J$722,$B$3:$B$722,$B1388)*SUMIFS(Calculations!$E$3:$E$53,Calculations!$A$3:$A$53,$B1388)</f>
        <v>1.9438187143801318E-3</v>
      </c>
      <c r="K1388" s="107">
        <f>K662/SUMIFS(K$3:K$722,$B$3:$B$722,$B1388)*SUMIFS(Calculations!$E$3:$E$53,Calculations!$A$3:$A$53,$B1388)</f>
        <v>1.9327989659300836E-3</v>
      </c>
      <c r="L1388" s="107">
        <f>L662/SUMIFS(L$3:L$722,$B$3:$B$722,$B1388)*SUMIFS(Calculations!$E$3:$E$53,Calculations!$A$3:$A$53,$B1388)</f>
        <v>1.9217944347432109E-3</v>
      </c>
      <c r="M1388" s="107">
        <f>M662/SUMIFS(M$3:M$722,$B$3:$B$722,$B1388)*SUMIFS(Calculations!$E$3:$E$53,Calculations!$A$3:$A$53,$B1388)</f>
        <v>1.9406006881091532E-3</v>
      </c>
      <c r="N1388" s="107">
        <f>N662/SUMIFS(N$3:N$722,$B$3:$B$722,$B1388)*SUMIFS(Calculations!$E$3:$E$53,Calculations!$A$3:$A$53,$B1388)</f>
        <v>1.9599740291277633E-3</v>
      </c>
      <c r="O1388" s="107">
        <f>O662/SUMIFS(O$3:O$722,$B$3:$B$722,$B1388)*SUMIFS(Calculations!$E$3:$E$53,Calculations!$A$3:$A$53,$B1388)</f>
        <v>1.9560497366967106E-3</v>
      </c>
      <c r="P1388" s="107">
        <f>P662/SUMIFS(P$3:P$722,$B$3:$B$722,$B1388)*SUMIFS(Calculations!$E$3:$E$53,Calculations!$A$3:$A$53,$B1388)</f>
        <v>1.9521017781886231E-3</v>
      </c>
      <c r="Q1388" s="107">
        <f>Q662/SUMIFS(Q$3:Q$722,$B$3:$B$722,$B1388)*SUMIFS(Calculations!$E$3:$E$53,Calculations!$A$3:$A$53,$B1388)</f>
        <v>1.9701229390363035E-3</v>
      </c>
      <c r="R1388" s="107">
        <f>R662/SUMIFS(R$3:R$722,$B$3:$B$722,$B1388)*SUMIFS(Calculations!$E$3:$E$53,Calculations!$A$3:$A$53,$B1388)</f>
        <v>1.9886667706137677E-3</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0.99999999999999978</v>
      </c>
      <c r="M1449" s="95">
        <f t="shared" si="312"/>
        <v>0.99999999999999989</v>
      </c>
      <c r="N1449" s="95">
        <f t="shared" si="312"/>
        <v>0.99999999999999978</v>
      </c>
      <c r="O1449" s="95">
        <f t="shared" si="312"/>
        <v>0.99999999999999989</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1520.605</v>
      </c>
      <c r="R10" s="91">
        <f t="shared" si="2"/>
        <v>0.17896180450754481</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2464.4108510000001</v>
      </c>
      <c r="R32" s="91">
        <f t="shared" si="2"/>
        <v>0.29003943360894785</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653.49579340000003</v>
      </c>
      <c r="R35" s="91">
        <f t="shared" si="2"/>
        <v>7.6910694378194006E-2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1725.1010000000001</v>
      </c>
      <c r="R42" s="91">
        <f t="shared" si="2"/>
        <v>0.20302918109421583</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2133.2004280000001</v>
      </c>
      <c r="R48" s="91">
        <f t="shared" si="2"/>
        <v>0.25105888641109753</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8496.8130724000002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f t="shared" si="10"/>
        <v>653.49579340000003</v>
      </c>
      <c r="M303" s="91" t="str">
        <f t="shared" si="11"/>
        <v>NY</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f t="shared" si="10"/>
        <v>2133.2004280000001</v>
      </c>
      <c r="M307" s="91" t="str">
        <f t="shared" si="11"/>
        <v>VT</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f t="shared" si="10"/>
        <v>2464.4108510000001</v>
      </c>
      <c r="M308" s="91" t="str">
        <f t="shared" si="11"/>
        <v>NH</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f t="shared" si="10"/>
        <v>1520.605</v>
      </c>
      <c r="M310" s="91" t="str">
        <f t="shared" si="11"/>
        <v>CT</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f t="shared" si="10"/>
        <v>1725.1010000000001</v>
      </c>
      <c r="M311" s="91" t="str">
        <f t="shared" si="11"/>
        <v>RI</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8496.8130724000002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0.17896180450754481</v>
      </c>
      <c r="D9" s="91">
        <f t="shared" si="0"/>
        <v>0.17896180450754481</v>
      </c>
      <c r="E9" s="91">
        <f t="shared" si="1"/>
        <v>0.19387268752614745</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0.29003943360894785</v>
      </c>
      <c r="D33" s="91">
        <f t="shared" si="0"/>
        <v>0.29003943360894785</v>
      </c>
      <c r="E33" s="91">
        <f t="shared" si="1"/>
        <v>0.31420517152841804</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7.6910694378194006E-2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0.20302918109421583</v>
      </c>
      <c r="D42" s="91">
        <f t="shared" si="0"/>
        <v>0.20302918109421583</v>
      </c>
      <c r="E42" s="91">
        <f t="shared" si="1"/>
        <v>0.21994532907891562</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0.25105888641109753</v>
      </c>
      <c r="D49" s="91">
        <f t="shared" si="0"/>
        <v>0.25105888641109753</v>
      </c>
      <c r="E49" s="91">
        <f t="shared" si="1"/>
        <v>0.2719768118665189</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0.92308930562180602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2.2969472118823985E-3</v>
      </c>
      <c r="G60" s="91">
        <f>SUMIFS('ReEDs Generation Data'!L$729:L$1448,'ReEDs Generation Data'!$E$729:$E$1448,Calculations!$A60)</f>
        <v>4.604108607021277E-3</v>
      </c>
      <c r="H60" s="91">
        <f>SUMIFS('ReEDs Generation Data'!M$729:M$1448,'ReEDs Generation Data'!$E$729:$E$1448,Calculations!$A60)</f>
        <v>2.3385162790314378E-3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0.27878684962754507</v>
      </c>
      <c r="C61" s="91">
        <f>SUMIFS('ReEDs Generation Data'!H$729:H$1448,'ReEDs Generation Data'!$E$729:$E$1448,Calculations!$A61)</f>
        <v>0.27796104146127243</v>
      </c>
      <c r="D61" s="91">
        <f>SUMIFS('ReEDs Generation Data'!I$729:I$1448,'ReEDs Generation Data'!$E$729:$E$1448,Calculations!$A61)</f>
        <v>0.28877498015064007</v>
      </c>
      <c r="E61" s="91">
        <f>SUMIFS('ReEDs Generation Data'!J$729:J$1448,'ReEDs Generation Data'!$E$729:$E$1448,Calculations!$A61)</f>
        <v>0.29673142476376407</v>
      </c>
      <c r="F61" s="91">
        <f>SUMIFS('ReEDs Generation Data'!K$729:K$1448,'ReEDs Generation Data'!$E$729:$E$1448,Calculations!$A61)</f>
        <v>0.22847410932441053</v>
      </c>
      <c r="G61" s="91">
        <f>SUMIFS('ReEDs Generation Data'!L$729:L$1448,'ReEDs Generation Data'!$E$729:$E$1448,Calculations!$A61)</f>
        <v>0.17808698675356166</v>
      </c>
      <c r="H61" s="91">
        <f>SUMIFS('ReEDs Generation Data'!M$729:M$1448,'ReEDs Generation Data'!$E$729:$E$1448,Calculations!$A61)</f>
        <v>0.16973576268342075</v>
      </c>
      <c r="I61" s="91">
        <f>SUMIFS('ReEDs Generation Data'!N$729:N$1448,'ReEDs Generation Data'!$E$729:$E$1448,Calculations!$A61)</f>
        <v>0.16109061509502892</v>
      </c>
      <c r="J61" s="91">
        <f>SUMIFS('ReEDs Generation Data'!O$729:O$1448,'ReEDs Generation Data'!$E$729:$E$1448,Calculations!$A61)</f>
        <v>0.15832359246477895</v>
      </c>
      <c r="K61" s="91">
        <f>SUMIFS('ReEDs Generation Data'!P$729:P$1448,'ReEDs Generation Data'!$E$729:$E$1448,Calculations!$A61)</f>
        <v>0.15547538551312512</v>
      </c>
      <c r="L61" s="91">
        <f>SUMIFS('ReEDs Generation Data'!Q$729:Q$1448,'ReEDs Generation Data'!$E$729:$E$1448,Calculations!$A61)</f>
        <v>0.13853272831835617</v>
      </c>
      <c r="M61" s="91">
        <f>SUMIFS('ReEDs Generation Data'!R$729:R$1448,'ReEDs Generation Data'!$E$729:$E$1448,Calculations!$A61)</f>
        <v>0.12159970457549037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0.30492377010183092</v>
      </c>
      <c r="C62" s="91">
        <f>SUMIFS('ReEDs Generation Data'!H$729:H$1448,'ReEDs Generation Data'!$E$729:$E$1448,Calculations!$A62)</f>
        <v>0.296205965984294</v>
      </c>
      <c r="D62" s="91">
        <f>SUMIFS('ReEDs Generation Data'!I$729:I$1448,'ReEDs Generation Data'!$E$729:$E$1448,Calculations!$A62)</f>
        <v>0.29489037584196209</v>
      </c>
      <c r="E62" s="91">
        <f>SUMIFS('ReEDs Generation Data'!J$729:J$1448,'ReEDs Generation Data'!$E$729:$E$1448,Calculations!$A62)</f>
        <v>0.2935866658562899</v>
      </c>
      <c r="F62" s="91">
        <f>SUMIFS('ReEDs Generation Data'!K$729:K$1448,'ReEDs Generation Data'!$E$729:$E$1448,Calculations!$A62)</f>
        <v>0.29372096233570488</v>
      </c>
      <c r="G62" s="91">
        <f>SUMIFS('ReEDs Generation Data'!L$729:L$1448,'ReEDs Generation Data'!$E$729:$E$1448,Calculations!$A62)</f>
        <v>0.29386204045004743</v>
      </c>
      <c r="H62" s="91">
        <f>SUMIFS('ReEDs Generation Data'!M$729:M$1448,'ReEDs Generation Data'!$E$729:$E$1448,Calculations!$A62)</f>
        <v>0.29842747246585799</v>
      </c>
      <c r="I62" s="91">
        <f>SUMIFS('ReEDs Generation Data'!N$729:N$1448,'ReEDs Generation Data'!$E$729:$E$1448,Calculations!$A62)</f>
        <v>0.30313721060312393</v>
      </c>
      <c r="J62" s="91">
        <f>SUMIFS('ReEDs Generation Data'!O$729:O$1448,'ReEDs Generation Data'!$E$729:$E$1448,Calculations!$A62)</f>
        <v>0.30440551734650401</v>
      </c>
      <c r="K62" s="91">
        <f>SUMIFS('ReEDs Generation Data'!P$729:P$1448,'ReEDs Generation Data'!$E$729:$E$1448,Calculations!$A62)</f>
        <v>0.30571346319991377</v>
      </c>
      <c r="L62" s="91">
        <f>SUMIFS('ReEDs Generation Data'!Q$729:Q$1448,'ReEDs Generation Data'!$E$729:$E$1448,Calculations!$A62)</f>
        <v>0.30528259328244867</v>
      </c>
      <c r="M62" s="91">
        <f>SUMIFS('ReEDs Generation Data'!R$729:R$1448,'ReEDs Generation Data'!$E$729:$E$1448,Calculations!$A62)</f>
        <v>0.30493686441643664</v>
      </c>
    </row>
    <row r="63" spans="1:33" ht="15.75" customHeight="1">
      <c r="A63" s="111" t="s">
        <v>101</v>
      </c>
      <c r="B63" s="91">
        <f>SUMIFS('ReEDs Generation Data'!G$729:G$1448,'ReEDs Generation Data'!$E$729:$E$1448,Calculations!$A63)</f>
        <v>0.29802251148850706</v>
      </c>
      <c r="C63" s="91">
        <f>SUMIFS('ReEDs Generation Data'!H$729:H$1448,'ReEDs Generation Data'!$E$729:$E$1448,Calculations!$A63)</f>
        <v>0.29732388406636145</v>
      </c>
      <c r="D63" s="91">
        <f>SUMIFS('ReEDs Generation Data'!I$729:I$1448,'ReEDs Generation Data'!$E$729:$E$1448,Calculations!$A63)</f>
        <v>0.29669861140138026</v>
      </c>
      <c r="E63" s="91">
        <f>SUMIFS('ReEDs Generation Data'!J$729:J$1448,'ReEDs Generation Data'!$E$729:$E$1448,Calculations!$A63)</f>
        <v>0.29614592818517899</v>
      </c>
      <c r="F63" s="91">
        <f>SUMIFS('ReEDs Generation Data'!K$729:K$1448,'ReEDs Generation Data'!$E$729:$E$1448,Calculations!$A63)</f>
        <v>0.29606630146561991</v>
      </c>
      <c r="G63" s="91">
        <f>SUMIFS('ReEDs Generation Data'!L$729:L$1448,'ReEDs Generation Data'!$E$729:$E$1448,Calculations!$A63)</f>
        <v>0.2960496668489806</v>
      </c>
      <c r="H63" s="91">
        <f>SUMIFS('ReEDs Generation Data'!M$729:M$1448,'ReEDs Generation Data'!$E$729:$E$1448,Calculations!$A63)</f>
        <v>0.29630846117264886</v>
      </c>
      <c r="I63" s="91">
        <f>SUMIFS('ReEDs Generation Data'!N$729:N$1448,'ReEDs Generation Data'!$E$729:$E$1448,Calculations!$A63)</f>
        <v>0.29657621349423674</v>
      </c>
      <c r="J63" s="91">
        <f>SUMIFS('ReEDs Generation Data'!O$729:O$1448,'ReEDs Generation Data'!$E$729:$E$1448,Calculations!$A63)</f>
        <v>0.29656607023030462</v>
      </c>
      <c r="K63" s="91">
        <f>SUMIFS('ReEDs Generation Data'!P$729:P$1448,'ReEDs Generation Data'!$E$729:$E$1448,Calculations!$A63)</f>
        <v>0.29655669214081382</v>
      </c>
      <c r="L63" s="91">
        <f>SUMIFS('ReEDs Generation Data'!Q$729:Q$1448,'ReEDs Generation Data'!$E$729:$E$1448,Calculations!$A63)</f>
        <v>0.29647873638993144</v>
      </c>
      <c r="M63" s="91">
        <f>SUMIFS('ReEDs Generation Data'!R$729:R$1448,'ReEDs Generation Data'!$E$729:$E$1448,Calculations!$A63)</f>
        <v>0.29639997512922894</v>
      </c>
    </row>
    <row r="64" spans="1:33" ht="15.75" customHeight="1">
      <c r="A64" s="111" t="s">
        <v>100</v>
      </c>
      <c r="B64" s="91">
        <f>SUMIFS('ReEDs Generation Data'!G$729:G$1448,'ReEDs Generation Data'!$E$729:$E$1448,Calculations!$A64)</f>
        <v>3.084440819039673E-2</v>
      </c>
      <c r="C64" s="91">
        <f>SUMIFS('ReEDs Generation Data'!H$729:H$1448,'ReEDs Generation Data'!$E$729:$E$1448,Calculations!$A64)</f>
        <v>3.2767585431984728E-2</v>
      </c>
      <c r="D64" s="91">
        <f>SUMIFS('ReEDs Generation Data'!I$729:I$1448,'ReEDs Generation Data'!$E$729:$E$1448,Calculations!$A64)</f>
        <v>3.1930300610330115E-2</v>
      </c>
      <c r="E64" s="91">
        <f>SUMIFS('ReEDs Generation Data'!J$729:J$1448,'ReEDs Generation Data'!$E$729:$E$1448,Calculations!$A64)</f>
        <v>3.1461339130946654E-2</v>
      </c>
      <c r="F64" s="91">
        <f>SUMIFS('ReEDs Generation Data'!K$729:K$1448,'ReEDs Generation Data'!$E$729:$E$1448,Calculations!$A64)</f>
        <v>3.0836352597833464E-2</v>
      </c>
      <c r="G64" s="91">
        <f>SUMIFS('ReEDs Generation Data'!L$729:L$1448,'ReEDs Generation Data'!$E$729:$E$1448,Calculations!$A64)</f>
        <v>3.0515748966091917E-2</v>
      </c>
      <c r="H64" s="91">
        <f>SUMIFS('ReEDs Generation Data'!M$729:M$1448,'ReEDs Generation Data'!$E$729:$E$1448,Calculations!$A64)</f>
        <v>3.1906173533989488E-2</v>
      </c>
      <c r="I64" s="91">
        <f>SUMIFS('ReEDs Generation Data'!N$729:N$1448,'ReEDs Generation Data'!$E$729:$E$1448,Calculations!$A64)</f>
        <v>3.3341784428072035E-2</v>
      </c>
      <c r="J64" s="91">
        <f>SUMIFS('ReEDs Generation Data'!O$729:O$1448,'ReEDs Generation Data'!$E$729:$E$1448,Calculations!$A64)</f>
        <v>3.4168495503966716E-2</v>
      </c>
      <c r="K64" s="91">
        <f>SUMIFS('ReEDs Generation Data'!P$729:P$1448,'ReEDs Generation Data'!$E$729:$E$1448,Calculations!$A64)</f>
        <v>3.5021523919519272E-2</v>
      </c>
      <c r="L64" s="91">
        <f>SUMIFS('ReEDs Generation Data'!Q$729:Q$1448,'ReEDs Generation Data'!$E$729:$E$1448,Calculations!$A64)</f>
        <v>3.6493824289337201E-2</v>
      </c>
      <c r="M64" s="91">
        <f>SUMIFS('ReEDs Generation Data'!R$729:R$1448,'ReEDs Generation Data'!$E$729:$E$1448,Calculations!$A64)</f>
        <v>3.7989183236413364E-2</v>
      </c>
    </row>
    <row r="65" spans="1:37" ht="15.75" customHeight="1">
      <c r="A65" s="111" t="s">
        <v>102</v>
      </c>
      <c r="B65" s="91">
        <f>SUMIFS('ReEDs Generation Data'!G$729:G$1448,'ReEDs Generation Data'!$E$729:$E$1448,Calculations!$A65)</f>
        <v>4.1072796320780681E-2</v>
      </c>
      <c r="C65" s="91">
        <f>SUMIFS('ReEDs Generation Data'!H$729:H$1448,'ReEDs Generation Data'!$E$729:$E$1448,Calculations!$A65)</f>
        <v>4.9595345911744103E-2</v>
      </c>
      <c r="D65" s="91">
        <f>SUMIFS('ReEDs Generation Data'!I$729:I$1448,'ReEDs Generation Data'!$E$729:$E$1448,Calculations!$A65)</f>
        <v>4.6501539831920041E-2</v>
      </c>
      <c r="E65" s="91">
        <f>SUMIFS('ReEDs Generation Data'!J$729:J$1448,'ReEDs Generation Data'!$E$729:$E$1448,Calculations!$A65)</f>
        <v>4.4322856273219781E-2</v>
      </c>
      <c r="F65" s="91">
        <f>SUMIFS('ReEDs Generation Data'!K$729:K$1448,'ReEDs Generation Data'!$E$729:$E$1448,Calculations!$A65)</f>
        <v>4.0773697293059671E-2</v>
      </c>
      <c r="G65" s="91">
        <f>SUMIFS('ReEDs Generation Data'!L$729:L$1448,'ReEDs Generation Data'!$E$729:$E$1448,Calculations!$A65)</f>
        <v>3.8251273619507697E-2</v>
      </c>
      <c r="H65" s="91">
        <f>SUMIFS('ReEDs Generation Data'!M$729:M$1448,'ReEDs Generation Data'!$E$729:$E$1448,Calculations!$A65)</f>
        <v>3.9556865725515832E-2</v>
      </c>
      <c r="I65" s="91">
        <f>SUMIFS('ReEDs Generation Data'!N$729:N$1448,'ReEDs Generation Data'!$E$729:$E$1448,Calculations!$A65)</f>
        <v>4.0910292753849262E-2</v>
      </c>
      <c r="J65" s="91">
        <f>SUMIFS('ReEDs Generation Data'!O$729:O$1448,'ReEDs Generation Data'!$E$729:$E$1448,Calculations!$A65)</f>
        <v>4.173204466619828E-2</v>
      </c>
      <c r="K65" s="91">
        <f>SUMIFS('ReEDs Generation Data'!P$729:P$1448,'ReEDs Generation Data'!$E$729:$E$1448,Calculations!$A65)</f>
        <v>4.2562501422068945E-2</v>
      </c>
      <c r="L65" s="91">
        <f>SUMIFS('ReEDs Generation Data'!Q$729:Q$1448,'ReEDs Generation Data'!$E$729:$E$1448,Calculations!$A65)</f>
        <v>4.3893998989884574E-2</v>
      </c>
      <c r="M65" s="91">
        <f>SUMIFS('ReEDs Generation Data'!R$729:R$1448,'ReEDs Generation Data'!$E$729:$E$1448,Calculations!$A65)</f>
        <v>4.532330889112586E-2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1.6413462590712485E-3</v>
      </c>
      <c r="C67" s="91">
        <f>SUMIFS('ReEDs Generation Data'!H$729:H$1448,'ReEDs Generation Data'!$E$729:$E$1448,Calculations!$A67)</f>
        <v>7.9755076616477589E-4</v>
      </c>
      <c r="D67" s="91">
        <f>SUMIFS('ReEDs Generation Data'!I$729:I$1448,'ReEDs Generation Data'!$E$729:$E$1448,Calculations!$A67)</f>
        <v>2.0469259189609531E-3</v>
      </c>
      <c r="E67" s="91">
        <f>SUMIFS('ReEDs Generation Data'!J$729:J$1448,'ReEDs Generation Data'!$E$729:$E$1448,Calculations!$A67)</f>
        <v>3.1157201730229924E-3</v>
      </c>
      <c r="F67" s="91">
        <f>SUMIFS('ReEDs Generation Data'!K$729:K$1448,'ReEDs Generation Data'!$E$729:$E$1448,Calculations!$A67)</f>
        <v>3.6934352174323474E-3</v>
      </c>
      <c r="G67" s="91">
        <f>SUMIFS('ReEDs Generation Data'!L$729:L$1448,'ReEDs Generation Data'!$E$729:$E$1448,Calculations!$A67)</f>
        <v>4.3372486877805618E-3</v>
      </c>
      <c r="H67" s="91">
        <f>SUMIFS('ReEDs Generation Data'!M$729:M$1448,'ReEDs Generation Data'!$E$729:$E$1448,Calculations!$A67)</f>
        <v>4.4093162674680381E-3</v>
      </c>
      <c r="I67" s="91">
        <f>SUMIFS('ReEDs Generation Data'!N$729:N$1448,'ReEDs Generation Data'!$E$729:$E$1448,Calculations!$A67)</f>
        <v>4.4838398988228537E-3</v>
      </c>
      <c r="J67" s="91">
        <f>SUMIFS('ReEDs Generation Data'!O$729:O$1448,'ReEDs Generation Data'!$E$729:$E$1448,Calculations!$A67)</f>
        <v>4.4846243593219771E-3</v>
      </c>
      <c r="K67" s="91">
        <f>SUMIFS('ReEDs Generation Data'!P$729:P$1448,'ReEDs Generation Data'!$E$729:$E$1448,Calculations!$A67)</f>
        <v>4.4854303891239556E-3</v>
      </c>
      <c r="L67" s="91">
        <f>SUMIFS('ReEDs Generation Data'!Q$729:Q$1448,'ReEDs Generation Data'!$E$729:$E$1448,Calculations!$A67)</f>
        <v>3.3860466588579267E-3</v>
      </c>
      <c r="M67" s="91">
        <f>SUMIFS('ReEDs Generation Data'!R$729:R$1448,'ReEDs Generation Data'!$E$729:$E$1448,Calculations!$A67)</f>
        <v>2.2777700982408271E-3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6.5186962608828854E-4</v>
      </c>
      <c r="C70" s="91">
        <f>SUMIFS('ReEDs Generation Data'!H$729:H$1448,'ReEDs Generation Data'!$E$729:$E$1448,Calculations!$A70)</f>
        <v>6.379677139789282E-4</v>
      </c>
      <c r="D70" s="91">
        <f>SUMIFS('ReEDs Generation Data'!I$729:I$1448,'ReEDs Generation Data'!$E$729:$E$1448,Calculations!$A70)</f>
        <v>6.2241639465722204E-4</v>
      </c>
      <c r="E70" s="91">
        <f>SUMIFS('ReEDs Generation Data'!J$729:J$1448,'ReEDs Generation Data'!$E$729:$E$1448,Calculations!$A70)</f>
        <v>6.0719357970915179E-4</v>
      </c>
      <c r="F70" s="91">
        <f>SUMIFS('ReEDs Generation Data'!K$729:K$1448,'ReEDs Generation Data'!$E$729:$E$1448,Calculations!$A70)</f>
        <v>4.9039589982402489E-4</v>
      </c>
      <c r="G70" s="91">
        <f>SUMIFS('ReEDs Generation Data'!L$729:L$1448,'ReEDs Generation Data'!$E$729:$E$1448,Calculations!$A70)</f>
        <v>3.7376711087040574E-4</v>
      </c>
      <c r="H70" s="91">
        <f>SUMIFS('ReEDs Generation Data'!M$729:M$1448,'ReEDs Generation Data'!$E$729:$E$1448,Calculations!$A70)</f>
        <v>4.4542127907354264E-4</v>
      </c>
      <c r="I70" s="91">
        <f>SUMIFS('ReEDs Generation Data'!N$729:N$1448,'ReEDs Generation Data'!$E$729:$E$1448,Calculations!$A70)</f>
        <v>5.1923454926296653E-4</v>
      </c>
      <c r="J70" s="91">
        <f>SUMIFS('ReEDs Generation Data'!O$729:O$1448,'ReEDs Generation Data'!$E$729:$E$1448,Calculations!$A70)</f>
        <v>5.3146037159497255E-4</v>
      </c>
      <c r="K70" s="91">
        <f>SUMIFS('ReEDs Generation Data'!P$729:P$1448,'ReEDs Generation Data'!$E$729:$E$1448,Calculations!$A70)</f>
        <v>5.4382237775687386E-4</v>
      </c>
      <c r="L70" s="91">
        <f>SUMIFS('ReEDs Generation Data'!Q$729:Q$1448,'ReEDs Generation Data'!$E$729:$E$1448,Calculations!$A70)</f>
        <v>4.898254194248199E-4</v>
      </c>
      <c r="M70" s="91">
        <f>SUMIFS('ReEDs Generation Data'!R$729:R$1448,'ReEDs Generation Data'!$E$729:$E$1448,Calculations!$A70)</f>
        <v>4.3449124470349023E-4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1.3997588332955791E-2</v>
      </c>
      <c r="C72" s="91">
        <f>SUMIFS('ReEDs Generation Data'!H$729:H$1448,'ReEDs Generation Data'!$E$729:$E$1448,Calculations!$A72)</f>
        <v>1.4459035359170872E-2</v>
      </c>
      <c r="D72" s="91">
        <f>SUMIFS('ReEDs Generation Data'!I$729:I$1448,'ReEDs Generation Data'!$E$729:$E$1448,Calculations!$A72)</f>
        <v>1.2190381020489501E-2</v>
      </c>
      <c r="E72" s="91">
        <f>SUMIFS('ReEDs Generation Data'!J$729:J$1448,'ReEDs Generation Data'!$E$729:$E$1448,Calculations!$A72)</f>
        <v>1.0537071249565863E-2</v>
      </c>
      <c r="F72" s="91">
        <f>SUMIFS('ReEDs Generation Data'!K$729:K$1448,'ReEDs Generation Data'!$E$729:$E$1448,Calculations!$A72)</f>
        <v>8.3185289757264608E-2</v>
      </c>
      <c r="G72" s="91">
        <f>SUMIFS('ReEDs Generation Data'!L$729:L$1448,'ReEDs Generation Data'!$E$729:$E$1448,Calculations!$A72)</f>
        <v>0.13562151812004103</v>
      </c>
      <c r="H72" s="91">
        <f>SUMIFS('ReEDs Generation Data'!M$729:M$1448,'ReEDs Generation Data'!$E$729:$E$1448,Calculations!$A72)</f>
        <v>0.13824177849429228</v>
      </c>
      <c r="I72" s="91">
        <f>SUMIFS('ReEDs Generation Data'!N$729:N$1448,'ReEDs Generation Data'!$E$729:$E$1448,Calculations!$A72)</f>
        <v>0.14096550906356042</v>
      </c>
      <c r="J72" s="91">
        <f>SUMIFS('ReEDs Generation Data'!O$729:O$1448,'ReEDs Generation Data'!$E$729:$E$1448,Calculations!$A72)</f>
        <v>0.14078509516825666</v>
      </c>
      <c r="K72" s="91">
        <f>SUMIFS('ReEDs Generation Data'!P$729:P$1448,'ReEDs Generation Data'!$E$729:$E$1448,Calculations!$A72)</f>
        <v>0.14060837717707117</v>
      </c>
      <c r="L72" s="91">
        <f>SUMIFS('ReEDs Generation Data'!Q$729:Q$1448,'ReEDs Generation Data'!$E$729:$E$1448,Calculations!$A72)</f>
        <v>0.15604466847836307</v>
      </c>
      <c r="M72" s="91">
        <f>SUMIFS('ReEDs Generation Data'!R$729:R$1448,'ReEDs Generation Data'!$E$729:$E$1448,Calculations!$A72)</f>
        <v>0.1712450070840939</v>
      </c>
    </row>
    <row r="73" spans="1:37" ht="15.75" customHeight="1">
      <c r="A73" s="111" t="s">
        <v>129</v>
      </c>
      <c r="B73" s="91">
        <f>SUMIFS('ReEDs Generation Data'!G$729:G$1448,'ReEDs Generation Data'!$E$729:$E$1448,Calculations!$A73)</f>
        <v>3.0058860052824193E-2</v>
      </c>
      <c r="C73" s="91">
        <f>SUMIFS('ReEDs Generation Data'!H$729:H$1448,'ReEDs Generation Data'!$E$729:$E$1448,Calculations!$A73)</f>
        <v>3.0251623305028709E-2</v>
      </c>
      <c r="D73" s="91">
        <f>SUMIFS('ReEDs Generation Data'!I$729:I$1448,'ReEDs Generation Data'!$E$729:$E$1448,Calculations!$A73)</f>
        <v>2.6344468829659722E-2</v>
      </c>
      <c r="E73" s="91">
        <f>SUMIFS('ReEDs Generation Data'!J$729:J$1448,'ReEDs Generation Data'!$E$729:$E$1448,Calculations!$A73)</f>
        <v>2.3491800788302541E-2</v>
      </c>
      <c r="F73" s="91">
        <f>SUMIFS('ReEDs Generation Data'!K$729:K$1448,'ReEDs Generation Data'!$E$729:$E$1448,Calculations!$A73)</f>
        <v>2.0462508896968126E-2</v>
      </c>
      <c r="G73" s="91">
        <f>SUMIFS('ReEDs Generation Data'!L$729:L$1448,'ReEDs Generation Data'!$E$729:$E$1448,Calculations!$A73)</f>
        <v>1.8297640836097265E-2</v>
      </c>
      <c r="H73" s="91">
        <f>SUMIFS('ReEDs Generation Data'!M$729:M$1448,'ReEDs Generation Data'!$E$729:$E$1448,Calculations!$A73)</f>
        <v>1.8630232098701786E-2</v>
      </c>
      <c r="I73" s="91">
        <f>SUMIFS('ReEDs Generation Data'!N$729:N$1448,'ReEDs Generation Data'!$E$729:$E$1448,Calculations!$A73)</f>
        <v>1.8975300114042869E-2</v>
      </c>
      <c r="J73" s="91">
        <f>SUMIFS('ReEDs Generation Data'!O$729:O$1448,'ReEDs Generation Data'!$E$729:$E$1448,Calculations!$A73)</f>
        <v>1.900309988907382E-2</v>
      </c>
      <c r="K73" s="91">
        <f>SUMIFS('ReEDs Generation Data'!P$729:P$1448,'ReEDs Generation Data'!$E$729:$E$1448,Calculations!$A73)</f>
        <v>1.9032803860607045E-2</v>
      </c>
      <c r="L73" s="91">
        <f>SUMIFS('ReEDs Generation Data'!Q$729:Q$1448,'ReEDs Generation Data'!$E$729:$E$1448,Calculations!$A73)</f>
        <v>1.9397578173396025E-2</v>
      </c>
      <c r="M73" s="91">
        <f>SUMIFS('ReEDs Generation Data'!R$729:R$1448,'ReEDs Generation Data'!$E$729:$E$1448,Calculations!$A73)</f>
        <v>1.9793695324266683E-2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Massachusetts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34760276</v>
      </c>
      <c r="C5" s="172">
        <f>SUMIFS(calcs!N:N,calcs!A:A,A2)</f>
        <v>34760276</v>
      </c>
      <c r="D5" s="174">
        <f>C5</f>
        <v>34760276</v>
      </c>
      <c r="E5" s="174">
        <f t="shared" ref="E5:AF5" si="0">D5</f>
        <v>34760276</v>
      </c>
      <c r="F5" s="174">
        <f t="shared" si="0"/>
        <v>34760276</v>
      </c>
      <c r="G5" s="174">
        <f t="shared" si="0"/>
        <v>34760276</v>
      </c>
      <c r="H5" s="174">
        <f t="shared" si="0"/>
        <v>34760276</v>
      </c>
      <c r="I5" s="174">
        <f t="shared" si="0"/>
        <v>34760276</v>
      </c>
      <c r="J5" s="174">
        <f t="shared" si="0"/>
        <v>34760276</v>
      </c>
      <c r="K5" s="174">
        <f t="shared" si="0"/>
        <v>34760276</v>
      </c>
      <c r="L5" s="174">
        <f t="shared" si="0"/>
        <v>34760276</v>
      </c>
      <c r="M5" s="174">
        <f t="shared" si="0"/>
        <v>34760276</v>
      </c>
      <c r="N5" s="174">
        <f t="shared" si="0"/>
        <v>34760276</v>
      </c>
      <c r="O5" s="174">
        <f t="shared" si="0"/>
        <v>34760276</v>
      </c>
      <c r="P5" s="174">
        <f t="shared" si="0"/>
        <v>34760276</v>
      </c>
      <c r="Q5" s="174">
        <f t="shared" si="0"/>
        <v>34760276</v>
      </c>
      <c r="R5" s="174">
        <f t="shared" si="0"/>
        <v>34760276</v>
      </c>
      <c r="S5" s="174">
        <f t="shared" si="0"/>
        <v>34760276</v>
      </c>
      <c r="T5" s="174">
        <f t="shared" si="0"/>
        <v>34760276</v>
      </c>
      <c r="U5" s="174">
        <f t="shared" si="0"/>
        <v>34760276</v>
      </c>
      <c r="V5" s="174">
        <f t="shared" si="0"/>
        <v>34760276</v>
      </c>
      <c r="W5" s="174">
        <f t="shared" si="0"/>
        <v>34760276</v>
      </c>
      <c r="X5" s="174">
        <f t="shared" si="0"/>
        <v>34760276</v>
      </c>
      <c r="Y5" s="174">
        <f t="shared" si="0"/>
        <v>34760276</v>
      </c>
      <c r="Z5" s="174">
        <f t="shared" si="0"/>
        <v>34760276</v>
      </c>
      <c r="AA5" s="174">
        <f t="shared" si="0"/>
        <v>34760276</v>
      </c>
      <c r="AB5" s="174">
        <f t="shared" si="0"/>
        <v>34760276</v>
      </c>
      <c r="AC5" s="174">
        <f t="shared" si="0"/>
        <v>34760276</v>
      </c>
      <c r="AD5" s="174">
        <f t="shared" si="0"/>
        <v>34760276</v>
      </c>
      <c r="AE5" s="174">
        <f t="shared" si="0"/>
        <v>34760276</v>
      </c>
      <c r="AF5" s="174">
        <f t="shared" si="0"/>
        <v>34760276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734917.99669256515</v>
      </c>
      <c r="C10">
        <f>D10</f>
        <v>734917.99669256515</v>
      </c>
      <c r="D10" s="170">
        <f>SUM(D$5*SUMIFS(C$39:C$48,$B$39:$B$48,$A10),D$6*IF($B$2=TRUE,SUMIFS($B$147:$B$162,$A$147:$A$162,$A10),SUMIFS(E$125:E$140,$A$125:$A$140,$A10)))</f>
        <v>734917.99669256515</v>
      </c>
      <c r="E10">
        <f t="shared" ref="E10:N10" si="1">SUM(E$5*SUMIFS(D$39:D$48,$B$39:$B$48,$A10),E$6*IF($B$2=TRUE,SUMIFS($B$147:$B$162,$A$147:$A$162,$A10),SUMIFS(F$125:F$140,$A$125:$A$140,$A10)))</f>
        <v>236494.10329172554</v>
      </c>
      <c r="F10">
        <f t="shared" si="1"/>
        <v>203287.08085306265</v>
      </c>
      <c r="G10">
        <f t="shared" si="1"/>
        <v>166864.10159649097</v>
      </c>
      <c r="H10">
        <f t="shared" si="1"/>
        <v>155407.9807025448</v>
      </c>
      <c r="I10">
        <f t="shared" si="1"/>
        <v>185250.6362316231</v>
      </c>
      <c r="J10">
        <f t="shared" si="1"/>
        <v>76334.173039144545</v>
      </c>
      <c r="K10">
        <f t="shared" si="1"/>
        <v>74563.508222659439</v>
      </c>
      <c r="L10">
        <f t="shared" si="1"/>
        <v>69039.06945576673</v>
      </c>
      <c r="M10">
        <f t="shared" si="1"/>
        <v>69039.06945576673</v>
      </c>
      <c r="N10">
        <f t="shared" si="1"/>
        <v>69039.06945576673</v>
      </c>
      <c r="O10">
        <f t="shared" ref="O10:AE10" si="2">SUM(O$5*SUMIFS(N$39:N$48,$B$39:$B$48,$A10),O$6*IF($B$2=TRUE,SUMIFS($B$147:$B$162,$A$147:$A$162,$A10),SUMIFS(P$125:P$140,$A$125:$A$140,$A10)))</f>
        <v>69039.06945576673</v>
      </c>
      <c r="P10">
        <f t="shared" si="2"/>
        <v>69039.06945576673</v>
      </c>
      <c r="Q10">
        <f t="shared" si="2"/>
        <v>69039.06945576673</v>
      </c>
      <c r="R10">
        <f t="shared" si="2"/>
        <v>69039.06945576673</v>
      </c>
      <c r="S10">
        <f t="shared" si="2"/>
        <v>69039.06945576673</v>
      </c>
      <c r="T10">
        <f t="shared" si="2"/>
        <v>69039.06945576673</v>
      </c>
      <c r="U10">
        <f t="shared" si="2"/>
        <v>69039.06945576673</v>
      </c>
      <c r="V10">
        <f t="shared" si="2"/>
        <v>69039.06945576673</v>
      </c>
      <c r="W10">
        <f t="shared" si="2"/>
        <v>69039.06945576673</v>
      </c>
      <c r="X10">
        <f t="shared" si="2"/>
        <v>69039.06945576673</v>
      </c>
      <c r="Y10">
        <f t="shared" si="2"/>
        <v>69039.06945576673</v>
      </c>
      <c r="Z10">
        <f t="shared" si="2"/>
        <v>69039.06945576673</v>
      </c>
      <c r="AA10">
        <f t="shared" si="2"/>
        <v>69039.06945576673</v>
      </c>
      <c r="AB10">
        <f t="shared" si="2"/>
        <v>69039.06945576673</v>
      </c>
      <c r="AC10">
        <f t="shared" si="2"/>
        <v>69039.06945576673</v>
      </c>
      <c r="AD10">
        <f t="shared" si="2"/>
        <v>69039.06945576673</v>
      </c>
      <c r="AE10">
        <f t="shared" si="2"/>
        <v>69039.06945576673</v>
      </c>
      <c r="AF10">
        <f>SUM(AF$5*SUMIFS(AE$39:AE$48,$B$39:$B$48,$A10),AF$6*IF($B$2=TRUE,SUMIFS($B$147:$B$162,$A$147:$A$162,$A10),SUMIFS(AG$125:AG$140,$A$125:$A$140,$A10)))</f>
        <v>69039.06945576673</v>
      </c>
    </row>
    <row r="11" spans="1:32">
      <c r="A11" s="100" t="s">
        <v>346</v>
      </c>
      <c r="B11">
        <f t="shared" ref="B11:B33" si="3">D11</f>
        <v>11126819.399165325</v>
      </c>
      <c r="C11">
        <f t="shared" ref="C11:C33" si="4">D11</f>
        <v>11126819.399165325</v>
      </c>
      <c r="D11" s="170">
        <f t="shared" ref="D11:D33" si="5">SUM(D$5*SUMIFS(C$39:C$48,$B$39:$B$48,$A11),D$6*IF($B$2=TRUE,SUMIFS($B$147:$B$162,$A$147:$A$162,$A11),SUMIFS(E$125:E$140,$A$125:$A$140,$A11)))</f>
        <v>11126819.399165325</v>
      </c>
      <c r="E11">
        <f t="shared" ref="E11:N11" si="6">SUM(E$5*SUMIFS(D$39:D$48,$B$39:$B$48,$A11),E$6*IF($B$2=TRUE,SUMIFS($B$147:$B$162,$A$147:$A$162,$A11),SUMIFS(F$125:F$140,$A$125:$A$140,$A11)))</f>
        <v>8958153.1482786387</v>
      </c>
      <c r="F11">
        <f t="shared" si="6"/>
        <v>7781334.8744290788</v>
      </c>
      <c r="G11">
        <f t="shared" si="6"/>
        <v>6195870.7303979388</v>
      </c>
      <c r="H11">
        <f t="shared" si="6"/>
        <v>5886322.6987840133</v>
      </c>
      <c r="I11">
        <f t="shared" si="6"/>
        <v>5702605.7460987316</v>
      </c>
      <c r="J11">
        <f t="shared" si="6"/>
        <v>5384179.8342923773</v>
      </c>
      <c r="K11">
        <f t="shared" si="6"/>
        <v>4971552.0914091989</v>
      </c>
      <c r="L11">
        <f t="shared" si="6"/>
        <v>3883027.7899442627</v>
      </c>
      <c r="M11">
        <f t="shared" si="6"/>
        <v>3883027.7899442627</v>
      </c>
      <c r="N11">
        <f t="shared" si="6"/>
        <v>3883027.7899442627</v>
      </c>
      <c r="O11">
        <f t="shared" ref="O11:AF11" si="7">SUM(O$5*SUMIFS(N$39:N$48,$B$39:$B$48,$A11),O$6*IF($B$2=TRUE,SUMIFS($B$147:$B$162,$A$147:$A$162,$A11),SUMIFS(P$125:P$140,$A$125:$A$140,$A11)))</f>
        <v>3883027.7899442627</v>
      </c>
      <c r="P11">
        <f t="shared" si="7"/>
        <v>3883027.7899442627</v>
      </c>
      <c r="Q11">
        <f t="shared" si="7"/>
        <v>3883027.7899442627</v>
      </c>
      <c r="R11">
        <f t="shared" si="7"/>
        <v>3883027.7899442627</v>
      </c>
      <c r="S11">
        <f t="shared" si="7"/>
        <v>3883027.7899442627</v>
      </c>
      <c r="T11">
        <f t="shared" si="7"/>
        <v>3883027.7899442627</v>
      </c>
      <c r="U11">
        <f t="shared" si="7"/>
        <v>3883027.7899442627</v>
      </c>
      <c r="V11">
        <f t="shared" si="7"/>
        <v>3883027.7899442627</v>
      </c>
      <c r="W11">
        <f t="shared" si="7"/>
        <v>3883027.7899442627</v>
      </c>
      <c r="X11">
        <f t="shared" si="7"/>
        <v>3883027.7899442627</v>
      </c>
      <c r="Y11">
        <f t="shared" si="7"/>
        <v>3883027.7899442627</v>
      </c>
      <c r="Z11">
        <f t="shared" si="7"/>
        <v>3883027.7899442627</v>
      </c>
      <c r="AA11">
        <f t="shared" si="7"/>
        <v>3883027.7899442627</v>
      </c>
      <c r="AB11">
        <f t="shared" si="7"/>
        <v>3883027.7899442627</v>
      </c>
      <c r="AC11">
        <f t="shared" si="7"/>
        <v>3883027.7899442627</v>
      </c>
      <c r="AD11">
        <f t="shared" si="7"/>
        <v>3883027.7899442627</v>
      </c>
      <c r="AE11">
        <f t="shared" si="7"/>
        <v>3883027.7899442627</v>
      </c>
      <c r="AF11">
        <f t="shared" si="7"/>
        <v>3883027.7899442627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9552563.299284691</v>
      </c>
      <c r="C13">
        <f t="shared" si="4"/>
        <v>9552563.299284691</v>
      </c>
      <c r="D13" s="170">
        <f t="shared" si="5"/>
        <v>9552563.299284691</v>
      </c>
      <c r="E13">
        <f t="shared" ref="E13:N13" si="10">SUM(E$5*SUMIFS(D$39:D$48,$B$39:$B$48,$A13),E$6*IF($B$2=TRUE,SUMIFS($B$147:$B$162,$A$147:$A$162,$A13),SUMIFS(F$125:F$140,$A$125:$A$140,$A13)))</f>
        <v>8624886.1225748286</v>
      </c>
      <c r="F13">
        <f t="shared" si="10"/>
        <v>7992001.857285195</v>
      </c>
      <c r="G13">
        <f t="shared" si="10"/>
        <v>8124889.3147730893</v>
      </c>
      <c r="H13">
        <f t="shared" si="10"/>
        <v>7453940.862128769</v>
      </c>
      <c r="I13">
        <f t="shared" si="10"/>
        <v>7493634.4668644648</v>
      </c>
      <c r="J13">
        <f t="shared" si="10"/>
        <v>7653979.8370703403</v>
      </c>
      <c r="K13">
        <f t="shared" si="10"/>
        <v>7758296.8170701368</v>
      </c>
      <c r="L13">
        <f t="shared" si="10"/>
        <v>8009233.4430350382</v>
      </c>
      <c r="M13">
        <f t="shared" si="10"/>
        <v>8009233.4430350382</v>
      </c>
      <c r="N13">
        <f t="shared" si="10"/>
        <v>8009233.4430350382</v>
      </c>
      <c r="O13">
        <f t="shared" ref="O13:AF13" si="11">SUM(O$5*SUMIFS(N$39:N$48,$B$39:$B$48,$A13),O$6*IF($B$2=TRUE,SUMIFS($B$147:$B$162,$A$147:$A$162,$A13),SUMIFS(P$125:P$140,$A$125:$A$140,$A13)))</f>
        <v>8009233.4430350382</v>
      </c>
      <c r="P13">
        <f t="shared" si="11"/>
        <v>8009233.4430350382</v>
      </c>
      <c r="Q13">
        <f t="shared" si="11"/>
        <v>8009233.4430350382</v>
      </c>
      <c r="R13">
        <f t="shared" si="11"/>
        <v>8009233.4430350382</v>
      </c>
      <c r="S13">
        <f t="shared" si="11"/>
        <v>8009233.4430350382</v>
      </c>
      <c r="T13">
        <f t="shared" si="11"/>
        <v>8009233.4430350382</v>
      </c>
      <c r="U13">
        <f t="shared" si="11"/>
        <v>8009233.4430350382</v>
      </c>
      <c r="V13">
        <f t="shared" si="11"/>
        <v>8009233.4430350382</v>
      </c>
      <c r="W13">
        <f t="shared" si="11"/>
        <v>8009233.4430350382</v>
      </c>
      <c r="X13">
        <f t="shared" si="11"/>
        <v>8009233.4430350382</v>
      </c>
      <c r="Y13">
        <f t="shared" si="11"/>
        <v>8009233.4430350382</v>
      </c>
      <c r="Z13">
        <f t="shared" si="11"/>
        <v>8009233.4430350382</v>
      </c>
      <c r="AA13">
        <f t="shared" si="11"/>
        <v>8009233.4430350382</v>
      </c>
      <c r="AB13">
        <f t="shared" si="11"/>
        <v>8009233.4430350382</v>
      </c>
      <c r="AC13">
        <f t="shared" si="11"/>
        <v>8009233.4430350382</v>
      </c>
      <c r="AD13">
        <f t="shared" si="11"/>
        <v>8009233.4430350382</v>
      </c>
      <c r="AE13">
        <f t="shared" si="11"/>
        <v>8009233.4430350382</v>
      </c>
      <c r="AF13">
        <f t="shared" si="11"/>
        <v>8009233.4430350382</v>
      </c>
    </row>
    <row r="14" spans="1:32">
      <c r="A14" s="100" t="s">
        <v>101</v>
      </c>
      <c r="B14">
        <f t="shared" si="3"/>
        <v>9353501.052833749</v>
      </c>
      <c r="C14">
        <f t="shared" si="4"/>
        <v>9353501.052833749</v>
      </c>
      <c r="D14" s="170">
        <f t="shared" si="5"/>
        <v>9353501.052833749</v>
      </c>
      <c r="E14">
        <f t="shared" ref="E14:N14" si="12">SUM(E$5*SUMIFS(D$39:D$48,$B$39:$B$48,$A14),E$6*IF($B$2=TRUE,SUMIFS($B$147:$B$162,$A$147:$A$162,$A14),SUMIFS(F$125:F$140,$A$125:$A$140,$A14)))</f>
        <v>4419732.8572307564</v>
      </c>
      <c r="F14">
        <f t="shared" si="12"/>
        <v>4523821.9607916456</v>
      </c>
      <c r="G14">
        <f t="shared" si="12"/>
        <v>4358078.6766890595</v>
      </c>
      <c r="H14">
        <f t="shared" si="12"/>
        <v>3596842.5134169892</v>
      </c>
      <c r="I14">
        <f t="shared" si="12"/>
        <v>3376232.7232946744</v>
      </c>
      <c r="J14">
        <f t="shared" si="12"/>
        <v>3349674.8272123174</v>
      </c>
      <c r="K14">
        <f t="shared" si="12"/>
        <v>3199394.5922153355</v>
      </c>
      <c r="L14">
        <f t="shared" si="12"/>
        <v>3156390.7465938022</v>
      </c>
      <c r="M14">
        <f t="shared" si="12"/>
        <v>3156390.7465938022</v>
      </c>
      <c r="N14">
        <f t="shared" si="12"/>
        <v>3156390.7465938022</v>
      </c>
      <c r="O14">
        <f t="shared" ref="O14:AF14" si="13">SUM(O$5*SUMIFS(N$39:N$48,$B$39:$B$48,$A14),O$6*IF($B$2=TRUE,SUMIFS($B$147:$B$162,$A$147:$A$162,$A14),SUMIFS(P$125:P$140,$A$125:$A$140,$A14)))</f>
        <v>3156390.7465938022</v>
      </c>
      <c r="P14">
        <f t="shared" si="13"/>
        <v>3156390.7465938022</v>
      </c>
      <c r="Q14">
        <f t="shared" si="13"/>
        <v>3156390.7465938022</v>
      </c>
      <c r="R14">
        <f t="shared" si="13"/>
        <v>3156390.7465938022</v>
      </c>
      <c r="S14">
        <f t="shared" si="13"/>
        <v>3156390.7465938022</v>
      </c>
      <c r="T14">
        <f t="shared" si="13"/>
        <v>3156390.7465938022</v>
      </c>
      <c r="U14">
        <f t="shared" si="13"/>
        <v>3156390.7465938022</v>
      </c>
      <c r="V14">
        <f t="shared" si="13"/>
        <v>3156390.7465938022</v>
      </c>
      <c r="W14">
        <f t="shared" si="13"/>
        <v>3156390.7465938022</v>
      </c>
      <c r="X14">
        <f t="shared" si="13"/>
        <v>3156390.7465938022</v>
      </c>
      <c r="Y14">
        <f t="shared" si="13"/>
        <v>3156390.7465938022</v>
      </c>
      <c r="Z14">
        <f t="shared" si="13"/>
        <v>3156390.7465938022</v>
      </c>
      <c r="AA14">
        <f t="shared" si="13"/>
        <v>3156390.7465938022</v>
      </c>
      <c r="AB14">
        <f t="shared" si="13"/>
        <v>3156390.7465938022</v>
      </c>
      <c r="AC14">
        <f t="shared" si="13"/>
        <v>3156390.7465938022</v>
      </c>
      <c r="AD14">
        <f t="shared" si="13"/>
        <v>3156390.7465938022</v>
      </c>
      <c r="AE14">
        <f t="shared" si="13"/>
        <v>3156390.7465938022</v>
      </c>
      <c r="AF14">
        <f t="shared" si="13"/>
        <v>3156390.7465938022</v>
      </c>
    </row>
    <row r="15" spans="1:32">
      <c r="A15" s="100" t="s">
        <v>100</v>
      </c>
      <c r="B15">
        <f t="shared" si="3"/>
        <v>1608172.5097252899</v>
      </c>
      <c r="C15">
        <f t="shared" si="4"/>
        <v>1608172.5097252899</v>
      </c>
      <c r="D15" s="170">
        <f t="shared" si="5"/>
        <v>1608172.5097252899</v>
      </c>
      <c r="E15">
        <f t="shared" ref="E15:N15" si="14">SUM(E$5*SUMIFS(D$39:D$48,$B$39:$B$48,$A15),E$6*IF($B$2=TRUE,SUMIFS($B$147:$B$162,$A$147:$A$162,$A15),SUMIFS(F$125:F$140,$A$125:$A$140,$A15)))</f>
        <v>8311516.1328179045</v>
      </c>
      <c r="F15">
        <f t="shared" si="14"/>
        <v>8709772.7362668253</v>
      </c>
      <c r="G15">
        <f t="shared" si="14"/>
        <v>8798434.8703746945</v>
      </c>
      <c r="H15">
        <f t="shared" si="14"/>
        <v>10597307.754218904</v>
      </c>
      <c r="I15">
        <f t="shared" si="14"/>
        <v>10850732.617819455</v>
      </c>
      <c r="J15">
        <f t="shared" si="14"/>
        <v>10939010.419842415</v>
      </c>
      <c r="K15">
        <f t="shared" si="14"/>
        <v>11338055.370160664</v>
      </c>
      <c r="L15">
        <f t="shared" si="14"/>
        <v>11525401.13224194</v>
      </c>
      <c r="M15">
        <f t="shared" si="14"/>
        <v>11525401.13224194</v>
      </c>
      <c r="N15">
        <f t="shared" si="14"/>
        <v>11525401.13224194</v>
      </c>
      <c r="O15">
        <f t="shared" ref="O15:AF15" si="15">SUM(O$5*SUMIFS(N$39:N$48,$B$39:$B$48,$A15),O$6*IF($B$2=TRUE,SUMIFS($B$147:$B$162,$A$147:$A$162,$A15),SUMIFS(P$125:P$140,$A$125:$A$140,$A15)))</f>
        <v>11525401.13224194</v>
      </c>
      <c r="P15">
        <f t="shared" si="15"/>
        <v>11525401.13224194</v>
      </c>
      <c r="Q15">
        <f t="shared" si="15"/>
        <v>11525401.13224194</v>
      </c>
      <c r="R15">
        <f t="shared" si="15"/>
        <v>11525401.13224194</v>
      </c>
      <c r="S15">
        <f t="shared" si="15"/>
        <v>11525401.13224194</v>
      </c>
      <c r="T15">
        <f t="shared" si="15"/>
        <v>11525401.13224194</v>
      </c>
      <c r="U15">
        <f t="shared" si="15"/>
        <v>11525401.13224194</v>
      </c>
      <c r="V15">
        <f t="shared" si="15"/>
        <v>11525401.13224194</v>
      </c>
      <c r="W15">
        <f t="shared" si="15"/>
        <v>11525401.13224194</v>
      </c>
      <c r="X15">
        <f t="shared" si="15"/>
        <v>11525401.13224194</v>
      </c>
      <c r="Y15">
        <f t="shared" si="15"/>
        <v>11525401.13224194</v>
      </c>
      <c r="Z15">
        <f t="shared" si="15"/>
        <v>11525401.13224194</v>
      </c>
      <c r="AA15">
        <f t="shared" si="15"/>
        <v>11525401.13224194</v>
      </c>
      <c r="AB15">
        <f t="shared" si="15"/>
        <v>11525401.13224194</v>
      </c>
      <c r="AC15">
        <f t="shared" si="15"/>
        <v>11525401.13224194</v>
      </c>
      <c r="AD15">
        <f t="shared" si="15"/>
        <v>11525401.13224194</v>
      </c>
      <c r="AE15">
        <f t="shared" si="15"/>
        <v>11525401.13224194</v>
      </c>
      <c r="AF15">
        <f t="shared" si="15"/>
        <v>11525401.13224194</v>
      </c>
    </row>
    <row r="16" spans="1:32">
      <c r="A16" s="100" t="s">
        <v>102</v>
      </c>
      <c r="B16">
        <f t="shared" si="3"/>
        <v>993339.74917690293</v>
      </c>
      <c r="C16">
        <f t="shared" si="4"/>
        <v>993339.74917690293</v>
      </c>
      <c r="D16" s="170">
        <f t="shared" si="5"/>
        <v>993339.74917690293</v>
      </c>
      <c r="E16">
        <f t="shared" ref="E16:N16" si="16">SUM(E$5*SUMIFS(D$39:D$48,$B$39:$B$48,$A16),E$6*IF($B$2=TRUE,SUMIFS($B$147:$B$162,$A$147:$A$162,$A16),SUMIFS(F$125:F$140,$A$125:$A$140,$A16)))</f>
        <v>2536824.7680377397</v>
      </c>
      <c r="F16">
        <f t="shared" si="16"/>
        <v>1657979.7475324033</v>
      </c>
      <c r="G16">
        <f t="shared" si="16"/>
        <v>1601632.6172869368</v>
      </c>
      <c r="H16">
        <f t="shared" si="16"/>
        <v>1399300.2657267877</v>
      </c>
      <c r="I16">
        <f t="shared" si="16"/>
        <v>1397812.3285938303</v>
      </c>
      <c r="J16">
        <f t="shared" si="16"/>
        <v>1432499.9686678771</v>
      </c>
      <c r="K16">
        <f t="shared" si="16"/>
        <v>1441148.3822845416</v>
      </c>
      <c r="L16">
        <f t="shared" si="16"/>
        <v>1677377.4155431979</v>
      </c>
      <c r="M16">
        <f t="shared" si="16"/>
        <v>1677377.4155431979</v>
      </c>
      <c r="N16">
        <f t="shared" si="16"/>
        <v>1677377.4155431979</v>
      </c>
      <c r="O16">
        <f t="shared" ref="O16:AF16" si="17">SUM(O$5*SUMIFS(N$39:N$48,$B$39:$B$48,$A16),O$6*IF($B$2=TRUE,SUMIFS($B$147:$B$162,$A$147:$A$162,$A16),SUMIFS(P$125:P$140,$A$125:$A$140,$A16)))</f>
        <v>1677377.4155431979</v>
      </c>
      <c r="P16">
        <f t="shared" si="17"/>
        <v>1677377.4155431979</v>
      </c>
      <c r="Q16">
        <f t="shared" si="17"/>
        <v>1677377.4155431979</v>
      </c>
      <c r="R16">
        <f t="shared" si="17"/>
        <v>1677377.4155431979</v>
      </c>
      <c r="S16">
        <f t="shared" si="17"/>
        <v>1677377.4155431979</v>
      </c>
      <c r="T16">
        <f t="shared" si="17"/>
        <v>1677377.4155431979</v>
      </c>
      <c r="U16">
        <f t="shared" si="17"/>
        <v>1677377.4155431979</v>
      </c>
      <c r="V16">
        <f t="shared" si="17"/>
        <v>1677377.4155431979</v>
      </c>
      <c r="W16">
        <f t="shared" si="17"/>
        <v>1677377.4155431979</v>
      </c>
      <c r="X16">
        <f t="shared" si="17"/>
        <v>1677377.4155431979</v>
      </c>
      <c r="Y16">
        <f t="shared" si="17"/>
        <v>1677377.4155431979</v>
      </c>
      <c r="Z16">
        <f t="shared" si="17"/>
        <v>1677377.4155431979</v>
      </c>
      <c r="AA16">
        <f t="shared" si="17"/>
        <v>1677377.4155431979</v>
      </c>
      <c r="AB16">
        <f t="shared" si="17"/>
        <v>1677377.4155431979</v>
      </c>
      <c r="AC16">
        <f t="shared" si="17"/>
        <v>1677377.4155431979</v>
      </c>
      <c r="AD16">
        <f t="shared" si="17"/>
        <v>1677377.4155431979</v>
      </c>
      <c r="AE16">
        <f t="shared" si="17"/>
        <v>1677377.4155431979</v>
      </c>
      <c r="AF16">
        <f t="shared" si="17"/>
        <v>1677377.4155431979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884877.99221419031</v>
      </c>
      <c r="C18">
        <f t="shared" si="4"/>
        <v>884877.99221419031</v>
      </c>
      <c r="D18" s="170">
        <f t="shared" si="5"/>
        <v>884877.99221419031</v>
      </c>
      <c r="E18">
        <f t="shared" ref="E18:N18" si="20">SUM(E$5*SUMIFS(D$39:D$48,$B$39:$B$48,$A18),E$6*IF($B$2=TRUE,SUMIFS($B$147:$B$162,$A$147:$A$162,$A18),SUMIFS(F$125:F$140,$A$125:$A$140,$A18)))</f>
        <v>932487.79291435867</v>
      </c>
      <c r="F18">
        <f t="shared" si="20"/>
        <v>585393.0194417726</v>
      </c>
      <c r="G18">
        <f t="shared" si="20"/>
        <v>551548.72029512597</v>
      </c>
      <c r="H18">
        <f t="shared" si="20"/>
        <v>510242.5032887389</v>
      </c>
      <c r="I18">
        <f t="shared" si="20"/>
        <v>487722.59865416813</v>
      </c>
      <c r="J18">
        <f t="shared" si="20"/>
        <v>460664.59375206934</v>
      </c>
      <c r="K18">
        <f t="shared" si="20"/>
        <v>444684.45608142362</v>
      </c>
      <c r="L18">
        <f t="shared" si="20"/>
        <v>469789.89761486376</v>
      </c>
      <c r="M18">
        <f t="shared" si="20"/>
        <v>469789.89761486376</v>
      </c>
      <c r="N18">
        <f t="shared" si="20"/>
        <v>469789.89761486376</v>
      </c>
      <c r="O18">
        <f t="shared" ref="O18:AF18" si="21">SUM(O$5*SUMIFS(N$39:N$48,$B$39:$B$48,$A18),O$6*IF($B$2=TRUE,SUMIFS($B$147:$B$162,$A$147:$A$162,$A18),SUMIFS(P$125:P$140,$A$125:$A$140,$A18)))</f>
        <v>469789.89761486376</v>
      </c>
      <c r="P18">
        <f t="shared" si="21"/>
        <v>469789.89761486376</v>
      </c>
      <c r="Q18">
        <f t="shared" si="21"/>
        <v>469789.89761486376</v>
      </c>
      <c r="R18">
        <f t="shared" si="21"/>
        <v>469789.89761486376</v>
      </c>
      <c r="S18">
        <f t="shared" si="21"/>
        <v>469789.89761486376</v>
      </c>
      <c r="T18">
        <f t="shared" si="21"/>
        <v>469789.89761486376</v>
      </c>
      <c r="U18">
        <f t="shared" si="21"/>
        <v>469789.89761486376</v>
      </c>
      <c r="V18">
        <f t="shared" si="21"/>
        <v>469789.89761486376</v>
      </c>
      <c r="W18">
        <f t="shared" si="21"/>
        <v>469789.89761486376</v>
      </c>
      <c r="X18">
        <f t="shared" si="21"/>
        <v>469789.89761486376</v>
      </c>
      <c r="Y18">
        <f t="shared" si="21"/>
        <v>469789.89761486376</v>
      </c>
      <c r="Z18">
        <f t="shared" si="21"/>
        <v>469789.89761486376</v>
      </c>
      <c r="AA18">
        <f t="shared" si="21"/>
        <v>469789.89761486376</v>
      </c>
      <c r="AB18">
        <f t="shared" si="21"/>
        <v>469789.89761486376</v>
      </c>
      <c r="AC18">
        <f t="shared" si="21"/>
        <v>469789.89761486376</v>
      </c>
      <c r="AD18">
        <f t="shared" si="21"/>
        <v>469789.89761486376</v>
      </c>
      <c r="AE18">
        <f t="shared" si="21"/>
        <v>469789.89761486376</v>
      </c>
      <c r="AF18">
        <f t="shared" si="21"/>
        <v>469789.89761486376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334781.75014332758</v>
      </c>
      <c r="C20">
        <f t="shared" si="4"/>
        <v>334781.75014332758</v>
      </c>
      <c r="D20" s="170">
        <f t="shared" si="5"/>
        <v>334781.75014332758</v>
      </c>
      <c r="E20">
        <f t="shared" ref="E20:N20" si="24">SUM(E$5*SUMIFS(D$39:D$48,$B$39:$B$48,$A20),E$6*IF($B$2=TRUE,SUMIFS($B$147:$B$162,$A$147:$A$162,$A20),SUMIFS(F$125:F$140,$A$125:$A$140,$A20)))</f>
        <v>407166.66664969438</v>
      </c>
      <c r="F20">
        <f t="shared" si="24"/>
        <v>143828.26988276551</v>
      </c>
      <c r="G20">
        <f t="shared" si="24"/>
        <v>127348.55143801654</v>
      </c>
      <c r="H20">
        <f t="shared" si="24"/>
        <v>121634.2465532635</v>
      </c>
      <c r="I20">
        <f t="shared" si="24"/>
        <v>118015.27772483088</v>
      </c>
      <c r="J20">
        <f t="shared" si="24"/>
        <v>113407.37109833276</v>
      </c>
      <c r="K20">
        <f t="shared" si="24"/>
        <v>110688.45083349448</v>
      </c>
      <c r="L20">
        <f t="shared" si="24"/>
        <v>99326.009706580589</v>
      </c>
      <c r="M20">
        <f t="shared" si="24"/>
        <v>99326.009706580589</v>
      </c>
      <c r="N20">
        <f t="shared" si="24"/>
        <v>99326.009706580589</v>
      </c>
      <c r="O20">
        <f t="shared" ref="O20:AF20" si="25">SUM(O$5*SUMIFS(N$39:N$48,$B$39:$B$48,$A20),O$6*IF($B$2=TRUE,SUMIFS($B$147:$B$162,$A$147:$A$162,$A20),SUMIFS(P$125:P$140,$A$125:$A$140,$A20)))</f>
        <v>99326.009706580589</v>
      </c>
      <c r="P20">
        <f t="shared" si="25"/>
        <v>99326.009706580589</v>
      </c>
      <c r="Q20">
        <f t="shared" si="25"/>
        <v>99326.009706580589</v>
      </c>
      <c r="R20">
        <f t="shared" si="25"/>
        <v>99326.009706580589</v>
      </c>
      <c r="S20">
        <f t="shared" si="25"/>
        <v>99326.009706580589</v>
      </c>
      <c r="T20">
        <f t="shared" si="25"/>
        <v>99326.009706580589</v>
      </c>
      <c r="U20">
        <f t="shared" si="25"/>
        <v>99326.009706580589</v>
      </c>
      <c r="V20">
        <f t="shared" si="25"/>
        <v>99326.009706580589</v>
      </c>
      <c r="W20">
        <f t="shared" si="25"/>
        <v>99326.009706580589</v>
      </c>
      <c r="X20">
        <f t="shared" si="25"/>
        <v>99326.009706580589</v>
      </c>
      <c r="Y20">
        <f t="shared" si="25"/>
        <v>99326.009706580589</v>
      </c>
      <c r="Z20">
        <f t="shared" si="25"/>
        <v>99326.009706580589</v>
      </c>
      <c r="AA20">
        <f t="shared" si="25"/>
        <v>99326.009706580589</v>
      </c>
      <c r="AB20">
        <f t="shared" si="25"/>
        <v>99326.009706580589</v>
      </c>
      <c r="AC20">
        <f t="shared" si="25"/>
        <v>99326.009706580589</v>
      </c>
      <c r="AD20">
        <f t="shared" si="25"/>
        <v>99326.009706580589</v>
      </c>
      <c r="AE20">
        <f t="shared" si="25"/>
        <v>99326.009706580589</v>
      </c>
      <c r="AF20">
        <f t="shared" si="25"/>
        <v>99326.009706580589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171302.25076395887</v>
      </c>
      <c r="C23">
        <f t="shared" si="4"/>
        <v>171302.25076395887</v>
      </c>
      <c r="D23" s="170">
        <f t="shared" si="5"/>
        <v>171302.25076395887</v>
      </c>
      <c r="E23">
        <f t="shared" ref="E23:N23" si="30">SUM(E$5*SUMIFS(D$39:D$48,$B$39:$B$48,$A23),E$6*IF($B$2=TRUE,SUMIFS($B$147:$B$162,$A$147:$A$162,$A23),SUMIFS(F$125:F$140,$A$125:$A$140,$A23)))</f>
        <v>333014.40820435178</v>
      </c>
      <c r="F23">
        <f t="shared" si="30"/>
        <v>3162856.453517254</v>
      </c>
      <c r="G23">
        <f t="shared" si="30"/>
        <v>4835608.4171486478</v>
      </c>
      <c r="H23">
        <f t="shared" si="30"/>
        <v>5039277.1751799881</v>
      </c>
      <c r="I23">
        <f t="shared" si="30"/>
        <v>5148269.6047182223</v>
      </c>
      <c r="J23">
        <f t="shared" si="30"/>
        <v>5350524.9750251286</v>
      </c>
      <c r="K23">
        <f t="shared" si="30"/>
        <v>5421892.3317225454</v>
      </c>
      <c r="L23">
        <f t="shared" si="30"/>
        <v>5870690.4958645487</v>
      </c>
      <c r="M23">
        <f t="shared" si="30"/>
        <v>5870690.4958645487</v>
      </c>
      <c r="N23">
        <f t="shared" si="30"/>
        <v>5870690.4958645487</v>
      </c>
      <c r="O23">
        <f t="shared" ref="O23:AF23" si="31">SUM(O$5*SUMIFS(N$39:N$48,$B$39:$B$48,$A23),O$6*IF($B$2=TRUE,SUMIFS($B$147:$B$162,$A$147:$A$162,$A23),SUMIFS(P$125:P$140,$A$125:$A$140,$A23)))</f>
        <v>5870690.4958645487</v>
      </c>
      <c r="P23">
        <f t="shared" si="31"/>
        <v>5870690.4958645487</v>
      </c>
      <c r="Q23">
        <f t="shared" si="31"/>
        <v>5870690.4958645487</v>
      </c>
      <c r="R23">
        <f t="shared" si="31"/>
        <v>5870690.4958645487</v>
      </c>
      <c r="S23">
        <f t="shared" si="31"/>
        <v>5870690.4958645487</v>
      </c>
      <c r="T23">
        <f t="shared" si="31"/>
        <v>5870690.4958645487</v>
      </c>
      <c r="U23">
        <f t="shared" si="31"/>
        <v>5870690.4958645487</v>
      </c>
      <c r="V23">
        <f t="shared" si="31"/>
        <v>5870690.4958645487</v>
      </c>
      <c r="W23">
        <f t="shared" si="31"/>
        <v>5870690.4958645487</v>
      </c>
      <c r="X23">
        <f t="shared" si="31"/>
        <v>5870690.4958645487</v>
      </c>
      <c r="Y23">
        <f t="shared" si="31"/>
        <v>5870690.4958645487</v>
      </c>
      <c r="Z23">
        <f t="shared" si="31"/>
        <v>5870690.4958645487</v>
      </c>
      <c r="AA23">
        <f t="shared" si="31"/>
        <v>5870690.4958645487</v>
      </c>
      <c r="AB23">
        <f t="shared" si="31"/>
        <v>5870690.4958645487</v>
      </c>
      <c r="AC23">
        <f t="shared" si="31"/>
        <v>5870690.4958645487</v>
      </c>
      <c r="AD23">
        <f t="shared" si="31"/>
        <v>5870690.4958645487</v>
      </c>
      <c r="AE23">
        <f t="shared" si="31"/>
        <v>5870690.4958645487</v>
      </c>
      <c r="AF23">
        <f t="shared" si="31"/>
        <v>5870690.4958645487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2.5456587059728475E-2</v>
      </c>
      <c r="D39">
        <f>SUMPRODUCT(P$57:P$106,$B$57:$B$106)</f>
        <v>2.6826248241364904E-2</v>
      </c>
      <c r="E39">
        <f>SUMPRODUCT(AB$57:AB$106,$B$57:$B$106)</f>
        <v>1.6840862237163266E-2</v>
      </c>
      <c r="F39">
        <f>SUMPRODUCT(AN$57:AN$106,$B$57:$B$106)</f>
        <v>1.5867213490914914E-2</v>
      </c>
      <c r="G39">
        <f>SUMPRODUCT(AZ$57:AZ$106,$B$57:$B$106)</f>
        <v>1.4678896775409346E-2</v>
      </c>
      <c r="H39">
        <f>SUMPRODUCT(BL$57:BL$106,$B$57:$B$106)</f>
        <v>1.4031033546861599E-2</v>
      </c>
      <c r="I39">
        <f>SUMPRODUCT(BX$57:BX$106,$B$57:$B$106)</f>
        <v>1.3252616111335519E-2</v>
      </c>
      <c r="J39">
        <f>SUMPRODUCT(CJ$57:CJ$106,$B$57:$B$106)</f>
        <v>1.2792891980530408E-2</v>
      </c>
      <c r="K39">
        <f>SUMPRODUCT(CV$57:CV$106,$B$57:$B$106)</f>
        <v>1.3515137152963451E-2</v>
      </c>
      <c r="L39" s="156">
        <f>K39</f>
        <v>1.3515137152963451E-2</v>
      </c>
      <c r="M39" s="156">
        <f t="shared" ref="M39:AE50" si="53">L39</f>
        <v>1.3515137152963451E-2</v>
      </c>
      <c r="N39" s="156">
        <f t="shared" si="53"/>
        <v>1.3515137152963451E-2</v>
      </c>
      <c r="O39" s="156">
        <f t="shared" si="53"/>
        <v>1.3515137152963451E-2</v>
      </c>
      <c r="P39" s="156">
        <f t="shared" si="53"/>
        <v>1.3515137152963451E-2</v>
      </c>
      <c r="Q39" s="156">
        <f t="shared" si="53"/>
        <v>1.3515137152963451E-2</v>
      </c>
      <c r="R39" s="156">
        <f t="shared" si="53"/>
        <v>1.3515137152963451E-2</v>
      </c>
      <c r="S39" s="156">
        <f t="shared" si="53"/>
        <v>1.3515137152963451E-2</v>
      </c>
      <c r="T39" s="156">
        <f t="shared" si="53"/>
        <v>1.3515137152963451E-2</v>
      </c>
      <c r="U39" s="156">
        <f t="shared" si="53"/>
        <v>1.3515137152963451E-2</v>
      </c>
      <c r="V39" s="156">
        <f t="shared" si="53"/>
        <v>1.3515137152963451E-2</v>
      </c>
      <c r="W39" s="156">
        <f t="shared" si="53"/>
        <v>1.3515137152963451E-2</v>
      </c>
      <c r="X39" s="156">
        <f t="shared" si="53"/>
        <v>1.3515137152963451E-2</v>
      </c>
      <c r="Y39" s="156">
        <f t="shared" si="53"/>
        <v>1.3515137152963451E-2</v>
      </c>
      <c r="Z39" s="156">
        <f t="shared" si="53"/>
        <v>1.3515137152963451E-2</v>
      </c>
      <c r="AA39" s="156">
        <f t="shared" si="53"/>
        <v>1.3515137152963451E-2</v>
      </c>
      <c r="AB39" s="156">
        <f t="shared" si="53"/>
        <v>1.3515137152963451E-2</v>
      </c>
      <c r="AC39" s="156">
        <f t="shared" si="53"/>
        <v>1.3515137152963451E-2</v>
      </c>
      <c r="AD39" s="156">
        <f t="shared" si="53"/>
        <v>1.3515137152963451E-2</v>
      </c>
      <c r="AE39" s="156">
        <f t="shared" si="53"/>
        <v>1.3515137152963451E-2</v>
      </c>
    </row>
    <row r="40" spans="1:32">
      <c r="B40" s="2" t="s">
        <v>98</v>
      </c>
      <c r="C40">
        <f>SUMPRODUCT(E57:E106,$B$57:$B$106)</f>
        <v>2.1142467243141717E-2</v>
      </c>
      <c r="D40">
        <f>SUMPRODUCT(Q$57:Q$106,$B$57:$B$106)</f>
        <v>6.8035738062530212E-3</v>
      </c>
      <c r="E40">
        <f>SUMPRODUCT(AC$57:AC$106,$B$57:$B$106)</f>
        <v>5.8482585366428806E-3</v>
      </c>
      <c r="F40">
        <f>SUMPRODUCT(AO$57:AO$106,$B$57:$B$106)</f>
        <v>4.8004251058446998E-3</v>
      </c>
      <c r="G40">
        <f>SUMPRODUCT(BA$57:BA$106,$B$57:$B$106)</f>
        <v>4.4708500215172283E-3</v>
      </c>
      <c r="H40">
        <f>SUMPRODUCT(BM$57:BM$106,$B$57:$B$106)</f>
        <v>5.3293775984869368E-3</v>
      </c>
      <c r="I40">
        <f>SUMPRODUCT(BY$57:BY$106,$B$57:$B$106)</f>
        <v>2.1960174608263911E-3</v>
      </c>
      <c r="J40">
        <f>SUMPRODUCT(CK$57:CK$106,$B$57:$B$106)</f>
        <v>2.1450781409980586E-3</v>
      </c>
      <c r="K40">
        <f>SUMPRODUCT(CW$57:CW$106,$B$57:$B$106)</f>
        <v>1.9861484832792101E-3</v>
      </c>
      <c r="L40" s="156">
        <f t="shared" ref="L40:AA50" si="54">K40</f>
        <v>1.9861484832792101E-3</v>
      </c>
      <c r="M40" s="156">
        <f t="shared" si="54"/>
        <v>1.9861484832792101E-3</v>
      </c>
      <c r="N40" s="156">
        <f t="shared" si="54"/>
        <v>1.9861484832792101E-3</v>
      </c>
      <c r="O40" s="156">
        <f t="shared" si="54"/>
        <v>1.9861484832792101E-3</v>
      </c>
      <c r="P40" s="156">
        <f t="shared" si="54"/>
        <v>1.9861484832792101E-3</v>
      </c>
      <c r="Q40" s="156">
        <f t="shared" si="54"/>
        <v>1.9861484832792101E-3</v>
      </c>
      <c r="R40" s="156">
        <f t="shared" si="54"/>
        <v>1.9861484832792101E-3</v>
      </c>
      <c r="S40" s="156">
        <f t="shared" si="54"/>
        <v>1.9861484832792101E-3</v>
      </c>
      <c r="T40" s="156">
        <f t="shared" si="54"/>
        <v>1.9861484832792101E-3</v>
      </c>
      <c r="U40" s="156">
        <f t="shared" si="54"/>
        <v>1.9861484832792101E-3</v>
      </c>
      <c r="V40" s="156">
        <f t="shared" si="54"/>
        <v>1.9861484832792101E-3</v>
      </c>
      <c r="W40" s="156">
        <f t="shared" si="54"/>
        <v>1.9861484832792101E-3</v>
      </c>
      <c r="X40" s="156">
        <f t="shared" si="54"/>
        <v>1.9861484832792101E-3</v>
      </c>
      <c r="Y40" s="156">
        <f t="shared" si="54"/>
        <v>1.9861484832792101E-3</v>
      </c>
      <c r="Z40" s="156">
        <f t="shared" si="54"/>
        <v>1.9861484832792101E-3</v>
      </c>
      <c r="AA40" s="156">
        <f t="shared" si="54"/>
        <v>1.9861484832792101E-3</v>
      </c>
      <c r="AB40" s="156">
        <f t="shared" si="53"/>
        <v>1.9861484832792101E-3</v>
      </c>
      <c r="AC40" s="156">
        <f t="shared" si="53"/>
        <v>1.9861484832792101E-3</v>
      </c>
      <c r="AD40" s="156">
        <f t="shared" si="53"/>
        <v>1.9861484832792101E-3</v>
      </c>
      <c r="AE40" s="156">
        <f t="shared" si="53"/>
        <v>1.9861484832792101E-3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0.26908592592399866</v>
      </c>
      <c r="D42">
        <f>SUMPRODUCT(S$57:S$106,$B$57:$B$106)</f>
        <v>0.12714895754080768</v>
      </c>
      <c r="E42">
        <f>SUMPRODUCT(AE$57:AE$106,$B$57:$B$106)</f>
        <v>0.13014344192179733</v>
      </c>
      <c r="F42">
        <f>SUMPRODUCT(AQ$57:AQ$106,$B$57:$B$106)</f>
        <v>0.1253752610217784</v>
      </c>
      <c r="G42">
        <f>SUMPRODUCT(BC$57:BC$106,$B$57:$B$106)</f>
        <v>0.10347566036060787</v>
      </c>
      <c r="H42">
        <f>SUMPRODUCT(BO$57:BO$106,$B$57:$B$106)</f>
        <v>9.7129053960753206E-2</v>
      </c>
      <c r="I42">
        <f>SUMPRODUCT(CA$57:CA$106,$B$57:$B$106)</f>
        <v>9.6365023891418974E-2</v>
      </c>
      <c r="J42">
        <f>SUMPRODUCT(CM$57:CM$106,$B$57:$B$106)</f>
        <v>9.2041691274699189E-2</v>
      </c>
      <c r="K42">
        <f>SUMPRODUCT(CY$57:CY$106,$B$57:$B$106)</f>
        <v>9.0804536379222145E-2</v>
      </c>
      <c r="L42" s="156">
        <f t="shared" si="54"/>
        <v>9.0804536379222145E-2</v>
      </c>
      <c r="M42" s="156">
        <f t="shared" si="53"/>
        <v>9.0804536379222145E-2</v>
      </c>
      <c r="N42" s="156">
        <f t="shared" si="53"/>
        <v>9.0804536379222145E-2</v>
      </c>
      <c r="O42" s="156">
        <f t="shared" si="53"/>
        <v>9.0804536379222145E-2</v>
      </c>
      <c r="P42" s="156">
        <f t="shared" si="53"/>
        <v>9.0804536379222145E-2</v>
      </c>
      <c r="Q42" s="156">
        <f t="shared" si="53"/>
        <v>9.0804536379222145E-2</v>
      </c>
      <c r="R42" s="156">
        <f t="shared" si="53"/>
        <v>9.0804536379222145E-2</v>
      </c>
      <c r="S42" s="156">
        <f t="shared" si="53"/>
        <v>9.0804536379222145E-2</v>
      </c>
      <c r="T42" s="156">
        <f t="shared" si="53"/>
        <v>9.0804536379222145E-2</v>
      </c>
      <c r="U42" s="156">
        <f t="shared" si="53"/>
        <v>9.0804536379222145E-2</v>
      </c>
      <c r="V42" s="156">
        <f t="shared" si="53"/>
        <v>9.0804536379222145E-2</v>
      </c>
      <c r="W42" s="156">
        <f t="shared" si="53"/>
        <v>9.0804536379222145E-2</v>
      </c>
      <c r="X42" s="156">
        <f t="shared" si="53"/>
        <v>9.0804536379222145E-2</v>
      </c>
      <c r="Y42" s="156">
        <f t="shared" si="53"/>
        <v>9.0804536379222145E-2</v>
      </c>
      <c r="Z42" s="156">
        <f t="shared" si="53"/>
        <v>9.0804536379222145E-2</v>
      </c>
      <c r="AA42" s="156">
        <f t="shared" si="53"/>
        <v>9.0804536379222145E-2</v>
      </c>
      <c r="AB42" s="156">
        <f t="shared" si="53"/>
        <v>9.0804536379222145E-2</v>
      </c>
      <c r="AC42" s="156">
        <f t="shared" si="53"/>
        <v>9.0804536379222145E-2</v>
      </c>
      <c r="AD42" s="156">
        <f t="shared" si="53"/>
        <v>9.0804536379222145E-2</v>
      </c>
      <c r="AE42" s="156">
        <f t="shared" si="53"/>
        <v>9.0804536379222145E-2</v>
      </c>
    </row>
    <row r="43" spans="1:32">
      <c r="B43" s="2" t="s">
        <v>346</v>
      </c>
      <c r="C43">
        <f>SUMPRODUCT(H57:H106,$B$57:$B$106)</f>
        <v>0.32010158374937314</v>
      </c>
      <c r="D43">
        <f>SUMPRODUCT(T$57:T$106,$B$57:$B$106)</f>
        <v>0.25771237110656542</v>
      </c>
      <c r="E43">
        <f>SUMPRODUCT(AF$57:AF$106,$B$57:$B$106)</f>
        <v>0.22385710845417564</v>
      </c>
      <c r="F43">
        <f>SUMPRODUCT(AR$57:AR$106,$B$57:$B$106)</f>
        <v>0.17824572884283021</v>
      </c>
      <c r="G43">
        <f>SUMPRODUCT(BD$57:BD$106,$B$57:$B$106)</f>
        <v>0.16934050520151259</v>
      </c>
      <c r="H43">
        <f>SUMPRODUCT(BP$57:BP$106,$B$57:$B$106)</f>
        <v>0.16405524933400217</v>
      </c>
      <c r="I43">
        <f>SUMPRODUCT(CB$57:CB$106,$B$57:$B$106)</f>
        <v>0.15489462265179876</v>
      </c>
      <c r="J43">
        <f>SUMPRODUCT(CN$57:CN$106,$B$57:$B$106)</f>
        <v>0.14302395330259171</v>
      </c>
      <c r="K43">
        <f>SUMPRODUCT(CZ$57:CZ$106,$B$57:$B$106)</f>
        <v>0.11170877325439714</v>
      </c>
      <c r="L43" s="156">
        <f t="shared" si="54"/>
        <v>0.11170877325439714</v>
      </c>
      <c r="M43" s="156">
        <f t="shared" si="53"/>
        <v>0.11170877325439714</v>
      </c>
      <c r="N43" s="156">
        <f t="shared" si="53"/>
        <v>0.11170877325439714</v>
      </c>
      <c r="O43" s="156">
        <f t="shared" si="53"/>
        <v>0.11170877325439714</v>
      </c>
      <c r="P43" s="156">
        <f t="shared" si="53"/>
        <v>0.11170877325439714</v>
      </c>
      <c r="Q43" s="156">
        <f t="shared" si="53"/>
        <v>0.11170877325439714</v>
      </c>
      <c r="R43" s="156">
        <f t="shared" si="53"/>
        <v>0.11170877325439714</v>
      </c>
      <c r="S43" s="156">
        <f t="shared" si="53"/>
        <v>0.11170877325439714</v>
      </c>
      <c r="T43" s="156">
        <f t="shared" si="53"/>
        <v>0.11170877325439714</v>
      </c>
      <c r="U43" s="156">
        <f t="shared" si="53"/>
        <v>0.11170877325439714</v>
      </c>
      <c r="V43" s="156">
        <f t="shared" si="53"/>
        <v>0.11170877325439714</v>
      </c>
      <c r="W43" s="156">
        <f t="shared" si="53"/>
        <v>0.11170877325439714</v>
      </c>
      <c r="X43" s="156">
        <f t="shared" si="53"/>
        <v>0.11170877325439714</v>
      </c>
      <c r="Y43" s="156">
        <f t="shared" si="53"/>
        <v>0.11170877325439714</v>
      </c>
      <c r="Z43" s="156">
        <f t="shared" si="53"/>
        <v>0.11170877325439714</v>
      </c>
      <c r="AA43" s="156">
        <f t="shared" si="53"/>
        <v>0.11170877325439714</v>
      </c>
      <c r="AB43" s="156">
        <f t="shared" si="53"/>
        <v>0.11170877325439714</v>
      </c>
      <c r="AC43" s="156">
        <f t="shared" si="53"/>
        <v>0.11170877325439714</v>
      </c>
      <c r="AD43" s="156">
        <f t="shared" si="53"/>
        <v>0.11170877325439714</v>
      </c>
      <c r="AE43" s="156">
        <f t="shared" si="53"/>
        <v>0.11170877325439714</v>
      </c>
    </row>
    <row r="44" spans="1:32">
      <c r="B44" s="2" t="s">
        <v>99</v>
      </c>
      <c r="C44">
        <f>SUMPRODUCT(I57:I106,$B$57:$B$106)</f>
        <v>0.27481264243369907</v>
      </c>
      <c r="D44">
        <f>SUMPRODUCT(U$57:U$106,$B$57:$B$106)</f>
        <v>0.24812478826620449</v>
      </c>
      <c r="E44">
        <f>SUMPRODUCT(AG$57:AG$106,$B$57:$B$106)</f>
        <v>0.22991767548926237</v>
      </c>
      <c r="F44">
        <f>SUMPRODUCT(AS$57:AS$106,$B$57:$B$106)</f>
        <v>0.23374064448662862</v>
      </c>
      <c r="G44">
        <f>SUMPRODUCT(BE$57:BE$106,$B$57:$B$106)</f>
        <v>0.21443848323093778</v>
      </c>
      <c r="H44">
        <f>SUMPRODUCT(BQ$57:BQ$106,$B$57:$B$106)</f>
        <v>0.21558040755673127</v>
      </c>
      <c r="I44">
        <f>SUMPRODUCT(CC$57:CC$106,$B$57:$B$106)</f>
        <v>0.22019329872611887</v>
      </c>
      <c r="J44">
        <f>SUMPRODUCT(CO$57:CO$106,$B$57:$B$106)</f>
        <v>0.22319433876388486</v>
      </c>
      <c r="K44">
        <f>SUMPRODUCT(DA$57:DA$106,$B$57:$B$106)</f>
        <v>0.23041340186812781</v>
      </c>
      <c r="L44" s="156">
        <f t="shared" si="54"/>
        <v>0.23041340186812781</v>
      </c>
      <c r="M44" s="156">
        <f t="shared" si="53"/>
        <v>0.23041340186812781</v>
      </c>
      <c r="N44" s="156">
        <f t="shared" si="53"/>
        <v>0.23041340186812781</v>
      </c>
      <c r="O44" s="156">
        <f t="shared" si="53"/>
        <v>0.23041340186812781</v>
      </c>
      <c r="P44" s="156">
        <f t="shared" si="53"/>
        <v>0.23041340186812781</v>
      </c>
      <c r="Q44" s="156">
        <f t="shared" si="53"/>
        <v>0.23041340186812781</v>
      </c>
      <c r="R44" s="156">
        <f t="shared" si="53"/>
        <v>0.23041340186812781</v>
      </c>
      <c r="S44" s="156">
        <f t="shared" si="53"/>
        <v>0.23041340186812781</v>
      </c>
      <c r="T44" s="156">
        <f t="shared" si="53"/>
        <v>0.23041340186812781</v>
      </c>
      <c r="U44" s="156">
        <f t="shared" si="53"/>
        <v>0.23041340186812781</v>
      </c>
      <c r="V44" s="156">
        <f t="shared" si="53"/>
        <v>0.23041340186812781</v>
      </c>
      <c r="W44" s="156">
        <f t="shared" si="53"/>
        <v>0.23041340186812781</v>
      </c>
      <c r="X44" s="156">
        <f t="shared" si="53"/>
        <v>0.23041340186812781</v>
      </c>
      <c r="Y44" s="156">
        <f t="shared" si="53"/>
        <v>0.23041340186812781</v>
      </c>
      <c r="Z44" s="156">
        <f t="shared" si="53"/>
        <v>0.23041340186812781</v>
      </c>
      <c r="AA44" s="156">
        <f t="shared" si="53"/>
        <v>0.23041340186812781</v>
      </c>
      <c r="AB44" s="156">
        <f t="shared" si="53"/>
        <v>0.23041340186812781</v>
      </c>
      <c r="AC44" s="156">
        <f t="shared" si="53"/>
        <v>0.23041340186812781</v>
      </c>
      <c r="AD44" s="156">
        <f t="shared" si="53"/>
        <v>0.23041340186812781</v>
      </c>
      <c r="AE44" s="156">
        <f t="shared" si="53"/>
        <v>0.23041340186812781</v>
      </c>
    </row>
    <row r="45" spans="1:32">
      <c r="B45" s="2" t="s">
        <v>109</v>
      </c>
      <c r="C45">
        <f>SUMPRODUCT(J57:J106,$B$57:$B$106)</f>
        <v>4.928103872476699E-3</v>
      </c>
      <c r="D45">
        <f>SUMPRODUCT(V$57:V$106,$B$57:$B$106)</f>
        <v>9.5803154210959592E-3</v>
      </c>
      <c r="E45">
        <f>SUMPRODUCT(AH$57:AH$106,$B$57:$B$106)</f>
        <v>9.0990544882821239E-2</v>
      </c>
      <c r="F45">
        <f>SUMPRODUCT(AT$57:AT$106,$B$57:$B$106)</f>
        <v>0.13911306162093326</v>
      </c>
      <c r="G45">
        <f>SUMPRODUCT(BF$57:BF$106,$B$57:$B$106)</f>
        <v>0.144972300426498</v>
      </c>
      <c r="H45">
        <f>SUMPRODUCT(BR$57:BR$106,$B$57:$B$106)</f>
        <v>0.14810784599979074</v>
      </c>
      <c r="I45">
        <f>SUMPRODUCT(CD$57:CD$106,$B$57:$B$106)</f>
        <v>0.15392642380127042</v>
      </c>
      <c r="J45">
        <f>SUMPRODUCT(CP$57:CP$106,$B$57:$B$106)</f>
        <v>0.15597955354907267</v>
      </c>
      <c r="K45">
        <f>SUMPRODUCT(DB$57:DB$106,$B$57:$B$106)</f>
        <v>0.16889079062158621</v>
      </c>
      <c r="L45" s="156">
        <f t="shared" si="54"/>
        <v>0.16889079062158621</v>
      </c>
      <c r="M45" s="156">
        <f t="shared" si="53"/>
        <v>0.16889079062158621</v>
      </c>
      <c r="N45" s="156">
        <f t="shared" si="53"/>
        <v>0.16889079062158621</v>
      </c>
      <c r="O45" s="156">
        <f t="shared" si="53"/>
        <v>0.16889079062158621</v>
      </c>
      <c r="P45" s="156">
        <f t="shared" si="53"/>
        <v>0.16889079062158621</v>
      </c>
      <c r="Q45" s="156">
        <f t="shared" si="53"/>
        <v>0.16889079062158621</v>
      </c>
      <c r="R45" s="156">
        <f t="shared" si="53"/>
        <v>0.16889079062158621</v>
      </c>
      <c r="S45" s="156">
        <f t="shared" si="53"/>
        <v>0.16889079062158621</v>
      </c>
      <c r="T45" s="156">
        <f t="shared" si="53"/>
        <v>0.16889079062158621</v>
      </c>
      <c r="U45" s="156">
        <f t="shared" si="53"/>
        <v>0.16889079062158621</v>
      </c>
      <c r="V45" s="156">
        <f t="shared" si="53"/>
        <v>0.16889079062158621</v>
      </c>
      <c r="W45" s="156">
        <f t="shared" si="53"/>
        <v>0.16889079062158621</v>
      </c>
      <c r="X45" s="156">
        <f t="shared" si="53"/>
        <v>0.16889079062158621</v>
      </c>
      <c r="Y45" s="156">
        <f t="shared" si="53"/>
        <v>0.16889079062158621</v>
      </c>
      <c r="Z45" s="156">
        <f t="shared" si="53"/>
        <v>0.16889079062158621</v>
      </c>
      <c r="AA45" s="156">
        <f t="shared" si="53"/>
        <v>0.16889079062158621</v>
      </c>
      <c r="AB45" s="156">
        <f t="shared" si="53"/>
        <v>0.16889079062158621</v>
      </c>
      <c r="AC45" s="156">
        <f t="shared" si="53"/>
        <v>0.16889079062158621</v>
      </c>
      <c r="AD45" s="156">
        <f t="shared" si="53"/>
        <v>0.16889079062158621</v>
      </c>
      <c r="AE45" s="156">
        <f t="shared" si="53"/>
        <v>0.16889079062158621</v>
      </c>
    </row>
    <row r="46" spans="1:32">
      <c r="B46" s="2" t="s">
        <v>106</v>
      </c>
      <c r="C46">
        <f>SUMPRODUCT(K57:K106,$B$57:$B$106)</f>
        <v>9.6311591468182696E-3</v>
      </c>
      <c r="D46">
        <f>SUMPRODUCT(W$57:W$106,$B$57:$B$106)</f>
        <v>1.171356253470756E-2</v>
      </c>
      <c r="E46">
        <f>SUMPRODUCT(AI$57:AI$106,$B$57:$B$106)</f>
        <v>4.1377194439642974E-3</v>
      </c>
      <c r="F46">
        <f>SUMPRODUCT(AU$57:AU$106,$B$57:$B$106)</f>
        <v>3.6636231380330966E-3</v>
      </c>
      <c r="G46">
        <f>SUMPRODUCT(BG$57:BG$106,$B$57:$B$106)</f>
        <v>3.49923132236532E-3</v>
      </c>
      <c r="H46">
        <f>SUMPRODUCT(BS$57:BS$106,$B$57:$B$106)</f>
        <v>3.3951191217477931E-3</v>
      </c>
      <c r="I46">
        <f>SUMPRODUCT(CE$57:CE$106,$B$57:$B$106)</f>
        <v>3.2625566925398625E-3</v>
      </c>
      <c r="J46">
        <f>SUMPRODUCT(CQ$57:CQ$106,$B$57:$B$106)</f>
        <v>3.184337513128333E-3</v>
      </c>
      <c r="K46">
        <f>SUMPRODUCT(DC$57:DC$106,$B$57:$B$106)</f>
        <v>2.8574574524834208E-3</v>
      </c>
      <c r="L46" s="156">
        <f t="shared" si="54"/>
        <v>2.8574574524834208E-3</v>
      </c>
      <c r="M46" s="156">
        <f t="shared" si="53"/>
        <v>2.8574574524834208E-3</v>
      </c>
      <c r="N46" s="156">
        <f t="shared" si="53"/>
        <v>2.8574574524834208E-3</v>
      </c>
      <c r="O46" s="156">
        <f t="shared" si="53"/>
        <v>2.8574574524834208E-3</v>
      </c>
      <c r="P46" s="156">
        <f t="shared" si="53"/>
        <v>2.8574574524834208E-3</v>
      </c>
      <c r="Q46" s="156">
        <f t="shared" si="53"/>
        <v>2.8574574524834208E-3</v>
      </c>
      <c r="R46" s="156">
        <f t="shared" si="53"/>
        <v>2.8574574524834208E-3</v>
      </c>
      <c r="S46" s="156">
        <f t="shared" si="53"/>
        <v>2.8574574524834208E-3</v>
      </c>
      <c r="T46" s="156">
        <f t="shared" si="53"/>
        <v>2.8574574524834208E-3</v>
      </c>
      <c r="U46" s="156">
        <f t="shared" si="53"/>
        <v>2.8574574524834208E-3</v>
      </c>
      <c r="V46" s="156">
        <f t="shared" si="53"/>
        <v>2.8574574524834208E-3</v>
      </c>
      <c r="W46" s="156">
        <f t="shared" si="53"/>
        <v>2.8574574524834208E-3</v>
      </c>
      <c r="X46" s="156">
        <f t="shared" si="53"/>
        <v>2.8574574524834208E-3</v>
      </c>
      <c r="Y46" s="156">
        <f t="shared" si="53"/>
        <v>2.8574574524834208E-3</v>
      </c>
      <c r="Z46" s="156">
        <f t="shared" si="53"/>
        <v>2.8574574524834208E-3</v>
      </c>
      <c r="AA46" s="156">
        <f t="shared" si="53"/>
        <v>2.8574574524834208E-3</v>
      </c>
      <c r="AB46" s="156">
        <f t="shared" si="53"/>
        <v>2.8574574524834208E-3</v>
      </c>
      <c r="AC46" s="156">
        <f t="shared" si="53"/>
        <v>2.8574574524834208E-3</v>
      </c>
      <c r="AD46" s="156">
        <f t="shared" si="53"/>
        <v>2.8574574524834208E-3</v>
      </c>
      <c r="AE46" s="156">
        <f t="shared" si="53"/>
        <v>2.8574574524834208E-3</v>
      </c>
    </row>
    <row r="47" spans="1:32">
      <c r="B47" s="2" t="s">
        <v>100</v>
      </c>
      <c r="C47">
        <f>SUMPRODUCT(L57:L106,$B$57:$B$106)</f>
        <v>4.6264664576463374E-2</v>
      </c>
      <c r="D47">
        <f>SUMPRODUCT(X$57:X$106,$B$57:$B$106)</f>
        <v>0.23910961273201353</v>
      </c>
      <c r="E47">
        <f>SUMPRODUCT(AJ$57:AJ$106,$B$57:$B$106)</f>
        <v>0.25056684636988569</v>
      </c>
      <c r="F47">
        <f>SUMPRODUCT(AV$57:AV$106,$B$57:$B$106)</f>
        <v>0.25311752042402352</v>
      </c>
      <c r="G47">
        <f>SUMPRODUCT(BH$57:BH$106,$B$57:$B$106)</f>
        <v>0.30486834322658729</v>
      </c>
      <c r="H47">
        <f>SUMPRODUCT(BT$57:BT$106,$B$57:$B$106)</f>
        <v>0.31215898912366102</v>
      </c>
      <c r="I47">
        <f>SUMPRODUCT(CF$57:CF$106,$B$57:$B$106)</f>
        <v>0.31469860653127191</v>
      </c>
      <c r="J47">
        <f>SUMPRODUCT(CR$57:CR$106,$B$57:$B$106)</f>
        <v>0.32617851970337242</v>
      </c>
      <c r="K47">
        <f>SUMPRODUCT(DD$57:DD$106,$B$57:$B$106)</f>
        <v>0.33156817086958518</v>
      </c>
      <c r="L47" s="156">
        <f t="shared" si="54"/>
        <v>0.33156817086958518</v>
      </c>
      <c r="M47" s="156">
        <f t="shared" si="53"/>
        <v>0.33156817086958518</v>
      </c>
      <c r="N47" s="156">
        <f t="shared" si="53"/>
        <v>0.33156817086958518</v>
      </c>
      <c r="O47" s="156">
        <f t="shared" si="53"/>
        <v>0.33156817086958518</v>
      </c>
      <c r="P47" s="156">
        <f t="shared" si="53"/>
        <v>0.33156817086958518</v>
      </c>
      <c r="Q47" s="156">
        <f t="shared" si="53"/>
        <v>0.33156817086958518</v>
      </c>
      <c r="R47" s="156">
        <f t="shared" si="53"/>
        <v>0.33156817086958518</v>
      </c>
      <c r="S47" s="156">
        <f t="shared" si="53"/>
        <v>0.33156817086958518</v>
      </c>
      <c r="T47" s="156">
        <f t="shared" si="53"/>
        <v>0.33156817086958518</v>
      </c>
      <c r="U47" s="156">
        <f t="shared" si="53"/>
        <v>0.33156817086958518</v>
      </c>
      <c r="V47" s="156">
        <f t="shared" si="53"/>
        <v>0.33156817086958518</v>
      </c>
      <c r="W47" s="156">
        <f t="shared" si="53"/>
        <v>0.33156817086958518</v>
      </c>
      <c r="X47" s="156">
        <f t="shared" si="53"/>
        <v>0.33156817086958518</v>
      </c>
      <c r="Y47" s="156">
        <f t="shared" si="53"/>
        <v>0.33156817086958518</v>
      </c>
      <c r="Z47" s="156">
        <f t="shared" si="53"/>
        <v>0.33156817086958518</v>
      </c>
      <c r="AA47" s="156">
        <f t="shared" si="53"/>
        <v>0.33156817086958518</v>
      </c>
      <c r="AB47" s="156">
        <f t="shared" si="53"/>
        <v>0.33156817086958518</v>
      </c>
      <c r="AC47" s="156">
        <f t="shared" si="53"/>
        <v>0.33156817086958518</v>
      </c>
      <c r="AD47" s="156">
        <f t="shared" si="53"/>
        <v>0.33156817086958518</v>
      </c>
      <c r="AE47" s="156">
        <f t="shared" si="53"/>
        <v>0.33156817086958518</v>
      </c>
    </row>
    <row r="48" spans="1:32">
      <c r="B48" s="2" t="s">
        <v>102</v>
      </c>
      <c r="C48">
        <f>SUMPRODUCT(N57:N106,$B$57:$B$106)</f>
        <v>2.857686599430059E-2</v>
      </c>
      <c r="D48">
        <f>SUMPRODUCT(Z$57:Z$106,$B$57:$B$106)</f>
        <v>7.2980570350987428E-2</v>
      </c>
      <c r="E48">
        <f>SUMPRODUCT(AL$57:AL$106,$B$57:$B$106)</f>
        <v>4.7697542664287343E-2</v>
      </c>
      <c r="F48">
        <f>SUMPRODUCT(AX$57:AX$106,$B$57:$B$106)</f>
        <v>4.6076521869013259E-2</v>
      </c>
      <c r="G48">
        <f>SUMPRODUCT(BJ$57:BJ$106,$B$57:$B$106)</f>
        <v>4.0255729434564548E-2</v>
      </c>
      <c r="H48">
        <f>SUMPRODUCT(BV$57:BV$106,$B$57:$B$106)</f>
        <v>4.0212923757965278E-2</v>
      </c>
      <c r="I48">
        <f>SUMPRODUCT(CH$57:CH$106,$B$57:$B$106)</f>
        <v>4.121083413341934E-2</v>
      </c>
      <c r="J48">
        <f>SUMPRODUCT(CT$57:CT$106,$B$57:$B$106)</f>
        <v>4.145963577172234E-2</v>
      </c>
      <c r="K48">
        <f>SUMPRODUCT(DF$57:DF$106,$B$57:$B$106)</f>
        <v>4.825558391835548E-2</v>
      </c>
      <c r="L48" s="156">
        <f t="shared" si="54"/>
        <v>4.825558391835548E-2</v>
      </c>
      <c r="M48" s="156">
        <f t="shared" si="53"/>
        <v>4.825558391835548E-2</v>
      </c>
      <c r="N48" s="156">
        <f t="shared" si="53"/>
        <v>4.825558391835548E-2</v>
      </c>
      <c r="O48" s="156">
        <f t="shared" si="53"/>
        <v>4.825558391835548E-2</v>
      </c>
      <c r="P48" s="156">
        <f t="shared" si="53"/>
        <v>4.825558391835548E-2</v>
      </c>
      <c r="Q48" s="156">
        <f t="shared" si="53"/>
        <v>4.825558391835548E-2</v>
      </c>
      <c r="R48" s="156">
        <f t="shared" si="53"/>
        <v>4.825558391835548E-2</v>
      </c>
      <c r="S48" s="156">
        <f t="shared" si="53"/>
        <v>4.825558391835548E-2</v>
      </c>
      <c r="T48" s="156">
        <f t="shared" si="53"/>
        <v>4.825558391835548E-2</v>
      </c>
      <c r="U48" s="156">
        <f t="shared" si="53"/>
        <v>4.825558391835548E-2</v>
      </c>
      <c r="V48" s="156">
        <f t="shared" si="53"/>
        <v>4.825558391835548E-2</v>
      </c>
      <c r="W48" s="156">
        <f t="shared" si="53"/>
        <v>4.825558391835548E-2</v>
      </c>
      <c r="X48" s="156">
        <f t="shared" si="53"/>
        <v>4.825558391835548E-2</v>
      </c>
      <c r="Y48" s="156">
        <f t="shared" si="53"/>
        <v>4.825558391835548E-2</v>
      </c>
      <c r="Z48" s="156">
        <f t="shared" si="53"/>
        <v>4.825558391835548E-2</v>
      </c>
      <c r="AA48" s="156">
        <f t="shared" si="53"/>
        <v>4.825558391835548E-2</v>
      </c>
      <c r="AB48" s="156">
        <f t="shared" si="53"/>
        <v>4.825558391835548E-2</v>
      </c>
      <c r="AC48" s="156">
        <f t="shared" si="53"/>
        <v>4.825558391835548E-2</v>
      </c>
      <c r="AD48" s="156">
        <f t="shared" si="53"/>
        <v>4.825558391835548E-2</v>
      </c>
      <c r="AE48" s="156">
        <f t="shared" si="53"/>
        <v>4.825558391835548E-2</v>
      </c>
    </row>
    <row r="49" spans="1:110">
      <c r="B49" s="1"/>
    </row>
    <row r="50" spans="1:110">
      <c r="B50" s="1"/>
      <c r="C50" s="160">
        <f>SUM(C39:C48)</f>
        <v>0.99999999999999989</v>
      </c>
      <c r="D50" s="160">
        <f>SUM(D39:D48)</f>
        <v>1</v>
      </c>
      <c r="E50" s="160">
        <f>SUM(E39:E48)</f>
        <v>1</v>
      </c>
      <c r="F50" s="160">
        <f>SUM(F39:F48)</f>
        <v>0.99999999999999989</v>
      </c>
      <c r="G50" s="160">
        <f t="shared" ref="G50:K50" si="55">SUM(G39:G48)</f>
        <v>1</v>
      </c>
      <c r="H50" s="160">
        <f t="shared" si="55"/>
        <v>1.0000000000000002</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0.17896180450754481</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0.29003943360894785</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7.6910694378194006E-2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0.20302918109421583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0.25105888641109753</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734917.99669256515</v>
      </c>
      <c r="C2" s="5">
        <f>SUMIFS(Imports_new!C$10:C$33,Imports_new!$A$10:$A$33,$A2)</f>
        <v>734917.99669256515</v>
      </c>
      <c r="D2" s="5">
        <f>SUMIFS(Imports_new!D$10:D$33,Imports_new!$A$10:$A$33,$A2)</f>
        <v>734917.99669256515</v>
      </c>
      <c r="E2" s="5">
        <f>SUMIFS(Imports_new!E$10:E$33,Imports_new!$A$10:$A$33,$A2)</f>
        <v>236494.10329172554</v>
      </c>
      <c r="F2" s="5">
        <f>SUMIFS(Imports_new!F$10:F$33,Imports_new!$A$10:$A$33,$A2)</f>
        <v>203287.08085306265</v>
      </c>
      <c r="G2" s="5">
        <f>SUMIFS(Imports_new!G$10:G$33,Imports_new!$A$10:$A$33,$A2)</f>
        <v>166864.10159649097</v>
      </c>
      <c r="H2" s="5">
        <f>SUMIFS(Imports_new!H$10:H$33,Imports_new!$A$10:$A$33,$A2)</f>
        <v>155407.9807025448</v>
      </c>
      <c r="I2" s="5">
        <f>SUMIFS(Imports_new!I$10:I$33,Imports_new!$A$10:$A$33,$A2)</f>
        <v>185250.6362316231</v>
      </c>
      <c r="J2" s="5">
        <f>SUMIFS(Imports_new!J$10:J$33,Imports_new!$A$10:$A$33,$A2)</f>
        <v>76334.173039144545</v>
      </c>
      <c r="K2" s="5">
        <f>SUMIFS(Imports_new!K$10:K$33,Imports_new!$A$10:$A$33,$A2)</f>
        <v>74563.508222659439</v>
      </c>
      <c r="L2" s="5">
        <f>SUMIFS(Imports_new!L$10:L$33,Imports_new!$A$10:$A$33,$A2)</f>
        <v>69039.06945576673</v>
      </c>
      <c r="M2" s="5">
        <f>SUMIFS(Imports_new!M$10:M$33,Imports_new!$A$10:$A$33,$A2)</f>
        <v>69039.06945576673</v>
      </c>
      <c r="N2" s="5">
        <f>SUMIFS(Imports_new!N$10:N$33,Imports_new!$A$10:$A$33,$A2)</f>
        <v>69039.06945576673</v>
      </c>
      <c r="O2" s="5">
        <f>SUMIFS(Imports_new!O$10:O$33,Imports_new!$A$10:$A$33,$A2)</f>
        <v>69039.06945576673</v>
      </c>
      <c r="P2" s="5">
        <f>SUMIFS(Imports_new!P$10:P$33,Imports_new!$A$10:$A$33,$A2)</f>
        <v>69039.06945576673</v>
      </c>
      <c r="Q2" s="5">
        <f>SUMIFS(Imports_new!Q$10:Q$33,Imports_new!$A$10:$A$33,$A2)</f>
        <v>69039.06945576673</v>
      </c>
      <c r="R2" s="5">
        <f>SUMIFS(Imports_new!R$10:R$33,Imports_new!$A$10:$A$33,$A2)</f>
        <v>69039.06945576673</v>
      </c>
      <c r="S2" s="5">
        <f>SUMIFS(Imports_new!S$10:S$33,Imports_new!$A$10:$A$33,$A2)</f>
        <v>69039.06945576673</v>
      </c>
      <c r="T2" s="5">
        <f>SUMIFS(Imports_new!T$10:T$33,Imports_new!$A$10:$A$33,$A2)</f>
        <v>69039.06945576673</v>
      </c>
      <c r="U2" s="5">
        <f>SUMIFS(Imports_new!U$10:U$33,Imports_new!$A$10:$A$33,$A2)</f>
        <v>69039.06945576673</v>
      </c>
      <c r="V2" s="5">
        <f>SUMIFS(Imports_new!V$10:V$33,Imports_new!$A$10:$A$33,$A2)</f>
        <v>69039.06945576673</v>
      </c>
      <c r="W2" s="5">
        <f>SUMIFS(Imports_new!W$10:W$33,Imports_new!$A$10:$A$33,$A2)</f>
        <v>69039.06945576673</v>
      </c>
      <c r="X2" s="5">
        <f>SUMIFS(Imports_new!X$10:X$33,Imports_new!$A$10:$A$33,$A2)</f>
        <v>69039.06945576673</v>
      </c>
      <c r="Y2" s="5">
        <f>SUMIFS(Imports_new!Y$10:Y$33,Imports_new!$A$10:$A$33,$A2)</f>
        <v>69039.06945576673</v>
      </c>
      <c r="Z2" s="5">
        <f>SUMIFS(Imports_new!Z$10:Z$33,Imports_new!$A$10:$A$33,$A2)</f>
        <v>69039.06945576673</v>
      </c>
      <c r="AA2" s="5">
        <f>SUMIFS(Imports_new!AA$10:AA$33,Imports_new!$A$10:$A$33,$A2)</f>
        <v>69039.06945576673</v>
      </c>
      <c r="AB2" s="5">
        <f>SUMIFS(Imports_new!AB$10:AB$33,Imports_new!$A$10:$A$33,$A2)</f>
        <v>69039.06945576673</v>
      </c>
      <c r="AC2" s="5">
        <f>SUMIFS(Imports_new!AC$10:AC$33,Imports_new!$A$10:$A$33,$A2)</f>
        <v>69039.06945576673</v>
      </c>
      <c r="AD2" s="5">
        <f>SUMIFS(Imports_new!AD$10:AD$33,Imports_new!$A$10:$A$33,$A2)</f>
        <v>69039.06945576673</v>
      </c>
      <c r="AE2" s="5">
        <f>SUMIFS(Imports_new!AE$10:AE$33,Imports_new!$A$10:$A$33,$A2)</f>
        <v>69039.06945576673</v>
      </c>
      <c r="AF2" s="5">
        <f>SUMIFS(Imports_new!AF$10:AF$33,Imports_new!$A$10:$A$33,$A2)</f>
        <v>69039.06945576673</v>
      </c>
    </row>
    <row r="3" spans="1:32">
      <c r="A3" s="2" t="s">
        <v>346</v>
      </c>
      <c r="B3" s="5">
        <f>SUMIFS(Imports_new!B$10:B$33,Imports_new!$A$10:$A$33,$A3)</f>
        <v>11126819.399165325</v>
      </c>
      <c r="C3" s="5">
        <f>SUMIFS(Imports_new!C$10:C$33,Imports_new!$A$10:$A$33,$A3)</f>
        <v>11126819.399165325</v>
      </c>
      <c r="D3" s="5">
        <f>SUMIFS(Imports_new!D$10:D$33,Imports_new!$A$10:$A$33,$A3)</f>
        <v>11126819.399165325</v>
      </c>
      <c r="E3" s="5">
        <f>SUMIFS(Imports_new!E$10:E$33,Imports_new!$A$10:$A$33,$A3)</f>
        <v>8958153.1482786387</v>
      </c>
      <c r="F3" s="5">
        <f>SUMIFS(Imports_new!F$10:F$33,Imports_new!$A$10:$A$33,$A3)</f>
        <v>7781334.8744290788</v>
      </c>
      <c r="G3" s="5">
        <f>SUMIFS(Imports_new!G$10:G$33,Imports_new!$A$10:$A$33,$A3)</f>
        <v>6195870.7303979388</v>
      </c>
      <c r="H3" s="5">
        <f>SUMIFS(Imports_new!H$10:H$33,Imports_new!$A$10:$A$33,$A3)</f>
        <v>5886322.6987840133</v>
      </c>
      <c r="I3" s="5">
        <f>SUMIFS(Imports_new!I$10:I$33,Imports_new!$A$10:$A$33,$A3)</f>
        <v>5702605.7460987316</v>
      </c>
      <c r="J3" s="5">
        <f>SUMIFS(Imports_new!J$10:J$33,Imports_new!$A$10:$A$33,$A3)</f>
        <v>5384179.8342923773</v>
      </c>
      <c r="K3" s="5">
        <f>SUMIFS(Imports_new!K$10:K$33,Imports_new!$A$10:$A$33,$A3)</f>
        <v>4971552.0914091989</v>
      </c>
      <c r="L3" s="5">
        <f>SUMIFS(Imports_new!L$10:L$33,Imports_new!$A$10:$A$33,$A3)</f>
        <v>3883027.7899442627</v>
      </c>
      <c r="M3" s="5">
        <f>SUMIFS(Imports_new!M$10:M$33,Imports_new!$A$10:$A$33,$A3)</f>
        <v>3883027.7899442627</v>
      </c>
      <c r="N3" s="5">
        <f>SUMIFS(Imports_new!N$10:N$33,Imports_new!$A$10:$A$33,$A3)</f>
        <v>3883027.7899442627</v>
      </c>
      <c r="O3" s="5">
        <f>SUMIFS(Imports_new!O$10:O$33,Imports_new!$A$10:$A$33,$A3)</f>
        <v>3883027.7899442627</v>
      </c>
      <c r="P3" s="5">
        <f>SUMIFS(Imports_new!P$10:P$33,Imports_new!$A$10:$A$33,$A3)</f>
        <v>3883027.7899442627</v>
      </c>
      <c r="Q3" s="5">
        <f>SUMIFS(Imports_new!Q$10:Q$33,Imports_new!$A$10:$A$33,$A3)</f>
        <v>3883027.7899442627</v>
      </c>
      <c r="R3" s="5">
        <f>SUMIFS(Imports_new!R$10:R$33,Imports_new!$A$10:$A$33,$A3)</f>
        <v>3883027.7899442627</v>
      </c>
      <c r="S3" s="5">
        <f>SUMIFS(Imports_new!S$10:S$33,Imports_new!$A$10:$A$33,$A3)</f>
        <v>3883027.7899442627</v>
      </c>
      <c r="T3" s="5">
        <f>SUMIFS(Imports_new!T$10:T$33,Imports_new!$A$10:$A$33,$A3)</f>
        <v>3883027.7899442627</v>
      </c>
      <c r="U3" s="5">
        <f>SUMIFS(Imports_new!U$10:U$33,Imports_new!$A$10:$A$33,$A3)</f>
        <v>3883027.7899442627</v>
      </c>
      <c r="V3" s="5">
        <f>SUMIFS(Imports_new!V$10:V$33,Imports_new!$A$10:$A$33,$A3)</f>
        <v>3883027.7899442627</v>
      </c>
      <c r="W3" s="5">
        <f>SUMIFS(Imports_new!W$10:W$33,Imports_new!$A$10:$A$33,$A3)</f>
        <v>3883027.7899442627</v>
      </c>
      <c r="X3" s="5">
        <f>SUMIFS(Imports_new!X$10:X$33,Imports_new!$A$10:$A$33,$A3)</f>
        <v>3883027.7899442627</v>
      </c>
      <c r="Y3" s="5">
        <f>SUMIFS(Imports_new!Y$10:Y$33,Imports_new!$A$10:$A$33,$A3)</f>
        <v>3883027.7899442627</v>
      </c>
      <c r="Z3" s="5">
        <f>SUMIFS(Imports_new!Z$10:Z$33,Imports_new!$A$10:$A$33,$A3)</f>
        <v>3883027.7899442627</v>
      </c>
      <c r="AA3" s="5">
        <f>SUMIFS(Imports_new!AA$10:AA$33,Imports_new!$A$10:$A$33,$A3)</f>
        <v>3883027.7899442627</v>
      </c>
      <c r="AB3" s="5">
        <f>SUMIFS(Imports_new!AB$10:AB$33,Imports_new!$A$10:$A$33,$A3)</f>
        <v>3883027.7899442627</v>
      </c>
      <c r="AC3" s="5">
        <f>SUMIFS(Imports_new!AC$10:AC$33,Imports_new!$A$10:$A$33,$A3)</f>
        <v>3883027.7899442627</v>
      </c>
      <c r="AD3" s="5">
        <f>SUMIFS(Imports_new!AD$10:AD$33,Imports_new!$A$10:$A$33,$A3)</f>
        <v>3883027.7899442627</v>
      </c>
      <c r="AE3" s="5">
        <f>SUMIFS(Imports_new!AE$10:AE$33,Imports_new!$A$10:$A$33,$A3)</f>
        <v>3883027.7899442627</v>
      </c>
      <c r="AF3" s="5">
        <f>SUMIFS(Imports_new!AF$10:AF$33,Imports_new!$A$10:$A$33,$A3)</f>
        <v>3883027.7899442627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9552563.299284691</v>
      </c>
      <c r="C5" s="5">
        <f>SUMIFS(Imports_new!C$10:C$33,Imports_new!$A$10:$A$33,$A5)</f>
        <v>9552563.299284691</v>
      </c>
      <c r="D5" s="5">
        <f>SUMIFS(Imports_new!D$10:D$33,Imports_new!$A$10:$A$33,$A5)</f>
        <v>9552563.299284691</v>
      </c>
      <c r="E5" s="5">
        <f>SUMIFS(Imports_new!E$10:E$33,Imports_new!$A$10:$A$33,$A5)</f>
        <v>8624886.1225748286</v>
      </c>
      <c r="F5" s="5">
        <f>SUMIFS(Imports_new!F$10:F$33,Imports_new!$A$10:$A$33,$A5)</f>
        <v>7992001.857285195</v>
      </c>
      <c r="G5" s="5">
        <f>SUMIFS(Imports_new!G$10:G$33,Imports_new!$A$10:$A$33,$A5)</f>
        <v>8124889.3147730893</v>
      </c>
      <c r="H5" s="5">
        <f>SUMIFS(Imports_new!H$10:H$33,Imports_new!$A$10:$A$33,$A5)</f>
        <v>7453940.862128769</v>
      </c>
      <c r="I5" s="5">
        <f>SUMIFS(Imports_new!I$10:I$33,Imports_new!$A$10:$A$33,$A5)</f>
        <v>7493634.4668644648</v>
      </c>
      <c r="J5" s="5">
        <f>SUMIFS(Imports_new!J$10:J$33,Imports_new!$A$10:$A$33,$A5)</f>
        <v>7653979.8370703403</v>
      </c>
      <c r="K5" s="5">
        <f>SUMIFS(Imports_new!K$10:K$33,Imports_new!$A$10:$A$33,$A5)</f>
        <v>7758296.8170701368</v>
      </c>
      <c r="L5" s="5">
        <f>SUMIFS(Imports_new!L$10:L$33,Imports_new!$A$10:$A$33,$A5)</f>
        <v>8009233.4430350382</v>
      </c>
      <c r="M5" s="5">
        <f>SUMIFS(Imports_new!M$10:M$33,Imports_new!$A$10:$A$33,$A5)</f>
        <v>8009233.4430350382</v>
      </c>
      <c r="N5" s="5">
        <f>SUMIFS(Imports_new!N$10:N$33,Imports_new!$A$10:$A$33,$A5)</f>
        <v>8009233.4430350382</v>
      </c>
      <c r="O5" s="5">
        <f>SUMIFS(Imports_new!O$10:O$33,Imports_new!$A$10:$A$33,$A5)</f>
        <v>8009233.4430350382</v>
      </c>
      <c r="P5" s="5">
        <f>SUMIFS(Imports_new!P$10:P$33,Imports_new!$A$10:$A$33,$A5)</f>
        <v>8009233.4430350382</v>
      </c>
      <c r="Q5" s="5">
        <f>SUMIFS(Imports_new!Q$10:Q$33,Imports_new!$A$10:$A$33,$A5)</f>
        <v>8009233.4430350382</v>
      </c>
      <c r="R5" s="5">
        <f>SUMIFS(Imports_new!R$10:R$33,Imports_new!$A$10:$A$33,$A5)</f>
        <v>8009233.4430350382</v>
      </c>
      <c r="S5" s="5">
        <f>SUMIFS(Imports_new!S$10:S$33,Imports_new!$A$10:$A$33,$A5)</f>
        <v>8009233.4430350382</v>
      </c>
      <c r="T5" s="5">
        <f>SUMIFS(Imports_new!T$10:T$33,Imports_new!$A$10:$A$33,$A5)</f>
        <v>8009233.4430350382</v>
      </c>
      <c r="U5" s="5">
        <f>SUMIFS(Imports_new!U$10:U$33,Imports_new!$A$10:$A$33,$A5)</f>
        <v>8009233.4430350382</v>
      </c>
      <c r="V5" s="5">
        <f>SUMIFS(Imports_new!V$10:V$33,Imports_new!$A$10:$A$33,$A5)</f>
        <v>8009233.4430350382</v>
      </c>
      <c r="W5" s="5">
        <f>SUMIFS(Imports_new!W$10:W$33,Imports_new!$A$10:$A$33,$A5)</f>
        <v>8009233.4430350382</v>
      </c>
      <c r="X5" s="5">
        <f>SUMIFS(Imports_new!X$10:X$33,Imports_new!$A$10:$A$33,$A5)</f>
        <v>8009233.4430350382</v>
      </c>
      <c r="Y5" s="5">
        <f>SUMIFS(Imports_new!Y$10:Y$33,Imports_new!$A$10:$A$33,$A5)</f>
        <v>8009233.4430350382</v>
      </c>
      <c r="Z5" s="5">
        <f>SUMIFS(Imports_new!Z$10:Z$33,Imports_new!$A$10:$A$33,$A5)</f>
        <v>8009233.4430350382</v>
      </c>
      <c r="AA5" s="5">
        <f>SUMIFS(Imports_new!AA$10:AA$33,Imports_new!$A$10:$A$33,$A5)</f>
        <v>8009233.4430350382</v>
      </c>
      <c r="AB5" s="5">
        <f>SUMIFS(Imports_new!AB$10:AB$33,Imports_new!$A$10:$A$33,$A5)</f>
        <v>8009233.4430350382</v>
      </c>
      <c r="AC5" s="5">
        <f>SUMIFS(Imports_new!AC$10:AC$33,Imports_new!$A$10:$A$33,$A5)</f>
        <v>8009233.4430350382</v>
      </c>
      <c r="AD5" s="5">
        <f>SUMIFS(Imports_new!AD$10:AD$33,Imports_new!$A$10:$A$33,$A5)</f>
        <v>8009233.4430350382</v>
      </c>
      <c r="AE5" s="5">
        <f>SUMIFS(Imports_new!AE$10:AE$33,Imports_new!$A$10:$A$33,$A5)</f>
        <v>8009233.4430350382</v>
      </c>
      <c r="AF5" s="5">
        <f>SUMIFS(Imports_new!AF$10:AF$33,Imports_new!$A$10:$A$33,$A5)</f>
        <v>8009233.4430350382</v>
      </c>
    </row>
    <row r="6" spans="1:32">
      <c r="A6" s="2" t="s">
        <v>101</v>
      </c>
      <c r="B6" s="5">
        <f>SUMIFS(Imports_new!B$10:B$33,Imports_new!$A$10:$A$33,$A6)</f>
        <v>9353501.052833749</v>
      </c>
      <c r="C6" s="5">
        <f>SUMIFS(Imports_new!C$10:C$33,Imports_new!$A$10:$A$33,$A6)</f>
        <v>9353501.052833749</v>
      </c>
      <c r="D6" s="5">
        <f>SUMIFS(Imports_new!D$10:D$33,Imports_new!$A$10:$A$33,$A6)</f>
        <v>9353501.052833749</v>
      </c>
      <c r="E6" s="5">
        <f>SUMIFS(Imports_new!E$10:E$33,Imports_new!$A$10:$A$33,$A6)</f>
        <v>4419732.8572307564</v>
      </c>
      <c r="F6" s="5">
        <f>SUMIFS(Imports_new!F$10:F$33,Imports_new!$A$10:$A$33,$A6)</f>
        <v>4523821.9607916456</v>
      </c>
      <c r="G6" s="5">
        <f>SUMIFS(Imports_new!G$10:G$33,Imports_new!$A$10:$A$33,$A6)</f>
        <v>4358078.6766890595</v>
      </c>
      <c r="H6" s="5">
        <f>SUMIFS(Imports_new!H$10:H$33,Imports_new!$A$10:$A$33,$A6)</f>
        <v>3596842.5134169892</v>
      </c>
      <c r="I6" s="5">
        <f>SUMIFS(Imports_new!I$10:I$33,Imports_new!$A$10:$A$33,$A6)</f>
        <v>3376232.7232946744</v>
      </c>
      <c r="J6" s="5">
        <f>SUMIFS(Imports_new!J$10:J$33,Imports_new!$A$10:$A$33,$A6)</f>
        <v>3349674.8272123174</v>
      </c>
      <c r="K6" s="5">
        <f>SUMIFS(Imports_new!K$10:K$33,Imports_new!$A$10:$A$33,$A6)</f>
        <v>3199394.5922153355</v>
      </c>
      <c r="L6" s="5">
        <f>SUMIFS(Imports_new!L$10:L$33,Imports_new!$A$10:$A$33,$A6)</f>
        <v>3156390.7465938022</v>
      </c>
      <c r="M6" s="5">
        <f>SUMIFS(Imports_new!M$10:M$33,Imports_new!$A$10:$A$33,$A6)</f>
        <v>3156390.7465938022</v>
      </c>
      <c r="N6" s="5">
        <f>SUMIFS(Imports_new!N$10:N$33,Imports_new!$A$10:$A$33,$A6)</f>
        <v>3156390.7465938022</v>
      </c>
      <c r="O6" s="5">
        <f>SUMIFS(Imports_new!O$10:O$33,Imports_new!$A$10:$A$33,$A6)</f>
        <v>3156390.7465938022</v>
      </c>
      <c r="P6" s="5">
        <f>SUMIFS(Imports_new!P$10:P$33,Imports_new!$A$10:$A$33,$A6)</f>
        <v>3156390.7465938022</v>
      </c>
      <c r="Q6" s="5">
        <f>SUMIFS(Imports_new!Q$10:Q$33,Imports_new!$A$10:$A$33,$A6)</f>
        <v>3156390.7465938022</v>
      </c>
      <c r="R6" s="5">
        <f>SUMIFS(Imports_new!R$10:R$33,Imports_new!$A$10:$A$33,$A6)</f>
        <v>3156390.7465938022</v>
      </c>
      <c r="S6" s="5">
        <f>SUMIFS(Imports_new!S$10:S$33,Imports_new!$A$10:$A$33,$A6)</f>
        <v>3156390.7465938022</v>
      </c>
      <c r="T6" s="5">
        <f>SUMIFS(Imports_new!T$10:T$33,Imports_new!$A$10:$A$33,$A6)</f>
        <v>3156390.7465938022</v>
      </c>
      <c r="U6" s="5">
        <f>SUMIFS(Imports_new!U$10:U$33,Imports_new!$A$10:$A$33,$A6)</f>
        <v>3156390.7465938022</v>
      </c>
      <c r="V6" s="5">
        <f>SUMIFS(Imports_new!V$10:V$33,Imports_new!$A$10:$A$33,$A6)</f>
        <v>3156390.7465938022</v>
      </c>
      <c r="W6" s="5">
        <f>SUMIFS(Imports_new!W$10:W$33,Imports_new!$A$10:$A$33,$A6)</f>
        <v>3156390.7465938022</v>
      </c>
      <c r="X6" s="5">
        <f>SUMIFS(Imports_new!X$10:X$33,Imports_new!$A$10:$A$33,$A6)</f>
        <v>3156390.7465938022</v>
      </c>
      <c r="Y6" s="5">
        <f>SUMIFS(Imports_new!Y$10:Y$33,Imports_new!$A$10:$A$33,$A6)</f>
        <v>3156390.7465938022</v>
      </c>
      <c r="Z6" s="5">
        <f>SUMIFS(Imports_new!Z$10:Z$33,Imports_new!$A$10:$A$33,$A6)</f>
        <v>3156390.7465938022</v>
      </c>
      <c r="AA6" s="5">
        <f>SUMIFS(Imports_new!AA$10:AA$33,Imports_new!$A$10:$A$33,$A6)</f>
        <v>3156390.7465938022</v>
      </c>
      <c r="AB6" s="5">
        <f>SUMIFS(Imports_new!AB$10:AB$33,Imports_new!$A$10:$A$33,$A6)</f>
        <v>3156390.7465938022</v>
      </c>
      <c r="AC6" s="5">
        <f>SUMIFS(Imports_new!AC$10:AC$33,Imports_new!$A$10:$A$33,$A6)</f>
        <v>3156390.7465938022</v>
      </c>
      <c r="AD6" s="5">
        <f>SUMIFS(Imports_new!AD$10:AD$33,Imports_new!$A$10:$A$33,$A6)</f>
        <v>3156390.7465938022</v>
      </c>
      <c r="AE6" s="5">
        <f>SUMIFS(Imports_new!AE$10:AE$33,Imports_new!$A$10:$A$33,$A6)</f>
        <v>3156390.7465938022</v>
      </c>
      <c r="AF6" s="5">
        <f>SUMIFS(Imports_new!AF$10:AF$33,Imports_new!$A$10:$A$33,$A6)</f>
        <v>3156390.7465938022</v>
      </c>
    </row>
    <row r="7" spans="1:32">
      <c r="A7" s="2" t="s">
        <v>100</v>
      </c>
      <c r="B7" s="5">
        <f>SUMIFS(Imports_new!B$10:B$33,Imports_new!$A$10:$A$33,$A7)</f>
        <v>1608172.5097252899</v>
      </c>
      <c r="C7" s="5">
        <f>SUMIFS(Imports_new!C$10:C$33,Imports_new!$A$10:$A$33,$A7)</f>
        <v>1608172.5097252899</v>
      </c>
      <c r="D7" s="5">
        <f>SUMIFS(Imports_new!D$10:D$33,Imports_new!$A$10:$A$33,$A7)</f>
        <v>1608172.5097252899</v>
      </c>
      <c r="E7" s="5">
        <f>SUMIFS(Imports_new!E$10:E$33,Imports_new!$A$10:$A$33,$A7)</f>
        <v>8311516.1328179045</v>
      </c>
      <c r="F7" s="5">
        <f>SUMIFS(Imports_new!F$10:F$33,Imports_new!$A$10:$A$33,$A7)</f>
        <v>8709772.7362668253</v>
      </c>
      <c r="G7" s="5">
        <f>SUMIFS(Imports_new!G$10:G$33,Imports_new!$A$10:$A$33,$A7)</f>
        <v>8798434.8703746945</v>
      </c>
      <c r="H7" s="5">
        <f>SUMIFS(Imports_new!H$10:H$33,Imports_new!$A$10:$A$33,$A7)</f>
        <v>10597307.754218904</v>
      </c>
      <c r="I7" s="5">
        <f>SUMIFS(Imports_new!I$10:I$33,Imports_new!$A$10:$A$33,$A7)</f>
        <v>10850732.617819455</v>
      </c>
      <c r="J7" s="5">
        <f>SUMIFS(Imports_new!J$10:J$33,Imports_new!$A$10:$A$33,$A7)</f>
        <v>10939010.419842415</v>
      </c>
      <c r="K7" s="5">
        <f>SUMIFS(Imports_new!K$10:K$33,Imports_new!$A$10:$A$33,$A7)</f>
        <v>11338055.370160664</v>
      </c>
      <c r="L7" s="5">
        <f>SUMIFS(Imports_new!L$10:L$33,Imports_new!$A$10:$A$33,$A7)</f>
        <v>11525401.13224194</v>
      </c>
      <c r="M7" s="5">
        <f>SUMIFS(Imports_new!M$10:M$33,Imports_new!$A$10:$A$33,$A7)</f>
        <v>11525401.13224194</v>
      </c>
      <c r="N7" s="5">
        <f>SUMIFS(Imports_new!N$10:N$33,Imports_new!$A$10:$A$33,$A7)</f>
        <v>11525401.13224194</v>
      </c>
      <c r="O7" s="5">
        <f>SUMIFS(Imports_new!O$10:O$33,Imports_new!$A$10:$A$33,$A7)</f>
        <v>11525401.13224194</v>
      </c>
      <c r="P7" s="5">
        <f>SUMIFS(Imports_new!P$10:P$33,Imports_new!$A$10:$A$33,$A7)</f>
        <v>11525401.13224194</v>
      </c>
      <c r="Q7" s="5">
        <f>SUMIFS(Imports_new!Q$10:Q$33,Imports_new!$A$10:$A$33,$A7)</f>
        <v>11525401.13224194</v>
      </c>
      <c r="R7" s="5">
        <f>SUMIFS(Imports_new!R$10:R$33,Imports_new!$A$10:$A$33,$A7)</f>
        <v>11525401.13224194</v>
      </c>
      <c r="S7" s="5">
        <f>SUMIFS(Imports_new!S$10:S$33,Imports_new!$A$10:$A$33,$A7)</f>
        <v>11525401.13224194</v>
      </c>
      <c r="T7" s="5">
        <f>SUMIFS(Imports_new!T$10:T$33,Imports_new!$A$10:$A$33,$A7)</f>
        <v>11525401.13224194</v>
      </c>
      <c r="U7" s="5">
        <f>SUMIFS(Imports_new!U$10:U$33,Imports_new!$A$10:$A$33,$A7)</f>
        <v>11525401.13224194</v>
      </c>
      <c r="V7" s="5">
        <f>SUMIFS(Imports_new!V$10:V$33,Imports_new!$A$10:$A$33,$A7)</f>
        <v>11525401.13224194</v>
      </c>
      <c r="W7" s="5">
        <f>SUMIFS(Imports_new!W$10:W$33,Imports_new!$A$10:$A$33,$A7)</f>
        <v>11525401.13224194</v>
      </c>
      <c r="X7" s="5">
        <f>SUMIFS(Imports_new!X$10:X$33,Imports_new!$A$10:$A$33,$A7)</f>
        <v>11525401.13224194</v>
      </c>
      <c r="Y7" s="5">
        <f>SUMIFS(Imports_new!Y$10:Y$33,Imports_new!$A$10:$A$33,$A7)</f>
        <v>11525401.13224194</v>
      </c>
      <c r="Z7" s="5">
        <f>SUMIFS(Imports_new!Z$10:Z$33,Imports_new!$A$10:$A$33,$A7)</f>
        <v>11525401.13224194</v>
      </c>
      <c r="AA7" s="5">
        <f>SUMIFS(Imports_new!AA$10:AA$33,Imports_new!$A$10:$A$33,$A7)</f>
        <v>11525401.13224194</v>
      </c>
      <c r="AB7" s="5">
        <f>SUMIFS(Imports_new!AB$10:AB$33,Imports_new!$A$10:$A$33,$A7)</f>
        <v>11525401.13224194</v>
      </c>
      <c r="AC7" s="5">
        <f>SUMIFS(Imports_new!AC$10:AC$33,Imports_new!$A$10:$A$33,$A7)</f>
        <v>11525401.13224194</v>
      </c>
      <c r="AD7" s="5">
        <f>SUMIFS(Imports_new!AD$10:AD$33,Imports_new!$A$10:$A$33,$A7)</f>
        <v>11525401.13224194</v>
      </c>
      <c r="AE7" s="5">
        <f>SUMIFS(Imports_new!AE$10:AE$33,Imports_new!$A$10:$A$33,$A7)</f>
        <v>11525401.13224194</v>
      </c>
      <c r="AF7" s="5">
        <f>SUMIFS(Imports_new!AF$10:AF$33,Imports_new!$A$10:$A$33,$A7)</f>
        <v>11525401.13224194</v>
      </c>
    </row>
    <row r="8" spans="1:32">
      <c r="A8" s="2" t="s">
        <v>102</v>
      </c>
      <c r="B8" s="5">
        <f>SUMIFS(Imports_new!B$10:B$33,Imports_new!$A$10:$A$33,$A8)</f>
        <v>993339.74917690293</v>
      </c>
      <c r="C8" s="5">
        <f>SUMIFS(Imports_new!C$10:C$33,Imports_new!$A$10:$A$33,$A8)</f>
        <v>993339.74917690293</v>
      </c>
      <c r="D8" s="5">
        <f>SUMIFS(Imports_new!D$10:D$33,Imports_new!$A$10:$A$33,$A8)</f>
        <v>993339.74917690293</v>
      </c>
      <c r="E8" s="5">
        <f>SUMIFS(Imports_new!E$10:E$33,Imports_new!$A$10:$A$33,$A8)</f>
        <v>2536824.7680377397</v>
      </c>
      <c r="F8" s="5">
        <f>SUMIFS(Imports_new!F$10:F$33,Imports_new!$A$10:$A$33,$A8)</f>
        <v>1657979.7475324033</v>
      </c>
      <c r="G8" s="5">
        <f>SUMIFS(Imports_new!G$10:G$33,Imports_new!$A$10:$A$33,$A8)</f>
        <v>1601632.6172869368</v>
      </c>
      <c r="H8" s="5">
        <f>SUMIFS(Imports_new!H$10:H$33,Imports_new!$A$10:$A$33,$A8)</f>
        <v>1399300.2657267877</v>
      </c>
      <c r="I8" s="5">
        <f>SUMIFS(Imports_new!I$10:I$33,Imports_new!$A$10:$A$33,$A8)</f>
        <v>1397812.3285938303</v>
      </c>
      <c r="J8" s="5">
        <f>SUMIFS(Imports_new!J$10:J$33,Imports_new!$A$10:$A$33,$A8)</f>
        <v>1432499.9686678771</v>
      </c>
      <c r="K8" s="5">
        <f>SUMIFS(Imports_new!K$10:K$33,Imports_new!$A$10:$A$33,$A8)</f>
        <v>1441148.3822845416</v>
      </c>
      <c r="L8" s="5">
        <f>SUMIFS(Imports_new!L$10:L$33,Imports_new!$A$10:$A$33,$A8)</f>
        <v>1677377.4155431979</v>
      </c>
      <c r="M8" s="5">
        <f>SUMIFS(Imports_new!M$10:M$33,Imports_new!$A$10:$A$33,$A8)</f>
        <v>1677377.4155431979</v>
      </c>
      <c r="N8" s="5">
        <f>SUMIFS(Imports_new!N$10:N$33,Imports_new!$A$10:$A$33,$A8)</f>
        <v>1677377.4155431979</v>
      </c>
      <c r="O8" s="5">
        <f>SUMIFS(Imports_new!O$10:O$33,Imports_new!$A$10:$A$33,$A8)</f>
        <v>1677377.4155431979</v>
      </c>
      <c r="P8" s="5">
        <f>SUMIFS(Imports_new!P$10:P$33,Imports_new!$A$10:$A$33,$A8)</f>
        <v>1677377.4155431979</v>
      </c>
      <c r="Q8" s="5">
        <f>SUMIFS(Imports_new!Q$10:Q$33,Imports_new!$A$10:$A$33,$A8)</f>
        <v>1677377.4155431979</v>
      </c>
      <c r="R8" s="5">
        <f>SUMIFS(Imports_new!R$10:R$33,Imports_new!$A$10:$A$33,$A8)</f>
        <v>1677377.4155431979</v>
      </c>
      <c r="S8" s="5">
        <f>SUMIFS(Imports_new!S$10:S$33,Imports_new!$A$10:$A$33,$A8)</f>
        <v>1677377.4155431979</v>
      </c>
      <c r="T8" s="5">
        <f>SUMIFS(Imports_new!T$10:T$33,Imports_new!$A$10:$A$33,$A8)</f>
        <v>1677377.4155431979</v>
      </c>
      <c r="U8" s="5">
        <f>SUMIFS(Imports_new!U$10:U$33,Imports_new!$A$10:$A$33,$A8)</f>
        <v>1677377.4155431979</v>
      </c>
      <c r="V8" s="5">
        <f>SUMIFS(Imports_new!V$10:V$33,Imports_new!$A$10:$A$33,$A8)</f>
        <v>1677377.4155431979</v>
      </c>
      <c r="W8" s="5">
        <f>SUMIFS(Imports_new!W$10:W$33,Imports_new!$A$10:$A$33,$A8)</f>
        <v>1677377.4155431979</v>
      </c>
      <c r="X8" s="5">
        <f>SUMIFS(Imports_new!X$10:X$33,Imports_new!$A$10:$A$33,$A8)</f>
        <v>1677377.4155431979</v>
      </c>
      <c r="Y8" s="5">
        <f>SUMIFS(Imports_new!Y$10:Y$33,Imports_new!$A$10:$A$33,$A8)</f>
        <v>1677377.4155431979</v>
      </c>
      <c r="Z8" s="5">
        <f>SUMIFS(Imports_new!Z$10:Z$33,Imports_new!$A$10:$A$33,$A8)</f>
        <v>1677377.4155431979</v>
      </c>
      <c r="AA8" s="5">
        <f>SUMIFS(Imports_new!AA$10:AA$33,Imports_new!$A$10:$A$33,$A8)</f>
        <v>1677377.4155431979</v>
      </c>
      <c r="AB8" s="5">
        <f>SUMIFS(Imports_new!AB$10:AB$33,Imports_new!$A$10:$A$33,$A8)</f>
        <v>1677377.4155431979</v>
      </c>
      <c r="AC8" s="5">
        <f>SUMIFS(Imports_new!AC$10:AC$33,Imports_new!$A$10:$A$33,$A8)</f>
        <v>1677377.4155431979</v>
      </c>
      <c r="AD8" s="5">
        <f>SUMIFS(Imports_new!AD$10:AD$33,Imports_new!$A$10:$A$33,$A8)</f>
        <v>1677377.4155431979</v>
      </c>
      <c r="AE8" s="5">
        <f>SUMIFS(Imports_new!AE$10:AE$33,Imports_new!$A$10:$A$33,$A8)</f>
        <v>1677377.4155431979</v>
      </c>
      <c r="AF8" s="5">
        <f>SUMIFS(Imports_new!AF$10:AF$33,Imports_new!$A$10:$A$33,$A8)</f>
        <v>1677377.4155431979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884877.99221419031</v>
      </c>
      <c r="C10" s="5">
        <f>SUMIFS(Imports_new!C$10:C$33,Imports_new!$A$10:$A$33,$A10)</f>
        <v>884877.99221419031</v>
      </c>
      <c r="D10" s="5">
        <f>SUMIFS(Imports_new!D$10:D$33,Imports_new!$A$10:$A$33,$A10)</f>
        <v>884877.99221419031</v>
      </c>
      <c r="E10" s="5">
        <f>SUMIFS(Imports_new!E$10:E$33,Imports_new!$A$10:$A$33,$A10)</f>
        <v>932487.79291435867</v>
      </c>
      <c r="F10" s="5">
        <f>SUMIFS(Imports_new!F$10:F$33,Imports_new!$A$10:$A$33,$A10)</f>
        <v>585393.0194417726</v>
      </c>
      <c r="G10" s="5">
        <f>SUMIFS(Imports_new!G$10:G$33,Imports_new!$A$10:$A$33,$A10)</f>
        <v>551548.72029512597</v>
      </c>
      <c r="H10" s="5">
        <f>SUMIFS(Imports_new!H$10:H$33,Imports_new!$A$10:$A$33,$A10)</f>
        <v>510242.5032887389</v>
      </c>
      <c r="I10" s="5">
        <f>SUMIFS(Imports_new!I$10:I$33,Imports_new!$A$10:$A$33,$A10)</f>
        <v>487722.59865416813</v>
      </c>
      <c r="J10" s="5">
        <f>SUMIFS(Imports_new!J$10:J$33,Imports_new!$A$10:$A$33,$A10)</f>
        <v>460664.59375206934</v>
      </c>
      <c r="K10" s="5">
        <f>SUMIFS(Imports_new!K$10:K$33,Imports_new!$A$10:$A$33,$A10)</f>
        <v>444684.45608142362</v>
      </c>
      <c r="L10" s="5">
        <f>SUMIFS(Imports_new!L$10:L$33,Imports_new!$A$10:$A$33,$A10)</f>
        <v>469789.89761486376</v>
      </c>
      <c r="M10" s="5">
        <f>SUMIFS(Imports_new!M$10:M$33,Imports_new!$A$10:$A$33,$A10)</f>
        <v>469789.89761486376</v>
      </c>
      <c r="N10" s="5">
        <f>SUMIFS(Imports_new!N$10:N$33,Imports_new!$A$10:$A$33,$A10)</f>
        <v>469789.89761486376</v>
      </c>
      <c r="O10" s="5">
        <f>SUMIFS(Imports_new!O$10:O$33,Imports_new!$A$10:$A$33,$A10)</f>
        <v>469789.89761486376</v>
      </c>
      <c r="P10" s="5">
        <f>SUMIFS(Imports_new!P$10:P$33,Imports_new!$A$10:$A$33,$A10)</f>
        <v>469789.89761486376</v>
      </c>
      <c r="Q10" s="5">
        <f>SUMIFS(Imports_new!Q$10:Q$33,Imports_new!$A$10:$A$33,$A10)</f>
        <v>469789.89761486376</v>
      </c>
      <c r="R10" s="5">
        <f>SUMIFS(Imports_new!R$10:R$33,Imports_new!$A$10:$A$33,$A10)</f>
        <v>469789.89761486376</v>
      </c>
      <c r="S10" s="5">
        <f>SUMIFS(Imports_new!S$10:S$33,Imports_new!$A$10:$A$33,$A10)</f>
        <v>469789.89761486376</v>
      </c>
      <c r="T10" s="5">
        <f>SUMIFS(Imports_new!T$10:T$33,Imports_new!$A$10:$A$33,$A10)</f>
        <v>469789.89761486376</v>
      </c>
      <c r="U10" s="5">
        <f>SUMIFS(Imports_new!U$10:U$33,Imports_new!$A$10:$A$33,$A10)</f>
        <v>469789.89761486376</v>
      </c>
      <c r="V10" s="5">
        <f>SUMIFS(Imports_new!V$10:V$33,Imports_new!$A$10:$A$33,$A10)</f>
        <v>469789.89761486376</v>
      </c>
      <c r="W10" s="5">
        <f>SUMIFS(Imports_new!W$10:W$33,Imports_new!$A$10:$A$33,$A10)</f>
        <v>469789.89761486376</v>
      </c>
      <c r="X10" s="5">
        <f>SUMIFS(Imports_new!X$10:X$33,Imports_new!$A$10:$A$33,$A10)</f>
        <v>469789.89761486376</v>
      </c>
      <c r="Y10" s="5">
        <f>SUMIFS(Imports_new!Y$10:Y$33,Imports_new!$A$10:$A$33,$A10)</f>
        <v>469789.89761486376</v>
      </c>
      <c r="Z10" s="5">
        <f>SUMIFS(Imports_new!Z$10:Z$33,Imports_new!$A$10:$A$33,$A10)</f>
        <v>469789.89761486376</v>
      </c>
      <c r="AA10" s="5">
        <f>SUMIFS(Imports_new!AA$10:AA$33,Imports_new!$A$10:$A$33,$A10)</f>
        <v>469789.89761486376</v>
      </c>
      <c r="AB10" s="5">
        <f>SUMIFS(Imports_new!AB$10:AB$33,Imports_new!$A$10:$A$33,$A10)</f>
        <v>469789.89761486376</v>
      </c>
      <c r="AC10" s="5">
        <f>SUMIFS(Imports_new!AC$10:AC$33,Imports_new!$A$10:$A$33,$A10)</f>
        <v>469789.89761486376</v>
      </c>
      <c r="AD10" s="5">
        <f>SUMIFS(Imports_new!AD$10:AD$33,Imports_new!$A$10:$A$33,$A10)</f>
        <v>469789.89761486376</v>
      </c>
      <c r="AE10" s="5">
        <f>SUMIFS(Imports_new!AE$10:AE$33,Imports_new!$A$10:$A$33,$A10)</f>
        <v>469789.89761486376</v>
      </c>
      <c r="AF10" s="5">
        <f>SUMIFS(Imports_new!AF$10:AF$33,Imports_new!$A$10:$A$33,$A10)</f>
        <v>469789.89761486376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334781.75014332758</v>
      </c>
      <c r="C12" s="5">
        <f>SUMIFS(Imports_new!C$10:C$33,Imports_new!$A$10:$A$33,$A12)</f>
        <v>334781.75014332758</v>
      </c>
      <c r="D12" s="5">
        <f>SUMIFS(Imports_new!D$10:D$33,Imports_new!$A$10:$A$33,$A12)</f>
        <v>334781.75014332758</v>
      </c>
      <c r="E12" s="5">
        <f>SUMIFS(Imports_new!E$10:E$33,Imports_new!$A$10:$A$33,$A12)</f>
        <v>407166.66664969438</v>
      </c>
      <c r="F12" s="5">
        <f>SUMIFS(Imports_new!F$10:F$33,Imports_new!$A$10:$A$33,$A12)</f>
        <v>143828.26988276551</v>
      </c>
      <c r="G12" s="5">
        <f>SUMIFS(Imports_new!G$10:G$33,Imports_new!$A$10:$A$33,$A12)</f>
        <v>127348.55143801654</v>
      </c>
      <c r="H12" s="5">
        <f>SUMIFS(Imports_new!H$10:H$33,Imports_new!$A$10:$A$33,$A12)</f>
        <v>121634.2465532635</v>
      </c>
      <c r="I12" s="5">
        <f>SUMIFS(Imports_new!I$10:I$33,Imports_new!$A$10:$A$33,$A12)</f>
        <v>118015.27772483088</v>
      </c>
      <c r="J12" s="5">
        <f>SUMIFS(Imports_new!J$10:J$33,Imports_new!$A$10:$A$33,$A12)</f>
        <v>113407.37109833276</v>
      </c>
      <c r="K12" s="5">
        <f>SUMIFS(Imports_new!K$10:K$33,Imports_new!$A$10:$A$33,$A12)</f>
        <v>110688.45083349448</v>
      </c>
      <c r="L12" s="5">
        <f>SUMIFS(Imports_new!L$10:L$33,Imports_new!$A$10:$A$33,$A12)</f>
        <v>99326.009706580589</v>
      </c>
      <c r="M12" s="5">
        <f>SUMIFS(Imports_new!M$10:M$33,Imports_new!$A$10:$A$33,$A12)</f>
        <v>99326.009706580589</v>
      </c>
      <c r="N12" s="5">
        <f>SUMIFS(Imports_new!N$10:N$33,Imports_new!$A$10:$A$33,$A12)</f>
        <v>99326.009706580589</v>
      </c>
      <c r="O12" s="5">
        <f>SUMIFS(Imports_new!O$10:O$33,Imports_new!$A$10:$A$33,$A12)</f>
        <v>99326.009706580589</v>
      </c>
      <c r="P12" s="5">
        <f>SUMIFS(Imports_new!P$10:P$33,Imports_new!$A$10:$A$33,$A12)</f>
        <v>99326.009706580589</v>
      </c>
      <c r="Q12" s="5">
        <f>SUMIFS(Imports_new!Q$10:Q$33,Imports_new!$A$10:$A$33,$A12)</f>
        <v>99326.009706580589</v>
      </c>
      <c r="R12" s="5">
        <f>SUMIFS(Imports_new!R$10:R$33,Imports_new!$A$10:$A$33,$A12)</f>
        <v>99326.009706580589</v>
      </c>
      <c r="S12" s="5">
        <f>SUMIFS(Imports_new!S$10:S$33,Imports_new!$A$10:$A$33,$A12)</f>
        <v>99326.009706580589</v>
      </c>
      <c r="T12" s="5">
        <f>SUMIFS(Imports_new!T$10:T$33,Imports_new!$A$10:$A$33,$A12)</f>
        <v>99326.009706580589</v>
      </c>
      <c r="U12" s="5">
        <f>SUMIFS(Imports_new!U$10:U$33,Imports_new!$A$10:$A$33,$A12)</f>
        <v>99326.009706580589</v>
      </c>
      <c r="V12" s="5">
        <f>SUMIFS(Imports_new!V$10:V$33,Imports_new!$A$10:$A$33,$A12)</f>
        <v>99326.009706580589</v>
      </c>
      <c r="W12" s="5">
        <f>SUMIFS(Imports_new!W$10:W$33,Imports_new!$A$10:$A$33,$A12)</f>
        <v>99326.009706580589</v>
      </c>
      <c r="X12" s="5">
        <f>SUMIFS(Imports_new!X$10:X$33,Imports_new!$A$10:$A$33,$A12)</f>
        <v>99326.009706580589</v>
      </c>
      <c r="Y12" s="5">
        <f>SUMIFS(Imports_new!Y$10:Y$33,Imports_new!$A$10:$A$33,$A12)</f>
        <v>99326.009706580589</v>
      </c>
      <c r="Z12" s="5">
        <f>SUMIFS(Imports_new!Z$10:Z$33,Imports_new!$A$10:$A$33,$A12)</f>
        <v>99326.009706580589</v>
      </c>
      <c r="AA12" s="5">
        <f>SUMIFS(Imports_new!AA$10:AA$33,Imports_new!$A$10:$A$33,$A12)</f>
        <v>99326.009706580589</v>
      </c>
      <c r="AB12" s="5">
        <f>SUMIFS(Imports_new!AB$10:AB$33,Imports_new!$A$10:$A$33,$A12)</f>
        <v>99326.009706580589</v>
      </c>
      <c r="AC12" s="5">
        <f>SUMIFS(Imports_new!AC$10:AC$33,Imports_new!$A$10:$A$33,$A12)</f>
        <v>99326.009706580589</v>
      </c>
      <c r="AD12" s="5">
        <f>SUMIFS(Imports_new!AD$10:AD$33,Imports_new!$A$10:$A$33,$A12)</f>
        <v>99326.009706580589</v>
      </c>
      <c r="AE12" s="5">
        <f>SUMIFS(Imports_new!AE$10:AE$33,Imports_new!$A$10:$A$33,$A12)</f>
        <v>99326.009706580589</v>
      </c>
      <c r="AF12" s="5">
        <f>SUMIFS(Imports_new!AF$10:AF$33,Imports_new!$A$10:$A$33,$A12)</f>
        <v>99326.009706580589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171302.25076395887</v>
      </c>
      <c r="C15" s="5">
        <f>SUMIFS(Imports_new!C$10:C$33,Imports_new!$A$10:$A$33,$A15)</f>
        <v>171302.25076395887</v>
      </c>
      <c r="D15" s="5">
        <f>SUMIFS(Imports_new!D$10:D$33,Imports_new!$A$10:$A$33,$A15)</f>
        <v>171302.25076395887</v>
      </c>
      <c r="E15" s="5">
        <f>SUMIFS(Imports_new!E$10:E$33,Imports_new!$A$10:$A$33,$A15)</f>
        <v>333014.40820435178</v>
      </c>
      <c r="F15" s="5">
        <f>SUMIFS(Imports_new!F$10:F$33,Imports_new!$A$10:$A$33,$A15)</f>
        <v>3162856.453517254</v>
      </c>
      <c r="G15" s="5">
        <f>SUMIFS(Imports_new!G$10:G$33,Imports_new!$A$10:$A$33,$A15)</f>
        <v>4835608.4171486478</v>
      </c>
      <c r="H15" s="5">
        <f>SUMIFS(Imports_new!H$10:H$33,Imports_new!$A$10:$A$33,$A15)</f>
        <v>5039277.1751799881</v>
      </c>
      <c r="I15" s="5">
        <f>SUMIFS(Imports_new!I$10:I$33,Imports_new!$A$10:$A$33,$A15)</f>
        <v>5148269.6047182223</v>
      </c>
      <c r="J15" s="5">
        <f>SUMIFS(Imports_new!J$10:J$33,Imports_new!$A$10:$A$33,$A15)</f>
        <v>5350524.9750251286</v>
      </c>
      <c r="K15" s="5">
        <f>SUMIFS(Imports_new!K$10:K$33,Imports_new!$A$10:$A$33,$A15)</f>
        <v>5421892.3317225454</v>
      </c>
      <c r="L15" s="5">
        <f>SUMIFS(Imports_new!L$10:L$33,Imports_new!$A$10:$A$33,$A15)</f>
        <v>5870690.4958645487</v>
      </c>
      <c r="M15" s="5">
        <f>SUMIFS(Imports_new!M$10:M$33,Imports_new!$A$10:$A$33,$A15)</f>
        <v>5870690.4958645487</v>
      </c>
      <c r="N15" s="5">
        <f>SUMIFS(Imports_new!N$10:N$33,Imports_new!$A$10:$A$33,$A15)</f>
        <v>5870690.4958645487</v>
      </c>
      <c r="O15" s="5">
        <f>SUMIFS(Imports_new!O$10:O$33,Imports_new!$A$10:$A$33,$A15)</f>
        <v>5870690.4958645487</v>
      </c>
      <c r="P15" s="5">
        <f>SUMIFS(Imports_new!P$10:P$33,Imports_new!$A$10:$A$33,$A15)</f>
        <v>5870690.4958645487</v>
      </c>
      <c r="Q15" s="5">
        <f>SUMIFS(Imports_new!Q$10:Q$33,Imports_new!$A$10:$A$33,$A15)</f>
        <v>5870690.4958645487</v>
      </c>
      <c r="R15" s="5">
        <f>SUMIFS(Imports_new!R$10:R$33,Imports_new!$A$10:$A$33,$A15)</f>
        <v>5870690.4958645487</v>
      </c>
      <c r="S15" s="5">
        <f>SUMIFS(Imports_new!S$10:S$33,Imports_new!$A$10:$A$33,$A15)</f>
        <v>5870690.4958645487</v>
      </c>
      <c r="T15" s="5">
        <f>SUMIFS(Imports_new!T$10:T$33,Imports_new!$A$10:$A$33,$A15)</f>
        <v>5870690.4958645487</v>
      </c>
      <c r="U15" s="5">
        <f>SUMIFS(Imports_new!U$10:U$33,Imports_new!$A$10:$A$33,$A15)</f>
        <v>5870690.4958645487</v>
      </c>
      <c r="V15" s="5">
        <f>SUMIFS(Imports_new!V$10:V$33,Imports_new!$A$10:$A$33,$A15)</f>
        <v>5870690.4958645487</v>
      </c>
      <c r="W15" s="5">
        <f>SUMIFS(Imports_new!W$10:W$33,Imports_new!$A$10:$A$33,$A15)</f>
        <v>5870690.4958645487</v>
      </c>
      <c r="X15" s="5">
        <f>SUMIFS(Imports_new!X$10:X$33,Imports_new!$A$10:$A$33,$A15)</f>
        <v>5870690.4958645487</v>
      </c>
      <c r="Y15" s="5">
        <f>SUMIFS(Imports_new!Y$10:Y$33,Imports_new!$A$10:$A$33,$A15)</f>
        <v>5870690.4958645487</v>
      </c>
      <c r="Z15" s="5">
        <f>SUMIFS(Imports_new!Z$10:Z$33,Imports_new!$A$10:$A$33,$A15)</f>
        <v>5870690.4958645487</v>
      </c>
      <c r="AA15" s="5">
        <f>SUMIFS(Imports_new!AA$10:AA$33,Imports_new!$A$10:$A$33,$A15)</f>
        <v>5870690.4958645487</v>
      </c>
      <c r="AB15" s="5">
        <f>SUMIFS(Imports_new!AB$10:AB$33,Imports_new!$A$10:$A$33,$A15)</f>
        <v>5870690.4958645487</v>
      </c>
      <c r="AC15" s="5">
        <f>SUMIFS(Imports_new!AC$10:AC$33,Imports_new!$A$10:$A$33,$A15)</f>
        <v>5870690.4958645487</v>
      </c>
      <c r="AD15" s="5">
        <f>SUMIFS(Imports_new!AD$10:AD$33,Imports_new!$A$10:$A$33,$A15)</f>
        <v>5870690.4958645487</v>
      </c>
      <c r="AE15" s="5">
        <f>SUMIFS(Imports_new!AE$10:AE$33,Imports_new!$A$10:$A$33,$A15)</f>
        <v>5870690.4958645487</v>
      </c>
      <c r="AF15" s="5">
        <f>SUMIFS(Imports_new!AF$10:AF$33,Imports_new!$A$10:$A$33,$A15)</f>
        <v>5870690.4958645487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2024-03-28T21:16:52Z</dcterms:modified>
</cp:coreProperties>
</file>