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trans\BAADTbVT\"/>
    </mc:Choice>
  </mc:AlternateContent>
  <xr:revisionPtr revIDLastSave="0" documentId="8_{F875BB26-98FE-4957-8AB9-4D8C76546BC4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<sst xmlns="http://schemas.openxmlformats.org/spreadsheetml/2006/main" count="77909" uniqueCount="7866">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</sst>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82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MA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43696000000000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61519000000000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304283000000000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1371000000000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288407133081347.94</v>
      </c>
      <c r="F21" s="26">
        <f t="shared" ref="F21" si="0">IFERROR(F101*F117*F132/F86,0)</f>
        <v>1015530115833.1173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319018623416.33899</v>
      </c>
      <c r="F22" s="33">
        <f t="shared" si="1"/>
        <v>2089287151228.7336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34780532523893.113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13013998311080.803</v>
      </c>
      <c r="G24" s="22"/>
    </row>
    <row r="25" spans="2:9">
      <c r="D25" s="21" t="s">
        <v>53</v>
      </c>
      <c r="E25" s="93">
        <f t="shared" si="1"/>
        <v>1810301985702.939</v>
      </c>
      <c r="F25" s="93">
        <f t="shared" si="1"/>
        <v>426907863383.63782</v>
      </c>
      <c r="G25" s="22"/>
    </row>
    <row r="26" spans="2:9">
      <c r="D26" s="23" t="s">
        <v>43</v>
      </c>
      <c r="E26" s="28">
        <f t="shared" si="1"/>
        <v>268013693310.10449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22776147058823.531</v>
      </c>
      <c r="F27" s="29">
        <f t="shared" si="1"/>
        <v>26132124908692.477</v>
      </c>
      <c r="G27" s="20"/>
    </row>
    <row r="28" spans="2:9">
      <c r="D28" s="21" t="s">
        <v>50</v>
      </c>
      <c r="E28" s="33">
        <f t="shared" si="1"/>
        <v>77152083333.333328</v>
      </c>
      <c r="F28" s="33">
        <f t="shared" si="1"/>
        <v>75149538367464.656</v>
      </c>
      <c r="G28" s="22"/>
    </row>
    <row r="29" spans="2:9">
      <c r="D29" s="21" t="s">
        <v>73</v>
      </c>
      <c r="E29" s="33"/>
      <c r="F29" s="33"/>
      <c r="G29" s="22">
        <f t="shared" si="1"/>
        <v>6759850264428.6045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3122454878761.8228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1338258460346.9641</v>
      </c>
      <c r="G31" s="24"/>
      <c r="H31" s="37"/>
      <c r="I31" s="37"/>
    </row>
    <row r="32" spans="2:9">
      <c r="D32" s="94" t="s">
        <v>1541</v>
      </c>
      <c r="E32" s="95">
        <f>SUM(E21:E31)</f>
        <v>313657766525934.19</v>
      </c>
      <c r="F32" s="95">
        <f t="shared" ref="F32:G32" si="2">SUM(F21:F31)</f>
        <v>122288100056792.22</v>
      </c>
      <c r="G32" s="95">
        <f t="shared" si="2"/>
        <v>41540382788321.719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0.91949622761055261</v>
      </c>
      <c r="F37" s="97">
        <f t="shared" ref="F37:G37" si="3">F21/F$32</f>
        <v>8.3044066868443595E-3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1.0170914208494867E-3</v>
      </c>
      <c r="F38" s="113">
        <f t="shared" ref="F38:G47" si="5">F22/F$32</f>
        <v>1.7084958800230282E-2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0.83727039062507125</v>
      </c>
    </row>
    <row r="40" spans="3:41">
      <c r="D40" s="21" t="s">
        <v>54</v>
      </c>
      <c r="E40" s="37">
        <f t="shared" si="4"/>
        <v>0</v>
      </c>
      <c r="F40" s="113">
        <f>F24/F$32</f>
        <v>0.10642080713525624</v>
      </c>
      <c r="G40" s="99">
        <f t="shared" si="5"/>
        <v>0</v>
      </c>
    </row>
    <row r="41" spans="3:41">
      <c r="D41" s="21" t="s">
        <v>53</v>
      </c>
      <c r="E41" s="113">
        <f t="shared" si="4"/>
        <v>5.7715834865299199E-3</v>
      </c>
      <c r="F41" s="37">
        <f t="shared" si="5"/>
        <v>3.491000867503675E-3</v>
      </c>
      <c r="G41" s="99">
        <f t="shared" si="5"/>
        <v>0</v>
      </c>
    </row>
    <row r="42" spans="3:41">
      <c r="D42" s="23" t="s">
        <v>43</v>
      </c>
      <c r="E42" s="116">
        <f t="shared" si="4"/>
        <v>8.5447810292924563E-4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7.2614644015009042E-2</v>
      </c>
      <c r="F43" s="97">
        <f t="shared" si="5"/>
        <v>0.21369311401973184</v>
      </c>
      <c r="G43" s="98">
        <f t="shared" si="5"/>
        <v>0</v>
      </c>
    </row>
    <row r="44" spans="3:41">
      <c r="D44" s="21" t="s">
        <v>50</v>
      </c>
      <c r="E44" s="37">
        <f t="shared" si="4"/>
        <v>2.4597536412972627E-4</v>
      </c>
      <c r="F44" s="113">
        <f t="shared" si="5"/>
        <v>0.6145286281540413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0.1627296093749287</v>
      </c>
    </row>
    <row r="46" spans="3:41">
      <c r="D46" s="21" t="s">
        <v>55</v>
      </c>
      <c r="E46" s="37">
        <f t="shared" si="4"/>
        <v>0</v>
      </c>
      <c r="F46" s="113">
        <f t="shared" si="5"/>
        <v>2.5533595479132584E-2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1.0943488857259693E-2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279787070626021.78</v>
      </c>
      <c r="F53" s="92">
        <f>F37*$E$12</f>
        <v>510878794967.97815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309483628810.34436</v>
      </c>
      <c r="F54" s="103">
        <f t="shared" ref="F54:F62" si="8">F38*$E$12</f>
        <v>1051049580431.3667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36585366988753.109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6546901634153.8291</v>
      </c>
      <c r="G56" s="104">
        <f t="shared" si="9"/>
        <v>0</v>
      </c>
    </row>
    <row r="57" spans="3:41">
      <c r="D57" s="21" t="s">
        <v>53</v>
      </c>
      <c r="E57" s="103">
        <f t="shared" si="7"/>
        <v>1756194738031.7837</v>
      </c>
      <c r="F57" s="103">
        <f t="shared" si="8"/>
        <v>214762882367.95859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260003160593.61966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22095401724818.996</v>
      </c>
      <c r="F59" s="92">
        <f t="shared" si="8"/>
        <v>13146186681379.883</v>
      </c>
      <c r="G59" s="102">
        <f t="shared" si="9"/>
        <v>0</v>
      </c>
    </row>
    <row r="60" spans="3:41">
      <c r="D60" s="21" t="s">
        <v>50</v>
      </c>
      <c r="E60" s="103">
        <f t="shared" si="7"/>
        <v>74846121723.485504</v>
      </c>
      <c r="F60" s="103">
        <f t="shared" si="8"/>
        <v>37805186675408.469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7110633011246.8848</v>
      </c>
    </row>
    <row r="62" spans="3:41">
      <c r="D62" s="21" t="s">
        <v>55</v>
      </c>
      <c r="E62" s="103">
        <f t="shared" si="7"/>
        <v>0</v>
      </c>
      <c r="F62" s="103">
        <f t="shared" si="8"/>
        <v>1570801260280.7573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2044232491009.759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11013.675628893981</v>
      </c>
      <c r="F69" s="107">
        <f t="shared" si="10"/>
        <v>5711.3096587128439</v>
      </c>
      <c r="G69" s="108">
        <f t="shared" si="10"/>
        <v>0</v>
      </c>
    </row>
    <row r="70" spans="2:41">
      <c r="D70" s="21" t="s">
        <v>51</v>
      </c>
      <c r="E70" s="78">
        <f t="shared" si="10"/>
        <v>9777.7536037719055</v>
      </c>
      <c r="F70" s="120">
        <f t="shared" si="10"/>
        <v>5070.4034220176827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1347024.6071909314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131946.79834077318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188.20162705940567</v>
      </c>
      <c r="F73" s="78">
        <f t="shared" si="10"/>
        <v>97.594827251853403</v>
      </c>
      <c r="G73" s="109">
        <f t="shared" si="10"/>
        <v>0</v>
      </c>
    </row>
    <row r="74" spans="2:41">
      <c r="D74" s="23" t="s">
        <v>43</v>
      </c>
      <c r="E74" s="122">
        <f t="shared" si="10"/>
        <v>1872.3151557971798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9608.9542063062527</v>
      </c>
      <c r="F75" s="107">
        <f t="shared" si="10"/>
        <v>4982.8699171629269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35926.138427273043</v>
      </c>
      <c r="F76" s="120">
        <f t="shared" si="10"/>
        <v>18630.047616587046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1051841.5974800237</v>
      </c>
    </row>
    <row r="78" spans="2:41">
      <c r="D78" s="21" t="s">
        <v>55</v>
      </c>
      <c r="E78" s="78">
        <f t="shared" si="10"/>
        <v>0</v>
      </c>
      <c r="F78" s="120">
        <f t="shared" si="10"/>
        <v>9939.580396093399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77142.652337847816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4852545</v>
      </c>
      <c r="F101" s="76">
        <f>SUMIFS('all_csv_SYVbT-passenger'!F:F,'all_csv_SYVbT-passenger'!$B:$B,$D101,'all_csv_SYVbT-passenger'!$J:$J,About!$B$2)</f>
        <v>20670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1367</v>
      </c>
      <c r="F102" s="78">
        <f>SUMIFS('all_csv_SYVbT-passenger'!F:F,'all_csv_SYVbT-passenger'!$B:$B,$D102,'all_csv_SYVbT-passenger'!$J:$J,About!$B$2)</f>
        <v>10345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125</v>
      </c>
      <c r="G103" s="79">
        <f>F103</f>
        <v>125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43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117483</v>
      </c>
      <c r="F105" s="78">
        <f>SUMIFS('all_csv_SYVbT-passenger'!F:F,'all_csv_SYVbT-passenger'!$B:$B,$D105,'all_csv_SYVbT-passenger'!$J:$J,About!$B$2)</f>
        <v>27705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156909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221254</v>
      </c>
      <c r="F107" s="76">
        <f>SUMIFS('all_csv_SYVbT-freight'!F:F,'all_csv_SYVbT-freight'!$B:$B,$D107,'all_csv_SYVbT-freight'!$J:$J,About!$B$2)</f>
        <v>180590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850</v>
      </c>
      <c r="F108" s="78">
        <f>SUMIFS('all_csv_SYVbT-freight'!F:F,'all_csv_SYVbT-freight'!$B:$B,$D108,'all_csv_SYVbT-freight'!$J:$J,About!$B$2)</f>
        <v>87943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7</v>
      </c>
      <c r="G109" s="79">
        <f>F109</f>
        <v>7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157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65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262285.2009569378</v>
      </c>
      <c r="G135" s="79">
        <f t="shared" si="17"/>
        <v>262285.2009569378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279787070626021.75</v>
      </c>
      <c r="F149" s="26">
        <f t="shared" si="18"/>
        <v>510878794967.97821</v>
      </c>
      <c r="G149" s="20"/>
    </row>
    <row r="150" spans="2:7">
      <c r="D150" s="21" t="s">
        <v>51</v>
      </c>
      <c r="E150" s="33">
        <f t="shared" si="18"/>
        <v>309483628810.34436</v>
      </c>
      <c r="F150" s="33">
        <f t="shared" si="18"/>
        <v>1051049580431.3668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36585366988753.109</v>
      </c>
    </row>
    <row r="152" spans="2:7">
      <c r="D152" s="21" t="s">
        <v>54</v>
      </c>
      <c r="E152" s="33">
        <f t="shared" si="18"/>
        <v>0</v>
      </c>
      <c r="F152" s="33">
        <f>F120*F104*F72/F89</f>
        <v>6546901634153.8291</v>
      </c>
      <c r="G152" s="22"/>
    </row>
    <row r="153" spans="2:7">
      <c r="D153" s="21" t="s">
        <v>53</v>
      </c>
      <c r="E153" s="93">
        <f t="shared" si="18"/>
        <v>1756194738031.7834</v>
      </c>
      <c r="F153" s="93">
        <f t="shared" si="18"/>
        <v>214762882367.95859</v>
      </c>
      <c r="G153" s="22"/>
    </row>
    <row r="154" spans="2:7">
      <c r="D154" s="23" t="s">
        <v>43</v>
      </c>
      <c r="E154" s="28">
        <f t="shared" si="18"/>
        <v>260003160593.61966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22095401724818.996</v>
      </c>
      <c r="F155" s="29">
        <f t="shared" si="18"/>
        <v>13146186681379.883</v>
      </c>
      <c r="G155" s="20"/>
    </row>
    <row r="156" spans="2:7">
      <c r="D156" s="21" t="s">
        <v>50</v>
      </c>
      <c r="E156" s="33">
        <f t="shared" si="18"/>
        <v>74846121723.485504</v>
      </c>
      <c r="F156" s="33">
        <f t="shared" si="18"/>
        <v>37805186675408.469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7110633011246.8848</v>
      </c>
    </row>
    <row r="158" spans="2:7">
      <c r="D158" s="21" t="s">
        <v>55</v>
      </c>
      <c r="E158" s="33">
        <f t="shared" si="18"/>
        <v>0</v>
      </c>
      <c r="F158" s="33">
        <f t="shared" si="18"/>
        <v>1570801260280.7576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2044232491009.759</v>
      </c>
      <c r="G159" s="24"/>
    </row>
    <row r="160" spans="2:7">
      <c r="D160" s="94" t="s">
        <v>1548</v>
      </c>
      <c r="E160" s="95">
        <f>SUM(E149:E159)</f>
        <v>304283000000000</v>
      </c>
      <c r="F160" s="95">
        <f>SUM(F149:F159)</f>
        <v>62890000000000</v>
      </c>
      <c r="G160" s="95">
        <f t="shared" ref="G160" si="19">SUM(G149:G159)</f>
        <v>43695999999999.992</v>
      </c>
    </row>
    <row r="161" spans="5:7">
      <c r="E161" s="37">
        <f>E160/E13</f>
        <v>1</v>
      </c>
      <c r="F161" s="37">
        <f>F160/SUM(E12,E14)</f>
        <v>1</v>
      </c>
      <c r="G161" s="37">
        <f>G160/E11</f>
        <v>0.99999999999999978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MA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56</v>
      </c>
      <c r="E2">
        <f>SUMIFS('APTA Service Stats'!$X:$X,'APTA Service Stats'!$C:$C,'Passenger Rail Calculations'!A2,'APTA Service Stats'!$J:$J,'Passenger Rail Calculations'!B2)</f>
        <v>23639531</v>
      </c>
    </row>
    <row r="3" spans="1:6">
      <c r="A3" t="str">
        <f>About!$B$2</f>
        <v>MA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MA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86</v>
      </c>
      <c r="E4">
        <f>SUMIFS('APTA Service Stats'!$X:$X,'APTA Service Stats'!$C:$C,'Passenger Rail Calculations'!A4,'APTA Service Stats'!$J:$J,'Passenger Rail Calculations'!B4)</f>
        <v>5717481</v>
      </c>
    </row>
    <row r="5" spans="1:6">
      <c r="A5" t="str">
        <f>About!$B$2</f>
        <v>MA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67</v>
      </c>
      <c r="E5">
        <f>SUMIFS('APTA Service Stats'!$X:$X,'APTA Service Stats'!$C:$C,'Passenger Rail Calculations'!A5,'APTA Service Stats'!$J:$J,'Passenger Rail Calculations'!B5)</f>
        <v>25460595</v>
      </c>
    </row>
    <row r="6" spans="1:6">
      <c r="A6" t="str">
        <f>About!$B$2</f>
        <v>MA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MA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MA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262285.2009569378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11013.675628893981</v>
      </c>
      <c r="C2" s="8">
        <f t="shared" ref="C2:L3" si="0">$B2</f>
        <v>11013.675628893981</v>
      </c>
      <c r="D2" s="8">
        <f t="shared" si="0"/>
        <v>11013.675628893981</v>
      </c>
      <c r="E2" s="8">
        <f t="shared" si="0"/>
        <v>11013.675628893981</v>
      </c>
      <c r="F2" s="8">
        <f t="shared" si="0"/>
        <v>11013.675628893981</v>
      </c>
      <c r="G2" s="8">
        <f t="shared" si="0"/>
        <v>11013.675628893981</v>
      </c>
      <c r="H2" s="8">
        <f t="shared" si="0"/>
        <v>11013.675628893981</v>
      </c>
      <c r="I2" s="8">
        <f t="shared" si="0"/>
        <v>11013.675628893981</v>
      </c>
      <c r="J2" s="8">
        <f t="shared" si="0"/>
        <v>11013.675628893981</v>
      </c>
      <c r="K2" s="8">
        <f t="shared" si="0"/>
        <v>11013.675628893981</v>
      </c>
      <c r="L2" s="8">
        <f t="shared" si="0"/>
        <v>11013.675628893981</v>
      </c>
      <c r="M2" s="8">
        <f t="shared" ref="M2:V3" si="1">$B2</f>
        <v>11013.675628893981</v>
      </c>
      <c r="N2" s="8">
        <f t="shared" si="1"/>
        <v>11013.675628893981</v>
      </c>
      <c r="O2" s="8">
        <f t="shared" si="1"/>
        <v>11013.675628893981</v>
      </c>
      <c r="P2" s="8">
        <f t="shared" si="1"/>
        <v>11013.675628893981</v>
      </c>
      <c r="Q2" s="8">
        <f t="shared" si="1"/>
        <v>11013.675628893981</v>
      </c>
      <c r="R2" s="8">
        <f t="shared" si="1"/>
        <v>11013.675628893981</v>
      </c>
      <c r="S2" s="8">
        <f t="shared" si="1"/>
        <v>11013.675628893981</v>
      </c>
      <c r="T2" s="8">
        <f t="shared" si="1"/>
        <v>11013.675628893981</v>
      </c>
      <c r="U2" s="8">
        <f t="shared" si="1"/>
        <v>11013.675628893981</v>
      </c>
      <c r="V2" s="8">
        <f t="shared" si="1"/>
        <v>11013.675628893981</v>
      </c>
      <c r="W2" s="8">
        <f t="shared" ref="W2:AH3" si="2">$B2</f>
        <v>11013.675628893981</v>
      </c>
      <c r="X2" s="8">
        <f t="shared" si="2"/>
        <v>11013.675628893981</v>
      </c>
      <c r="Y2" s="8">
        <f t="shared" si="2"/>
        <v>11013.675628893981</v>
      </c>
      <c r="Z2" s="8">
        <f t="shared" si="2"/>
        <v>11013.675628893981</v>
      </c>
      <c r="AA2" s="8">
        <f t="shared" si="2"/>
        <v>11013.675628893981</v>
      </c>
      <c r="AB2" s="8">
        <f t="shared" si="2"/>
        <v>11013.675628893981</v>
      </c>
      <c r="AC2" s="8">
        <f t="shared" si="2"/>
        <v>11013.675628893981</v>
      </c>
      <c r="AD2" s="8">
        <f t="shared" si="2"/>
        <v>11013.675628893981</v>
      </c>
      <c r="AE2" s="8">
        <f t="shared" si="2"/>
        <v>11013.675628893981</v>
      </c>
      <c r="AF2" s="8">
        <f t="shared" si="2"/>
        <v>11013.675628893981</v>
      </c>
      <c r="AG2" s="8">
        <f t="shared" si="2"/>
        <v>11013.675628893981</v>
      </c>
      <c r="AH2" s="8">
        <f t="shared" si="2"/>
        <v>11013.675628893981</v>
      </c>
    </row>
    <row r="3" spans="1:34">
      <c r="A3" t="s">
        <v>39</v>
      </c>
      <c r="B3" s="8">
        <f>'Scale to SEDS'!F70</f>
        <v>5070.4034220176827</v>
      </c>
      <c r="C3" s="8">
        <f t="shared" si="0"/>
        <v>5070.4034220176827</v>
      </c>
      <c r="D3" s="8">
        <f t="shared" si="0"/>
        <v>5070.4034220176827</v>
      </c>
      <c r="E3" s="8">
        <f t="shared" si="0"/>
        <v>5070.4034220176827</v>
      </c>
      <c r="F3" s="8">
        <f t="shared" si="0"/>
        <v>5070.4034220176827</v>
      </c>
      <c r="G3" s="8">
        <f t="shared" si="0"/>
        <v>5070.4034220176827</v>
      </c>
      <c r="H3" s="8">
        <f t="shared" si="0"/>
        <v>5070.4034220176827</v>
      </c>
      <c r="I3" s="8">
        <f t="shared" si="0"/>
        <v>5070.4034220176827</v>
      </c>
      <c r="J3" s="8">
        <f t="shared" si="0"/>
        <v>5070.4034220176827</v>
      </c>
      <c r="K3" s="8">
        <f t="shared" si="0"/>
        <v>5070.4034220176827</v>
      </c>
      <c r="L3" s="8">
        <f t="shared" si="0"/>
        <v>5070.4034220176827</v>
      </c>
      <c r="M3" s="8">
        <f t="shared" si="1"/>
        <v>5070.4034220176827</v>
      </c>
      <c r="N3" s="8">
        <f t="shared" si="1"/>
        <v>5070.4034220176827</v>
      </c>
      <c r="O3" s="8">
        <f t="shared" si="1"/>
        <v>5070.4034220176827</v>
      </c>
      <c r="P3" s="8">
        <f t="shared" si="1"/>
        <v>5070.4034220176827</v>
      </c>
      <c r="Q3" s="8">
        <f t="shared" si="1"/>
        <v>5070.4034220176827</v>
      </c>
      <c r="R3" s="8">
        <f t="shared" si="1"/>
        <v>5070.4034220176827</v>
      </c>
      <c r="S3" s="8">
        <f t="shared" si="1"/>
        <v>5070.4034220176827</v>
      </c>
      <c r="T3" s="8">
        <f t="shared" si="1"/>
        <v>5070.4034220176827</v>
      </c>
      <c r="U3" s="8">
        <f t="shared" si="1"/>
        <v>5070.4034220176827</v>
      </c>
      <c r="V3" s="8">
        <f t="shared" si="1"/>
        <v>5070.4034220176827</v>
      </c>
      <c r="W3" s="8">
        <f t="shared" si="2"/>
        <v>5070.4034220176827</v>
      </c>
      <c r="X3" s="8">
        <f t="shared" si="2"/>
        <v>5070.4034220176827</v>
      </c>
      <c r="Y3" s="8">
        <f t="shared" si="2"/>
        <v>5070.4034220176827</v>
      </c>
      <c r="Z3" s="8">
        <f t="shared" si="2"/>
        <v>5070.4034220176827</v>
      </c>
      <c r="AA3" s="8">
        <f t="shared" si="2"/>
        <v>5070.4034220176827</v>
      </c>
      <c r="AB3" s="8">
        <f t="shared" si="2"/>
        <v>5070.4034220176827</v>
      </c>
      <c r="AC3" s="8">
        <f t="shared" si="2"/>
        <v>5070.4034220176827</v>
      </c>
      <c r="AD3" s="8">
        <f t="shared" si="2"/>
        <v>5070.4034220176827</v>
      </c>
      <c r="AE3" s="8">
        <f t="shared" si="2"/>
        <v>5070.4034220176827</v>
      </c>
      <c r="AF3" s="8">
        <f t="shared" si="2"/>
        <v>5070.4034220176827</v>
      </c>
      <c r="AG3" s="8">
        <f t="shared" si="2"/>
        <v>5070.4034220176827</v>
      </c>
      <c r="AH3" s="8">
        <f t="shared" si="2"/>
        <v>5070.4034220176827</v>
      </c>
    </row>
    <row r="4" spans="1:34">
      <c r="A4" t="s">
        <v>40</v>
      </c>
      <c r="B4" s="8">
        <f>'Scale to SEDS'!G71</f>
        <v>1347024.6071909314</v>
      </c>
      <c r="C4" s="8">
        <f t="shared" ref="C4:AH4" si="3">$B$4</f>
        <v>1347024.6071909314</v>
      </c>
      <c r="D4" s="8">
        <f t="shared" si="3"/>
        <v>1347024.6071909314</v>
      </c>
      <c r="E4" s="8">
        <f t="shared" si="3"/>
        <v>1347024.6071909314</v>
      </c>
      <c r="F4" s="8">
        <f t="shared" si="3"/>
        <v>1347024.6071909314</v>
      </c>
      <c r="G4" s="8">
        <f t="shared" si="3"/>
        <v>1347024.6071909314</v>
      </c>
      <c r="H4" s="8">
        <f t="shared" si="3"/>
        <v>1347024.6071909314</v>
      </c>
      <c r="I4" s="8">
        <f t="shared" si="3"/>
        <v>1347024.6071909314</v>
      </c>
      <c r="J4" s="8">
        <f t="shared" si="3"/>
        <v>1347024.6071909314</v>
      </c>
      <c r="K4" s="8">
        <f t="shared" si="3"/>
        <v>1347024.6071909314</v>
      </c>
      <c r="L4" s="8">
        <f t="shared" si="3"/>
        <v>1347024.6071909314</v>
      </c>
      <c r="M4" s="8">
        <f t="shared" si="3"/>
        <v>1347024.6071909314</v>
      </c>
      <c r="N4" s="8">
        <f t="shared" si="3"/>
        <v>1347024.6071909314</v>
      </c>
      <c r="O4" s="8">
        <f t="shared" si="3"/>
        <v>1347024.6071909314</v>
      </c>
      <c r="P4" s="8">
        <f t="shared" si="3"/>
        <v>1347024.6071909314</v>
      </c>
      <c r="Q4" s="8">
        <f t="shared" si="3"/>
        <v>1347024.6071909314</v>
      </c>
      <c r="R4" s="8">
        <f t="shared" si="3"/>
        <v>1347024.6071909314</v>
      </c>
      <c r="S4" s="8">
        <f t="shared" si="3"/>
        <v>1347024.6071909314</v>
      </c>
      <c r="T4" s="8">
        <f t="shared" si="3"/>
        <v>1347024.6071909314</v>
      </c>
      <c r="U4" s="8">
        <f t="shared" si="3"/>
        <v>1347024.6071909314</v>
      </c>
      <c r="V4" s="8">
        <f t="shared" si="3"/>
        <v>1347024.6071909314</v>
      </c>
      <c r="W4" s="8">
        <f t="shared" si="3"/>
        <v>1347024.6071909314</v>
      </c>
      <c r="X4" s="8">
        <f t="shared" si="3"/>
        <v>1347024.6071909314</v>
      </c>
      <c r="Y4" s="8">
        <f t="shared" si="3"/>
        <v>1347024.6071909314</v>
      </c>
      <c r="Z4" s="8">
        <f t="shared" si="3"/>
        <v>1347024.6071909314</v>
      </c>
      <c r="AA4" s="8">
        <f t="shared" si="3"/>
        <v>1347024.6071909314</v>
      </c>
      <c r="AB4" s="8">
        <f t="shared" si="3"/>
        <v>1347024.6071909314</v>
      </c>
      <c r="AC4" s="8">
        <f t="shared" si="3"/>
        <v>1347024.6071909314</v>
      </c>
      <c r="AD4" s="8">
        <f t="shared" si="3"/>
        <v>1347024.6071909314</v>
      </c>
      <c r="AE4" s="8">
        <f t="shared" si="3"/>
        <v>1347024.6071909314</v>
      </c>
      <c r="AF4" s="8">
        <f t="shared" si="3"/>
        <v>1347024.6071909314</v>
      </c>
      <c r="AG4" s="8">
        <f t="shared" si="3"/>
        <v>1347024.6071909314</v>
      </c>
      <c r="AH4" s="8">
        <f t="shared" si="3"/>
        <v>1347024.6071909314</v>
      </c>
    </row>
    <row r="5" spans="1:34">
      <c r="A5" t="s">
        <v>41</v>
      </c>
      <c r="B5" s="8">
        <f>'Passenger Rail Calculations'!E10</f>
        <v>262285.2009569378</v>
      </c>
      <c r="C5" s="8">
        <f t="shared" ref="C5:L7" si="4">$B5</f>
        <v>262285.2009569378</v>
      </c>
      <c r="D5" s="8">
        <f t="shared" si="4"/>
        <v>262285.2009569378</v>
      </c>
      <c r="E5" s="8">
        <f t="shared" si="4"/>
        <v>262285.2009569378</v>
      </c>
      <c r="F5" s="8">
        <f t="shared" si="4"/>
        <v>262285.2009569378</v>
      </c>
      <c r="G5" s="8">
        <f t="shared" si="4"/>
        <v>262285.2009569378</v>
      </c>
      <c r="H5" s="8">
        <f t="shared" si="4"/>
        <v>262285.2009569378</v>
      </c>
      <c r="I5" s="8">
        <f t="shared" si="4"/>
        <v>262285.2009569378</v>
      </c>
      <c r="J5" s="8">
        <f t="shared" si="4"/>
        <v>262285.2009569378</v>
      </c>
      <c r="K5" s="8">
        <f t="shared" si="4"/>
        <v>262285.2009569378</v>
      </c>
      <c r="L5" s="8">
        <f t="shared" si="4"/>
        <v>262285.2009569378</v>
      </c>
      <c r="M5" s="8">
        <f t="shared" ref="M5:V7" si="5">$B5</f>
        <v>262285.2009569378</v>
      </c>
      <c r="N5" s="8">
        <f t="shared" si="5"/>
        <v>262285.2009569378</v>
      </c>
      <c r="O5" s="8">
        <f t="shared" si="5"/>
        <v>262285.2009569378</v>
      </c>
      <c r="P5" s="8">
        <f t="shared" si="5"/>
        <v>262285.2009569378</v>
      </c>
      <c r="Q5" s="8">
        <f t="shared" si="5"/>
        <v>262285.2009569378</v>
      </c>
      <c r="R5" s="8">
        <f t="shared" si="5"/>
        <v>262285.2009569378</v>
      </c>
      <c r="S5" s="8">
        <f t="shared" si="5"/>
        <v>262285.2009569378</v>
      </c>
      <c r="T5" s="8">
        <f t="shared" si="5"/>
        <v>262285.2009569378</v>
      </c>
      <c r="U5" s="8">
        <f t="shared" si="5"/>
        <v>262285.2009569378</v>
      </c>
      <c r="V5" s="8">
        <f t="shared" si="5"/>
        <v>262285.2009569378</v>
      </c>
      <c r="W5" s="8">
        <f t="shared" ref="W5:AH7" si="6">$B5</f>
        <v>262285.2009569378</v>
      </c>
      <c r="X5" s="8">
        <f t="shared" si="6"/>
        <v>262285.2009569378</v>
      </c>
      <c r="Y5" s="8">
        <f t="shared" si="6"/>
        <v>262285.2009569378</v>
      </c>
      <c r="Z5" s="8">
        <f t="shared" si="6"/>
        <v>262285.2009569378</v>
      </c>
      <c r="AA5" s="8">
        <f t="shared" si="6"/>
        <v>262285.2009569378</v>
      </c>
      <c r="AB5" s="8">
        <f t="shared" si="6"/>
        <v>262285.2009569378</v>
      </c>
      <c r="AC5" s="8">
        <f t="shared" si="6"/>
        <v>262285.2009569378</v>
      </c>
      <c r="AD5" s="8">
        <f t="shared" si="6"/>
        <v>262285.2009569378</v>
      </c>
      <c r="AE5" s="8">
        <f t="shared" si="6"/>
        <v>262285.2009569378</v>
      </c>
      <c r="AF5" s="8">
        <f t="shared" si="6"/>
        <v>262285.2009569378</v>
      </c>
      <c r="AG5" s="8">
        <f t="shared" si="6"/>
        <v>262285.2009569378</v>
      </c>
      <c r="AH5" s="8">
        <f t="shared" si="6"/>
        <v>262285.2009569378</v>
      </c>
    </row>
    <row r="6" spans="1:34">
      <c r="A6" t="s">
        <v>42</v>
      </c>
      <c r="B6" s="8">
        <f>'Scale to SEDS'!E73</f>
        <v>188.20162705940567</v>
      </c>
      <c r="C6" s="8">
        <f t="shared" si="4"/>
        <v>188.20162705940567</v>
      </c>
      <c r="D6" s="8">
        <f t="shared" si="4"/>
        <v>188.20162705940567</v>
      </c>
      <c r="E6" s="8">
        <f t="shared" si="4"/>
        <v>188.20162705940567</v>
      </c>
      <c r="F6" s="8">
        <f t="shared" si="4"/>
        <v>188.20162705940567</v>
      </c>
      <c r="G6" s="8">
        <f t="shared" si="4"/>
        <v>188.20162705940567</v>
      </c>
      <c r="H6" s="8">
        <f t="shared" si="4"/>
        <v>188.20162705940567</v>
      </c>
      <c r="I6" s="8">
        <f t="shared" si="4"/>
        <v>188.20162705940567</v>
      </c>
      <c r="J6" s="8">
        <f t="shared" si="4"/>
        <v>188.20162705940567</v>
      </c>
      <c r="K6" s="8">
        <f t="shared" si="4"/>
        <v>188.20162705940567</v>
      </c>
      <c r="L6" s="8">
        <f t="shared" si="4"/>
        <v>188.20162705940567</v>
      </c>
      <c r="M6" s="8">
        <f t="shared" si="5"/>
        <v>188.20162705940567</v>
      </c>
      <c r="N6" s="8">
        <f t="shared" si="5"/>
        <v>188.20162705940567</v>
      </c>
      <c r="O6" s="8">
        <f t="shared" si="5"/>
        <v>188.20162705940567</v>
      </c>
      <c r="P6" s="8">
        <f t="shared" si="5"/>
        <v>188.20162705940567</v>
      </c>
      <c r="Q6" s="8">
        <f t="shared" si="5"/>
        <v>188.20162705940567</v>
      </c>
      <c r="R6" s="8">
        <f t="shared" si="5"/>
        <v>188.20162705940567</v>
      </c>
      <c r="S6" s="8">
        <f t="shared" si="5"/>
        <v>188.20162705940567</v>
      </c>
      <c r="T6" s="8">
        <f t="shared" si="5"/>
        <v>188.20162705940567</v>
      </c>
      <c r="U6" s="8">
        <f t="shared" si="5"/>
        <v>188.20162705940567</v>
      </c>
      <c r="V6" s="8">
        <f t="shared" si="5"/>
        <v>188.20162705940567</v>
      </c>
      <c r="W6" s="8">
        <f t="shared" si="6"/>
        <v>188.20162705940567</v>
      </c>
      <c r="X6" s="8">
        <f t="shared" si="6"/>
        <v>188.20162705940567</v>
      </c>
      <c r="Y6" s="8">
        <f t="shared" si="6"/>
        <v>188.20162705940567</v>
      </c>
      <c r="Z6" s="8">
        <f t="shared" si="6"/>
        <v>188.20162705940567</v>
      </c>
      <c r="AA6" s="8">
        <f t="shared" si="6"/>
        <v>188.20162705940567</v>
      </c>
      <c r="AB6" s="8">
        <f t="shared" si="6"/>
        <v>188.20162705940567</v>
      </c>
      <c r="AC6" s="8">
        <f t="shared" si="6"/>
        <v>188.20162705940567</v>
      </c>
      <c r="AD6" s="8">
        <f t="shared" si="6"/>
        <v>188.20162705940567</v>
      </c>
      <c r="AE6" s="8">
        <f t="shared" si="6"/>
        <v>188.20162705940567</v>
      </c>
      <c r="AF6" s="8">
        <f t="shared" si="6"/>
        <v>188.20162705940567</v>
      </c>
      <c r="AG6" s="8">
        <f t="shared" si="6"/>
        <v>188.20162705940567</v>
      </c>
      <c r="AH6" s="8">
        <f t="shared" si="6"/>
        <v>188.20162705940567</v>
      </c>
    </row>
    <row r="7" spans="1:34">
      <c r="A7" t="s">
        <v>43</v>
      </c>
      <c r="B7" s="8">
        <f>'Scale to SEDS'!E74</f>
        <v>1872.3151557971798</v>
      </c>
      <c r="C7" s="8">
        <f t="shared" si="4"/>
        <v>1872.3151557971798</v>
      </c>
      <c r="D7" s="8">
        <f t="shared" si="4"/>
        <v>1872.3151557971798</v>
      </c>
      <c r="E7" s="8">
        <f t="shared" si="4"/>
        <v>1872.3151557971798</v>
      </c>
      <c r="F7" s="8">
        <f t="shared" si="4"/>
        <v>1872.3151557971798</v>
      </c>
      <c r="G7" s="8">
        <f t="shared" si="4"/>
        <v>1872.3151557971798</v>
      </c>
      <c r="H7" s="8">
        <f t="shared" si="4"/>
        <v>1872.3151557971798</v>
      </c>
      <c r="I7" s="8">
        <f t="shared" si="4"/>
        <v>1872.3151557971798</v>
      </c>
      <c r="J7" s="8">
        <f t="shared" si="4"/>
        <v>1872.3151557971798</v>
      </c>
      <c r="K7" s="8">
        <f t="shared" si="4"/>
        <v>1872.3151557971798</v>
      </c>
      <c r="L7" s="8">
        <f t="shared" si="4"/>
        <v>1872.3151557971798</v>
      </c>
      <c r="M7" s="8">
        <f t="shared" si="5"/>
        <v>1872.3151557971798</v>
      </c>
      <c r="N7" s="8">
        <f t="shared" si="5"/>
        <v>1872.3151557971798</v>
      </c>
      <c r="O7" s="8">
        <f t="shared" si="5"/>
        <v>1872.3151557971798</v>
      </c>
      <c r="P7" s="8">
        <f t="shared" si="5"/>
        <v>1872.3151557971798</v>
      </c>
      <c r="Q7" s="8">
        <f t="shared" si="5"/>
        <v>1872.3151557971798</v>
      </c>
      <c r="R7" s="8">
        <f t="shared" si="5"/>
        <v>1872.3151557971798</v>
      </c>
      <c r="S7" s="8">
        <f t="shared" si="5"/>
        <v>1872.3151557971798</v>
      </c>
      <c r="T7" s="8">
        <f t="shared" si="5"/>
        <v>1872.3151557971798</v>
      </c>
      <c r="U7" s="8">
        <f t="shared" si="5"/>
        <v>1872.3151557971798</v>
      </c>
      <c r="V7" s="8">
        <f t="shared" si="5"/>
        <v>1872.3151557971798</v>
      </c>
      <c r="W7" s="8">
        <f t="shared" si="6"/>
        <v>1872.3151557971798</v>
      </c>
      <c r="X7" s="8">
        <f t="shared" si="6"/>
        <v>1872.3151557971798</v>
      </c>
      <c r="Y7" s="8">
        <f t="shared" si="6"/>
        <v>1872.3151557971798</v>
      </c>
      <c r="Z7" s="8">
        <f t="shared" si="6"/>
        <v>1872.3151557971798</v>
      </c>
      <c r="AA7" s="8">
        <f t="shared" si="6"/>
        <v>1872.3151557971798</v>
      </c>
      <c r="AB7" s="8">
        <f t="shared" si="6"/>
        <v>1872.3151557971798</v>
      </c>
      <c r="AC7" s="8">
        <f t="shared" si="6"/>
        <v>1872.3151557971798</v>
      </c>
      <c r="AD7" s="8">
        <f t="shared" si="6"/>
        <v>1872.3151557971798</v>
      </c>
      <c r="AE7" s="8">
        <f t="shared" si="6"/>
        <v>1872.3151557971798</v>
      </c>
      <c r="AF7" s="8">
        <f t="shared" si="6"/>
        <v>1872.3151557971798</v>
      </c>
      <c r="AG7" s="8">
        <f t="shared" si="6"/>
        <v>1872.3151557971798</v>
      </c>
      <c r="AH7" s="8">
        <f t="shared" si="6"/>
        <v>1872.3151557971798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9608.9542063062527</v>
      </c>
      <c r="C2" s="8">
        <f t="shared" ref="C2:AH2" si="0">B2</f>
        <v>9608.9542063062527</v>
      </c>
      <c r="D2" s="8">
        <f t="shared" si="0"/>
        <v>9608.9542063062527</v>
      </c>
      <c r="E2" s="8">
        <f t="shared" si="0"/>
        <v>9608.9542063062527</v>
      </c>
      <c r="F2" s="8">
        <f t="shared" si="0"/>
        <v>9608.9542063062527</v>
      </c>
      <c r="G2" s="8">
        <f t="shared" si="0"/>
        <v>9608.9542063062527</v>
      </c>
      <c r="H2" s="8">
        <f t="shared" si="0"/>
        <v>9608.9542063062527</v>
      </c>
      <c r="I2" s="8">
        <f t="shared" si="0"/>
        <v>9608.9542063062527</v>
      </c>
      <c r="J2" s="8">
        <f t="shared" si="0"/>
        <v>9608.9542063062527</v>
      </c>
      <c r="K2" s="8">
        <f t="shared" si="0"/>
        <v>9608.9542063062527</v>
      </c>
      <c r="L2" s="8">
        <f t="shared" si="0"/>
        <v>9608.9542063062527</v>
      </c>
      <c r="M2" s="8">
        <f t="shared" si="0"/>
        <v>9608.9542063062527</v>
      </c>
      <c r="N2" s="8">
        <f t="shared" si="0"/>
        <v>9608.9542063062527</v>
      </c>
      <c r="O2" s="8">
        <f t="shared" si="0"/>
        <v>9608.9542063062527</v>
      </c>
      <c r="P2" s="8">
        <f t="shared" si="0"/>
        <v>9608.9542063062527</v>
      </c>
      <c r="Q2" s="8">
        <f t="shared" si="0"/>
        <v>9608.9542063062527</v>
      </c>
      <c r="R2" s="8">
        <f t="shared" si="0"/>
        <v>9608.9542063062527</v>
      </c>
      <c r="S2" s="8">
        <f t="shared" si="0"/>
        <v>9608.9542063062527</v>
      </c>
      <c r="T2" s="8">
        <f t="shared" si="0"/>
        <v>9608.9542063062527</v>
      </c>
      <c r="U2" s="8">
        <f t="shared" si="0"/>
        <v>9608.9542063062527</v>
      </c>
      <c r="V2" s="8">
        <f t="shared" si="0"/>
        <v>9608.9542063062527</v>
      </c>
      <c r="W2" s="8">
        <f t="shared" si="0"/>
        <v>9608.9542063062527</v>
      </c>
      <c r="X2" s="8">
        <f t="shared" si="0"/>
        <v>9608.9542063062527</v>
      </c>
      <c r="Y2" s="8">
        <f t="shared" si="0"/>
        <v>9608.9542063062527</v>
      </c>
      <c r="Z2" s="8">
        <f t="shared" si="0"/>
        <v>9608.9542063062527</v>
      </c>
      <c r="AA2" s="8">
        <f t="shared" si="0"/>
        <v>9608.9542063062527</v>
      </c>
      <c r="AB2" s="8">
        <f t="shared" si="0"/>
        <v>9608.9542063062527</v>
      </c>
      <c r="AC2" s="8">
        <f t="shared" si="0"/>
        <v>9608.9542063062527</v>
      </c>
      <c r="AD2" s="8">
        <f t="shared" si="0"/>
        <v>9608.9542063062527</v>
      </c>
      <c r="AE2" s="8">
        <f t="shared" si="0"/>
        <v>9608.9542063062527</v>
      </c>
      <c r="AF2" s="8">
        <f t="shared" si="0"/>
        <v>9608.9542063062527</v>
      </c>
      <c r="AG2" s="8">
        <f t="shared" si="0"/>
        <v>9608.9542063062527</v>
      </c>
      <c r="AH2" s="8">
        <f t="shared" si="0"/>
        <v>9608.9542063062527</v>
      </c>
    </row>
    <row r="3" spans="1:34">
      <c r="A3" t="s">
        <v>39</v>
      </c>
      <c r="B3" s="8">
        <f>'Scale to SEDS'!F76</f>
        <v>18630.047616587046</v>
      </c>
      <c r="C3" s="8">
        <f t="shared" ref="C3:AH3" si="1">B3</f>
        <v>18630.047616587046</v>
      </c>
      <c r="D3" s="8">
        <f t="shared" si="1"/>
        <v>18630.047616587046</v>
      </c>
      <c r="E3" s="8">
        <f t="shared" si="1"/>
        <v>18630.047616587046</v>
      </c>
      <c r="F3" s="8">
        <f t="shared" si="1"/>
        <v>18630.047616587046</v>
      </c>
      <c r="G3" s="8">
        <f t="shared" si="1"/>
        <v>18630.047616587046</v>
      </c>
      <c r="H3" s="8">
        <f t="shared" si="1"/>
        <v>18630.047616587046</v>
      </c>
      <c r="I3" s="8">
        <f t="shared" si="1"/>
        <v>18630.047616587046</v>
      </c>
      <c r="J3" s="8">
        <f t="shared" si="1"/>
        <v>18630.047616587046</v>
      </c>
      <c r="K3" s="8">
        <f t="shared" si="1"/>
        <v>18630.047616587046</v>
      </c>
      <c r="L3" s="8">
        <f t="shared" si="1"/>
        <v>18630.047616587046</v>
      </c>
      <c r="M3" s="8">
        <f t="shared" si="1"/>
        <v>18630.047616587046</v>
      </c>
      <c r="N3" s="8">
        <f t="shared" si="1"/>
        <v>18630.047616587046</v>
      </c>
      <c r="O3" s="8">
        <f t="shared" si="1"/>
        <v>18630.047616587046</v>
      </c>
      <c r="P3" s="8">
        <f t="shared" si="1"/>
        <v>18630.047616587046</v>
      </c>
      <c r="Q3" s="8">
        <f t="shared" si="1"/>
        <v>18630.047616587046</v>
      </c>
      <c r="R3" s="8">
        <f t="shared" si="1"/>
        <v>18630.047616587046</v>
      </c>
      <c r="S3" s="8">
        <f t="shared" si="1"/>
        <v>18630.047616587046</v>
      </c>
      <c r="T3" s="8">
        <f t="shared" si="1"/>
        <v>18630.047616587046</v>
      </c>
      <c r="U3" s="8">
        <f t="shared" si="1"/>
        <v>18630.047616587046</v>
      </c>
      <c r="V3" s="8">
        <f t="shared" si="1"/>
        <v>18630.047616587046</v>
      </c>
      <c r="W3" s="8">
        <f t="shared" si="1"/>
        <v>18630.047616587046</v>
      </c>
      <c r="X3" s="8">
        <f t="shared" si="1"/>
        <v>18630.047616587046</v>
      </c>
      <c r="Y3" s="8">
        <f t="shared" si="1"/>
        <v>18630.047616587046</v>
      </c>
      <c r="Z3" s="8">
        <f t="shared" si="1"/>
        <v>18630.047616587046</v>
      </c>
      <c r="AA3" s="8">
        <f t="shared" si="1"/>
        <v>18630.047616587046</v>
      </c>
      <c r="AB3" s="8">
        <f t="shared" si="1"/>
        <v>18630.047616587046</v>
      </c>
      <c r="AC3" s="8">
        <f t="shared" si="1"/>
        <v>18630.047616587046</v>
      </c>
      <c r="AD3" s="8">
        <f t="shared" si="1"/>
        <v>18630.047616587046</v>
      </c>
      <c r="AE3" s="8">
        <f t="shared" si="1"/>
        <v>18630.047616587046</v>
      </c>
      <c r="AF3" s="8">
        <f t="shared" si="1"/>
        <v>18630.047616587046</v>
      </c>
      <c r="AG3" s="8">
        <f t="shared" si="1"/>
        <v>18630.047616587046</v>
      </c>
      <c r="AH3" s="8">
        <f t="shared" si="1"/>
        <v>18630.047616587046</v>
      </c>
    </row>
    <row r="4" spans="1:34">
      <c r="A4" t="s">
        <v>40</v>
      </c>
      <c r="B4" s="8">
        <f>'Scale to SEDS'!G77</f>
        <v>1051841.5974800237</v>
      </c>
      <c r="C4" s="8">
        <f t="shared" ref="C4:AH4" si="2">B4</f>
        <v>1051841.5974800237</v>
      </c>
      <c r="D4" s="8">
        <f t="shared" si="2"/>
        <v>1051841.5974800237</v>
      </c>
      <c r="E4" s="8">
        <f t="shared" si="2"/>
        <v>1051841.5974800237</v>
      </c>
      <c r="F4" s="8">
        <f t="shared" si="2"/>
        <v>1051841.5974800237</v>
      </c>
      <c r="G4" s="8">
        <f t="shared" si="2"/>
        <v>1051841.5974800237</v>
      </c>
      <c r="H4" s="8">
        <f t="shared" si="2"/>
        <v>1051841.5974800237</v>
      </c>
      <c r="I4" s="8">
        <f t="shared" si="2"/>
        <v>1051841.5974800237</v>
      </c>
      <c r="J4" s="8">
        <f t="shared" si="2"/>
        <v>1051841.5974800237</v>
      </c>
      <c r="K4" s="8">
        <f t="shared" si="2"/>
        <v>1051841.5974800237</v>
      </c>
      <c r="L4" s="8">
        <f t="shared" si="2"/>
        <v>1051841.5974800237</v>
      </c>
      <c r="M4" s="8">
        <f t="shared" si="2"/>
        <v>1051841.5974800237</v>
      </c>
      <c r="N4" s="8">
        <f t="shared" si="2"/>
        <v>1051841.5974800237</v>
      </c>
      <c r="O4" s="8">
        <f t="shared" si="2"/>
        <v>1051841.5974800237</v>
      </c>
      <c r="P4" s="8">
        <f t="shared" si="2"/>
        <v>1051841.5974800237</v>
      </c>
      <c r="Q4" s="8">
        <f t="shared" si="2"/>
        <v>1051841.5974800237</v>
      </c>
      <c r="R4" s="8">
        <f t="shared" si="2"/>
        <v>1051841.5974800237</v>
      </c>
      <c r="S4" s="8">
        <f t="shared" si="2"/>
        <v>1051841.5974800237</v>
      </c>
      <c r="T4" s="8">
        <f t="shared" si="2"/>
        <v>1051841.5974800237</v>
      </c>
      <c r="U4" s="8">
        <f t="shared" si="2"/>
        <v>1051841.5974800237</v>
      </c>
      <c r="V4" s="8">
        <f t="shared" si="2"/>
        <v>1051841.5974800237</v>
      </c>
      <c r="W4" s="8">
        <f t="shared" si="2"/>
        <v>1051841.5974800237</v>
      </c>
      <c r="X4" s="8">
        <f t="shared" si="2"/>
        <v>1051841.5974800237</v>
      </c>
      <c r="Y4" s="8">
        <f t="shared" si="2"/>
        <v>1051841.5974800237</v>
      </c>
      <c r="Z4" s="8">
        <f t="shared" si="2"/>
        <v>1051841.5974800237</v>
      </c>
      <c r="AA4" s="8">
        <f t="shared" si="2"/>
        <v>1051841.5974800237</v>
      </c>
      <c r="AB4" s="8">
        <f t="shared" si="2"/>
        <v>1051841.5974800237</v>
      </c>
      <c r="AC4" s="8">
        <f t="shared" si="2"/>
        <v>1051841.5974800237</v>
      </c>
      <c r="AD4" s="8">
        <f t="shared" si="2"/>
        <v>1051841.5974800237</v>
      </c>
      <c r="AE4" s="8">
        <f t="shared" si="2"/>
        <v>1051841.5974800237</v>
      </c>
      <c r="AF4" s="8">
        <f t="shared" si="2"/>
        <v>1051841.5974800237</v>
      </c>
      <c r="AG4" s="8">
        <f t="shared" si="2"/>
        <v>1051841.5974800237</v>
      </c>
      <c r="AH4" s="8">
        <f t="shared" si="2"/>
        <v>1051841.5974800237</v>
      </c>
    </row>
    <row r="5" spans="1:34">
      <c r="A5" t="s">
        <v>41</v>
      </c>
      <c r="B5" s="8">
        <f>'Scale to SEDS'!F78</f>
        <v>9939.580396093399</v>
      </c>
      <c r="C5" s="8">
        <f t="shared" ref="C5:AH5" si="3">B5</f>
        <v>9939.580396093399</v>
      </c>
      <c r="D5" s="8">
        <f t="shared" si="3"/>
        <v>9939.580396093399</v>
      </c>
      <c r="E5" s="8">
        <f t="shared" si="3"/>
        <v>9939.580396093399</v>
      </c>
      <c r="F5" s="8">
        <f t="shared" si="3"/>
        <v>9939.580396093399</v>
      </c>
      <c r="G5" s="8">
        <f t="shared" si="3"/>
        <v>9939.580396093399</v>
      </c>
      <c r="H5" s="8">
        <f t="shared" si="3"/>
        <v>9939.580396093399</v>
      </c>
      <c r="I5" s="8">
        <f t="shared" si="3"/>
        <v>9939.580396093399</v>
      </c>
      <c r="J5" s="8">
        <f t="shared" si="3"/>
        <v>9939.580396093399</v>
      </c>
      <c r="K5" s="8">
        <f t="shared" si="3"/>
        <v>9939.580396093399</v>
      </c>
      <c r="L5" s="8">
        <f t="shared" si="3"/>
        <v>9939.580396093399</v>
      </c>
      <c r="M5" s="8">
        <f t="shared" si="3"/>
        <v>9939.580396093399</v>
      </c>
      <c r="N5" s="8">
        <f t="shared" si="3"/>
        <v>9939.580396093399</v>
      </c>
      <c r="O5" s="8">
        <f t="shared" si="3"/>
        <v>9939.580396093399</v>
      </c>
      <c r="P5" s="8">
        <f t="shared" si="3"/>
        <v>9939.580396093399</v>
      </c>
      <c r="Q5" s="8">
        <f t="shared" si="3"/>
        <v>9939.580396093399</v>
      </c>
      <c r="R5" s="8">
        <f t="shared" si="3"/>
        <v>9939.580396093399</v>
      </c>
      <c r="S5" s="8">
        <f t="shared" si="3"/>
        <v>9939.580396093399</v>
      </c>
      <c r="T5" s="8">
        <f t="shared" si="3"/>
        <v>9939.580396093399</v>
      </c>
      <c r="U5" s="8">
        <f t="shared" si="3"/>
        <v>9939.580396093399</v>
      </c>
      <c r="V5" s="8">
        <f t="shared" si="3"/>
        <v>9939.580396093399</v>
      </c>
      <c r="W5" s="8">
        <f t="shared" si="3"/>
        <v>9939.580396093399</v>
      </c>
      <c r="X5" s="8">
        <f t="shared" si="3"/>
        <v>9939.580396093399</v>
      </c>
      <c r="Y5" s="8">
        <f t="shared" si="3"/>
        <v>9939.580396093399</v>
      </c>
      <c r="Z5" s="8">
        <f t="shared" si="3"/>
        <v>9939.580396093399</v>
      </c>
      <c r="AA5" s="8">
        <f t="shared" si="3"/>
        <v>9939.580396093399</v>
      </c>
      <c r="AB5" s="8">
        <f t="shared" si="3"/>
        <v>9939.580396093399</v>
      </c>
      <c r="AC5" s="8">
        <f t="shared" si="3"/>
        <v>9939.580396093399</v>
      </c>
      <c r="AD5" s="8">
        <f t="shared" si="3"/>
        <v>9939.580396093399</v>
      </c>
      <c r="AE5" s="8">
        <f t="shared" si="3"/>
        <v>9939.580396093399</v>
      </c>
      <c r="AF5" s="8">
        <f t="shared" si="3"/>
        <v>9939.580396093399</v>
      </c>
      <c r="AG5" s="8">
        <f t="shared" si="3"/>
        <v>9939.580396093399</v>
      </c>
      <c r="AH5" s="8">
        <f t="shared" si="3"/>
        <v>9939.580396093399</v>
      </c>
    </row>
    <row r="6" spans="1:34">
      <c r="A6" t="s">
        <v>42</v>
      </c>
      <c r="B6" s="8">
        <f>'Scale to SEDS'!F79</f>
        <v>77142.652337847816</v>
      </c>
      <c r="C6" s="8">
        <f t="shared" ref="C6:AH6" si="4">B6</f>
        <v>77142.652337847816</v>
      </c>
      <c r="D6" s="8">
        <f t="shared" si="4"/>
        <v>77142.652337847816</v>
      </c>
      <c r="E6" s="8">
        <f t="shared" si="4"/>
        <v>77142.652337847816</v>
      </c>
      <c r="F6" s="8">
        <f t="shared" si="4"/>
        <v>77142.652337847816</v>
      </c>
      <c r="G6" s="8">
        <f t="shared" si="4"/>
        <v>77142.652337847816</v>
      </c>
      <c r="H6" s="8">
        <f t="shared" si="4"/>
        <v>77142.652337847816</v>
      </c>
      <c r="I6" s="8">
        <f t="shared" si="4"/>
        <v>77142.652337847816</v>
      </c>
      <c r="J6" s="8">
        <f t="shared" si="4"/>
        <v>77142.652337847816</v>
      </c>
      <c r="K6" s="8">
        <f t="shared" si="4"/>
        <v>77142.652337847816</v>
      </c>
      <c r="L6" s="8">
        <f t="shared" si="4"/>
        <v>77142.652337847816</v>
      </c>
      <c r="M6" s="8">
        <f t="shared" si="4"/>
        <v>77142.652337847816</v>
      </c>
      <c r="N6" s="8">
        <f t="shared" si="4"/>
        <v>77142.652337847816</v>
      </c>
      <c r="O6" s="8">
        <f t="shared" si="4"/>
        <v>77142.652337847816</v>
      </c>
      <c r="P6" s="8">
        <f t="shared" si="4"/>
        <v>77142.652337847816</v>
      </c>
      <c r="Q6" s="8">
        <f t="shared" si="4"/>
        <v>77142.652337847816</v>
      </c>
      <c r="R6" s="8">
        <f t="shared" si="4"/>
        <v>77142.652337847816</v>
      </c>
      <c r="S6" s="8">
        <f t="shared" si="4"/>
        <v>77142.652337847816</v>
      </c>
      <c r="T6" s="8">
        <f t="shared" si="4"/>
        <v>77142.652337847816</v>
      </c>
      <c r="U6" s="8">
        <f t="shared" si="4"/>
        <v>77142.652337847816</v>
      </c>
      <c r="V6" s="8">
        <f t="shared" si="4"/>
        <v>77142.652337847816</v>
      </c>
      <c r="W6" s="8">
        <f t="shared" si="4"/>
        <v>77142.652337847816</v>
      </c>
      <c r="X6" s="8">
        <f t="shared" si="4"/>
        <v>77142.652337847816</v>
      </c>
      <c r="Y6" s="8">
        <f t="shared" si="4"/>
        <v>77142.652337847816</v>
      </c>
      <c r="Z6" s="8">
        <f t="shared" si="4"/>
        <v>77142.652337847816</v>
      </c>
      <c r="AA6" s="8">
        <f t="shared" si="4"/>
        <v>77142.652337847816</v>
      </c>
      <c r="AB6" s="8">
        <f t="shared" si="4"/>
        <v>77142.652337847816</v>
      </c>
      <c r="AC6" s="8">
        <f t="shared" si="4"/>
        <v>77142.652337847816</v>
      </c>
      <c r="AD6" s="8">
        <f t="shared" si="4"/>
        <v>77142.652337847816</v>
      </c>
      <c r="AE6" s="8">
        <f t="shared" si="4"/>
        <v>77142.652337847816</v>
      </c>
      <c r="AF6" s="8">
        <f t="shared" si="4"/>
        <v>77142.652337847816</v>
      </c>
      <c r="AG6" s="8">
        <f t="shared" si="4"/>
        <v>77142.652337847816</v>
      </c>
      <c r="AH6" s="8">
        <f t="shared" si="4"/>
        <v>77142.652337847816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2024-01-05T23:29:14Z</dcterms:modified>
</cp:coreProperties>
</file>