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CA1A1DC7-B616-4FFB-9785-D12D2402C690}" xr6:coauthVersionLast="47" xr6:coauthVersionMax="47" xr10:uidLastSave="{00000000-0000-0000-0000-000000000000}"/>
  <bookViews>
    <workbookView xWindow="1800" yWindow="180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21" i="26"/>
  <c r="J28" i="19"/>
  <c r="P263" i="1" s="1"/>
  <c r="J8" i="26"/>
  <c r="K8" i="26" s="1"/>
  <c r="L12" i="24"/>
  <c r="J34" i="19" s="1"/>
  <c r="L13" i="24"/>
  <c r="J65" i="19" s="1"/>
  <c r="L2" i="24"/>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21" i="26" l="1"/>
  <c r="K21" i="26" s="1"/>
  <c r="O21" i="26"/>
  <c r="P21" i="26" s="1"/>
  <c r="J6" i="26"/>
  <c r="K6" i="26" s="1"/>
  <c r="E2" i="20" s="1"/>
  <c r="P6" i="26"/>
  <c r="E3" i="20"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0" l="1"/>
  <c r="D3" i="20"/>
  <c r="J187" i="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<sst xmlns="http://schemas.openxmlformats.org/spreadsheetml/2006/main" count="35267" uniqueCount="4365">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</sst>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3800</v>
      </c>
      <c r="C1" s="347">
        <v>45517</v>
      </c>
      <c r="G1" s="348" t="s">
        <v>3761</v>
      </c>
      <c r="H1" s="348" t="s">
        <v>3762</v>
      </c>
    </row>
    <row r="2" spans="1:8" x14ac:dyDescent="0.75">
      <c r="B2" t="str">
        <f>_xlfn.XLOOKUP(B1,H:H,G:G,0,0,1)</f>
        <v>MA</v>
      </c>
      <c r="C2" t="str">
        <f>_xlfn.XLOOKUP(B2,G:G, H:H, 0,0,1)</f>
        <v>Massachusetts</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Massachusetts.</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84%.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Massachusetts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PV:**Massachusetts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Wind:**Massachusetts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Massachusetts.</v>
      </c>
      <c r="L9" s="290" t="str">
        <f>J9&amp;K9</f>
        <v>**Description:** This policy prevents new capacity of the selected type(s) from being built or deployed.  // **Guidance for setting values:**No new coal is planned in Massachusetts.</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Massachusetts</v>
      </c>
      <c r="B3" s="386">
        <f>ROUND(SUMIFS(B$4:B$54, $A$4:$A$54, $A$3),0)</f>
        <v>5380</v>
      </c>
      <c r="C3" s="387">
        <f t="shared" ref="C3" si="0">ROUND(SUMIFS(C$4:C$54, $A$4:$A$54, $A$3),0)</f>
        <v>5</v>
      </c>
      <c r="D3" s="386">
        <f>SUMIFS(D$4:D$54, $A$4:$A$54, $A$3)</f>
        <v>18950009</v>
      </c>
      <c r="E3" s="386">
        <f>SUMIFS(E$4:E$54, $A$4:$A$54, $A$3)</f>
        <v>34836184.999999933</v>
      </c>
      <c r="F3" s="388">
        <f>ROUND(SUMIFS(F$4:F$54,$A$4:$A$54,$A$3)*100,0)</f>
        <v>84</v>
      </c>
      <c r="G3" s="173">
        <f>SUMIFS(G$4:G$54, $A$4:$A$54, $A$3)</f>
        <v>328490</v>
      </c>
      <c r="H3" s="173">
        <f>SUMIFS(H$4:H$54, $A$4:$A$54, $A$3)</f>
        <v>0</v>
      </c>
      <c r="I3" s="388">
        <f>ROUND(SUMIFS(I$4:I$54,$A$4:$A$54,$A$3)*100,0)</f>
        <v>-100</v>
      </c>
      <c r="J3" s="388">
        <f>ROUND(SUMIFS(J$4:J$54, $A$4:$A$54, $A$3),0)</f>
        <v>2424</v>
      </c>
      <c r="K3" s="173">
        <f t="shared" ref="K3:AI3" si="1">ROUND(SUMIFS(K$4:K$54, $A$4:$A$54, $A$3),0)</f>
        <v>882</v>
      </c>
      <c r="L3" s="388">
        <f t="shared" si="1"/>
        <v>1159</v>
      </c>
      <c r="M3" s="173">
        <f t="shared" si="1"/>
        <v>0</v>
      </c>
      <c r="N3" s="173">
        <f t="shared" si="1"/>
        <v>1450</v>
      </c>
      <c r="O3" s="173">
        <f t="shared" si="1"/>
        <v>0</v>
      </c>
      <c r="P3" s="173">
        <f t="shared" si="1"/>
        <v>0</v>
      </c>
      <c r="Q3" s="173">
        <f t="shared" si="1"/>
        <v>0</v>
      </c>
      <c r="R3" s="173">
        <f t="shared" si="1"/>
        <v>50</v>
      </c>
      <c r="S3" s="388">
        <f t="shared" si="1"/>
        <v>0</v>
      </c>
      <c r="T3" s="173">
        <f t="shared" si="1"/>
        <v>0</v>
      </c>
      <c r="U3" s="173">
        <f t="shared" si="1"/>
        <v>5961</v>
      </c>
      <c r="V3" s="173">
        <f t="shared" si="1"/>
        <v>0</v>
      </c>
      <c r="W3" s="173">
        <f t="shared" si="1"/>
        <v>264</v>
      </c>
      <c r="X3" s="173">
        <f t="shared" si="1"/>
        <v>91</v>
      </c>
      <c r="Y3" s="173">
        <f t="shared" si="1"/>
        <v>846</v>
      </c>
      <c r="Z3" s="173">
        <f t="shared" si="1"/>
        <v>0</v>
      </c>
      <c r="AA3" s="173">
        <f t="shared" si="1"/>
        <v>44</v>
      </c>
      <c r="AB3" s="173">
        <f t="shared" si="1"/>
        <v>0</v>
      </c>
      <c r="AC3" s="173">
        <f t="shared" si="1"/>
        <v>2386</v>
      </c>
      <c r="AD3" s="173">
        <f t="shared" si="1"/>
        <v>885</v>
      </c>
      <c r="AE3" s="173">
        <f t="shared" si="1"/>
        <v>0</v>
      </c>
      <c r="AF3" s="173">
        <f t="shared" si="1"/>
        <v>0</v>
      </c>
      <c r="AG3" s="173">
        <f t="shared" si="1"/>
        <v>0</v>
      </c>
      <c r="AH3" s="173">
        <f t="shared" si="1"/>
        <v>0</v>
      </c>
      <c r="AI3" s="388">
        <f t="shared" si="1"/>
        <v>232</v>
      </c>
      <c r="AJ3" s="173">
        <f>ROUND(SUMIFS(AJ$4:AJ$54,$A$4:$A$54,$A$3)*100,0)</f>
        <v>24</v>
      </c>
      <c r="AK3" s="173">
        <f t="shared" ref="AK3:AL3" si="2">ROUND(SUMIFS(AK$4:AK$54,$A$4:$A$54,$A$3)*100,0)</f>
        <v>46</v>
      </c>
      <c r="AL3" s="173">
        <f t="shared" si="2"/>
        <v>66</v>
      </c>
      <c r="AM3" s="173">
        <f>SUMIFS(AM$4:AM$54, $A$4:$A$54, $A$3)</f>
        <v>1</v>
      </c>
      <c r="AN3" s="173">
        <f t="shared" ref="AN3:AQ3" si="3">SUMIFS(AN$4:AN$54, $A$4:$A$54, $A$3)</f>
        <v>2500</v>
      </c>
      <c r="AO3" s="388">
        <f t="shared" si="3"/>
        <v>0</v>
      </c>
      <c r="AP3" s="388">
        <f t="shared" si="3"/>
        <v>4110</v>
      </c>
      <c r="AQ3" s="388">
        <f t="shared" si="3"/>
        <v>7020058</v>
      </c>
      <c r="AR3" s="388">
        <f>ROUND(SUMIFS(AR$4:AR$54,$A$4:$A$54,$A$3),2)</f>
        <v>58.55</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2</v>
      </c>
      <c r="BR3" s="388">
        <f t="shared" si="6"/>
        <v>2</v>
      </c>
      <c r="BS3" s="388">
        <f>ROUND(SUMIFS(BS$4:BS$54,$A$4:$A$54,$A$3)*100,0)</f>
        <v>49</v>
      </c>
      <c r="BT3" s="388">
        <f>ROUND(SUMIFS(BT$4:BT$54,$A$4:$A$54,$A$3)*100,0)</f>
        <v>45</v>
      </c>
      <c r="BU3" s="388">
        <f t="shared" ref="BU3:CH3" si="7">ROUND(SUMIFS(BU$4:BU$54,$A$4:$A$54,$A$3)*100,0)</f>
        <v>55</v>
      </c>
      <c r="BV3" s="388">
        <f t="shared" si="7"/>
        <v>67</v>
      </c>
      <c r="BW3" s="388">
        <f t="shared" si="7"/>
        <v>6</v>
      </c>
      <c r="BX3" s="388">
        <f t="shared" si="7"/>
        <v>10</v>
      </c>
      <c r="BY3" s="388">
        <f t="shared" si="7"/>
        <v>36</v>
      </c>
      <c r="BZ3" s="388">
        <f>ROUND(SUMIFS(BZ$4:BZ$54,$A$4:$A$54,$A$3)*100,0)</f>
        <v>35</v>
      </c>
      <c r="CA3" s="388">
        <f>ROUND(SUMIFS(CA$4:CA$54,$A$4:$A$54,$A$3)*100,0)</f>
        <v>100</v>
      </c>
      <c r="CB3" s="388">
        <f>ROUND(SUMIFS(CB$4:CB$54,$A$4:$A$54,$A$3)*100,0)</f>
        <v>100</v>
      </c>
      <c r="CC3" s="388">
        <f t="shared" si="7"/>
        <v>6</v>
      </c>
      <c r="CD3" s="388">
        <f t="shared" si="7"/>
        <v>10</v>
      </c>
      <c r="CE3" s="388">
        <f t="shared" si="7"/>
        <v>36</v>
      </c>
      <c r="CF3" s="388">
        <f t="shared" si="7"/>
        <v>35</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35</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Massachusetts.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Massachusetts.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Massachusetts.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Massachusetts.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Massachusetts.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Massachusetts.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Massachusetts.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Massachusetts.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Massachusetts.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Massachusetts.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Massachusetts.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Massachusetts.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Massachusetts.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Massachusetts.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Massachusetts.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Massachusetts.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Massachusetts.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Massachusetts.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84</v>
      </c>
      <c r="H21" t="s">
        <v>4022</v>
      </c>
      <c r="I21" s="406">
        <v>2040</v>
      </c>
      <c r="J21" s="406">
        <f t="shared" si="0"/>
        <v>21</v>
      </c>
      <c r="K21" s="406">
        <f t="shared" si="1"/>
        <v>21</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MA</v>
      </c>
      <c r="C1" s="413">
        <f>SUM(C4:C87)</f>
        <v>84.145162997650203</v>
      </c>
      <c r="D1" s="413">
        <f t="shared" ref="D1:AG1" si="0">SUM(D4:D87)</f>
        <v>82.158023356815832</v>
      </c>
      <c r="E1" s="413">
        <f t="shared" si="0"/>
        <v>83.911111899514538</v>
      </c>
      <c r="F1" s="413">
        <f t="shared" si="0"/>
        <v>80.47324764795934</v>
      </c>
      <c r="G1" s="413">
        <f t="shared" si="0"/>
        <v>81.267742619640629</v>
      </c>
      <c r="H1" s="413">
        <f t="shared" si="0"/>
        <v>78.951023788929533</v>
      </c>
      <c r="I1" s="413">
        <f t="shared" si="0"/>
        <v>79.996220768792412</v>
      </c>
      <c r="J1" s="413">
        <f t="shared" si="0"/>
        <v>86.311254232592376</v>
      </c>
      <c r="K1" s="413">
        <f t="shared" si="0"/>
        <v>84.963380513266301</v>
      </c>
      <c r="L1" s="413">
        <f t="shared" si="0"/>
        <v>82.889885895281424</v>
      </c>
      <c r="M1" s="413">
        <f t="shared" si="0"/>
        <v>83.908787482771672</v>
      </c>
      <c r="N1" s="413">
        <f t="shared" si="0"/>
        <v>84.231383804886306</v>
      </c>
      <c r="O1" s="413">
        <f t="shared" si="0"/>
        <v>84.736697126063248</v>
      </c>
      <c r="P1" s="413">
        <f t="shared" si="0"/>
        <v>87.146913431712491</v>
      </c>
      <c r="Q1" s="413">
        <f t="shared" si="0"/>
        <v>84.866679883863753</v>
      </c>
      <c r="R1" s="413">
        <f t="shared" si="0"/>
        <v>85.624196278865028</v>
      </c>
      <c r="S1" s="413">
        <f t="shared" si="0"/>
        <v>79.320730810580912</v>
      </c>
      <c r="T1" s="413">
        <f t="shared" si="0"/>
        <v>82.739806721139161</v>
      </c>
      <c r="U1" s="413">
        <f t="shared" si="0"/>
        <v>78.068153890088482</v>
      </c>
      <c r="V1" s="413">
        <f t="shared" si="0"/>
        <v>73.621506589433224</v>
      </c>
      <c r="W1" s="413">
        <f t="shared" si="0"/>
        <v>75.761551711612924</v>
      </c>
      <c r="X1" s="413">
        <f t="shared" si="0"/>
        <v>71.850663470428714</v>
      </c>
      <c r="Y1" s="413">
        <f t="shared" si="0"/>
        <v>65.565574329100116</v>
      </c>
      <c r="Z1" s="413">
        <f t="shared" si="0"/>
        <v>69.667360820543237</v>
      </c>
      <c r="AA1" s="413">
        <f t="shared" si="0"/>
        <v>68.892878544494366</v>
      </c>
      <c r="AB1" s="413">
        <f t="shared" si="0"/>
        <v>70.286650725578738</v>
      </c>
      <c r="AC1" s="413">
        <f t="shared" si="0"/>
        <v>67.298535084412293</v>
      </c>
      <c r="AD1" s="413">
        <f t="shared" si="0"/>
        <v>66.911680746103897</v>
      </c>
      <c r="AE1" s="413">
        <f t="shared" si="0"/>
        <v>67.004954513874566</v>
      </c>
      <c r="AF1" s="413">
        <f t="shared" si="0"/>
        <v>66.126095110716093</v>
      </c>
      <c r="AG1" s="413">
        <f t="shared" si="0"/>
        <v>55.891691002722965</v>
      </c>
      <c r="AH1" s="413">
        <f>SUM(AH4:AH87)</f>
        <v>59.077361948852896</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75">
      <c r="A5" s="417" t="s">
        <v>2220</v>
      </c>
      <c r="B5" s="390" t="s">
        <v>4122</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75">
      <c r="A6" s="417" t="s">
        <v>2220</v>
      </c>
      <c r="B6" s="390" t="s">
        <v>4126</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75">
      <c r="A7" s="417" t="s">
        <v>2220</v>
      </c>
      <c r="B7" s="390" t="s">
        <v>4128</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75">
      <c r="A8" s="417" t="s">
        <v>2220</v>
      </c>
      <c r="B8" s="390" t="s">
        <v>4130</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75">
      <c r="A9" s="417" t="s">
        <v>2220</v>
      </c>
      <c r="B9" s="390" t="s">
        <v>4140</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75">
      <c r="A10" s="417" t="s">
        <v>2220</v>
      </c>
      <c r="B10" s="390" t="s">
        <v>4149</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75">
      <c r="A13" s="417" t="s">
        <v>2220</v>
      </c>
      <c r="B13" s="390" t="s">
        <v>4159</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75">
      <c r="A14" s="417" t="s">
        <v>2220</v>
      </c>
      <c r="B14" s="390"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75">
      <c r="A17" s="417" t="s">
        <v>2220</v>
      </c>
      <c r="B17" s="390" t="s">
        <v>4157</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3.7983501225E-3</v>
      </c>
      <c r="D76" s="418">
        <f>SUMIFS('EPA Export Aggregation'!G:G,'EPA Export Aggregation'!$A:$A,$B76,'EPA Export Aggregation'!$D:$D,$A$1)*IF($A76="CH4",About!$D$58,IF($A76="N2O",About!$D$59,1))</f>
        <v>3.8033634424999999E-3</v>
      </c>
      <c r="E76" s="418">
        <f>SUMIFS('EPA Export Aggregation'!H:H,'EPA Export Aggregation'!$A:$A,$B76,'EPA Export Aggregation'!$D:$D,$A$1)*IF($A76="CH4",About!$D$58,IF($A76="N2O",About!$D$59,1))</f>
        <v>3.8083767624999998E-3</v>
      </c>
      <c r="F76" s="418">
        <f>SUMIFS('EPA Export Aggregation'!I:I,'EPA Export Aggregation'!$A:$A,$B76,'EPA Export Aggregation'!$D:$D,$A$1)*IF($A76="CH4",About!$D$58,IF($A76="N2O",About!$D$59,1))</f>
        <v>4.7629767042999998E-3</v>
      </c>
      <c r="G76" s="418">
        <f>SUMIFS('EPA Export Aggregation'!J:J,'EPA Export Aggregation'!$A:$A,$B76,'EPA Export Aggregation'!$D:$D,$A$1)*IF($A76="CH4",About!$D$58,IF($A76="N2O",About!$D$59,1))</f>
        <v>5.2427833324999997E-3</v>
      </c>
      <c r="H76" s="418">
        <f>SUMIFS('EPA Export Aggregation'!K:K,'EPA Export Aggregation'!$A:$A,$B76,'EPA Export Aggregation'!$D:$D,$A$1)*IF($A76="CH4",About!$D$58,IF($A76="N2O",About!$D$59,1))</f>
        <v>6.5882671607000003E-3</v>
      </c>
      <c r="I76" s="418">
        <f>SUMIFS('EPA Export Aggregation'!L:L,'EPA Export Aggregation'!$A:$A,$B76,'EPA Export Aggregation'!$D:$D,$A$1)*IF($A76="CH4",About!$D$58,IF($A76="N2O",About!$D$59,1))</f>
        <v>7.3182703181000003E-3</v>
      </c>
      <c r="J76" s="418">
        <f>SUMIFS('EPA Export Aggregation'!M:M,'EPA Export Aggregation'!$A:$A,$B76,'EPA Export Aggregation'!$D:$D,$A$1)*IF($A76="CH4",About!$D$58,IF($A76="N2O",About!$D$59,1))</f>
        <v>7.7372525012999998E-3</v>
      </c>
      <c r="K76" s="418">
        <f>SUMIFS('EPA Export Aggregation'!N:N,'EPA Export Aggregation'!$A:$A,$B76,'EPA Export Aggregation'!$D:$D,$A$1)*IF($A76="CH4",About!$D$58,IF($A76="N2O",About!$D$59,1))</f>
        <v>9.4843106435000008E-3</v>
      </c>
      <c r="L76" s="418">
        <f>SUMIFS('EPA Export Aggregation'!O:O,'EPA Export Aggregation'!$A:$A,$B76,'EPA Export Aggregation'!$D:$D,$A$1)*IF($A76="CH4",About!$D$58,IF($A76="N2O",About!$D$59,1))</f>
        <v>9.6287150342E-3</v>
      </c>
      <c r="M76" s="418">
        <f>SUMIFS('EPA Export Aggregation'!P:P,'EPA Export Aggregation'!$A:$A,$B76,'EPA Export Aggregation'!$D:$D,$A$1)*IF($A76="CH4",About!$D$58,IF($A76="N2O",About!$D$59,1))</f>
        <v>5.8864057922E-3</v>
      </c>
      <c r="N76" s="418">
        <f>SUMIFS('EPA Export Aggregation'!Q:Q,'EPA Export Aggregation'!$A:$A,$B76,'EPA Export Aggregation'!$D:$D,$A$1)*IF($A76="CH4",About!$D$58,IF($A76="N2O",About!$D$59,1))</f>
        <v>3.9334078779999998E-3</v>
      </c>
      <c r="O76" s="418">
        <f>SUMIFS('EPA Export Aggregation'!R:R,'EPA Export Aggregation'!$A:$A,$B76,'EPA Export Aggregation'!$D:$D,$A$1)*IF($A76="CH4",About!$D$58,IF($A76="N2O",About!$D$59,1))</f>
        <v>3.7678268105000002E-3</v>
      </c>
      <c r="P76" s="418">
        <f>SUMIFS('EPA Export Aggregation'!S:S,'EPA Export Aggregation'!$A:$A,$B76,'EPA Export Aggregation'!$D:$D,$A$1)*IF($A76="CH4",About!$D$58,IF($A76="N2O",About!$D$59,1))</f>
        <v>3.9421933119999997E-3</v>
      </c>
      <c r="Q76" s="418">
        <f>SUMIFS('EPA Export Aggregation'!T:T,'EPA Export Aggregation'!$A:$A,$B76,'EPA Export Aggregation'!$D:$D,$A$1)*IF($A76="CH4",About!$D$58,IF($A76="N2O",About!$D$59,1))</f>
        <v>3.9303530438000002E-3</v>
      </c>
      <c r="R76" s="418">
        <f>SUMIFS('EPA Export Aggregation'!U:U,'EPA Export Aggregation'!$A:$A,$B76,'EPA Export Aggregation'!$D:$D,$A$1)*IF($A76="CH4",About!$D$58,IF($A76="N2O",About!$D$59,1))</f>
        <v>3.7807806674999998E-3</v>
      </c>
      <c r="S76" s="418">
        <f>SUMIFS('EPA Export Aggregation'!V:V,'EPA Export Aggregation'!$A:$A,$B76,'EPA Export Aggregation'!$D:$D,$A$1)*IF($A76="CH4",About!$D$58,IF($A76="N2O",About!$D$59,1))</f>
        <v>4.4979744852E-3</v>
      </c>
      <c r="T76" s="418">
        <f>SUMIFS('EPA Export Aggregation'!W:W,'EPA Export Aggregation'!$A:$A,$B76,'EPA Export Aggregation'!$D:$D,$A$1)*IF($A76="CH4",About!$D$58,IF($A76="N2O",About!$D$59,1))</f>
        <v>4.3952945371E-3</v>
      </c>
      <c r="U76" s="418">
        <f>SUMIFS('EPA Export Aggregation'!X:X,'EPA Export Aggregation'!$A:$A,$B76,'EPA Export Aggregation'!$D:$D,$A$1)*IF($A76="CH4",About!$D$58,IF($A76="N2O",About!$D$59,1))</f>
        <v>4.1971367107000003E-3</v>
      </c>
      <c r="V76" s="418">
        <f>SUMIFS('EPA Export Aggregation'!Y:Y,'EPA Export Aggregation'!$A:$A,$B76,'EPA Export Aggregation'!$D:$D,$A$1)*IF($A76="CH4",About!$D$58,IF($A76="N2O",About!$D$59,1))</f>
        <v>3.3534047765000001E-3</v>
      </c>
      <c r="W76" s="418">
        <f>SUMIFS('EPA Export Aggregation'!Z:Z,'EPA Export Aggregation'!$A:$A,$B76,'EPA Export Aggregation'!$D:$D,$A$1)*IF($A76="CH4",About!$D$58,IF($A76="N2O",About!$D$59,1))</f>
        <v>4.3822724310999999E-3</v>
      </c>
      <c r="X76" s="418">
        <f>SUMIFS('EPA Export Aggregation'!AA:AA,'EPA Export Aggregation'!$A:$A,$B76,'EPA Export Aggregation'!$D:$D,$A$1)*IF($A76="CH4",About!$D$58,IF($A76="N2O",About!$D$59,1))</f>
        <v>3.4460260362000001E-3</v>
      </c>
      <c r="Y76" s="418">
        <f>SUMIFS('EPA Export Aggregation'!AB:AB,'EPA Export Aggregation'!$A:$A,$B76,'EPA Export Aggregation'!$D:$D,$A$1)*IF($A76="CH4",About!$D$58,IF($A76="N2O",About!$D$59,1))</f>
        <v>3.6782426500999998E-3</v>
      </c>
      <c r="Z76" s="418">
        <f>SUMIFS('EPA Export Aggregation'!AC:AC,'EPA Export Aggregation'!$A:$A,$B76,'EPA Export Aggregation'!$D:$D,$A$1)*IF($A76="CH4",About!$D$58,IF($A76="N2O",About!$D$59,1))</f>
        <v>2.4575312044000002E-3</v>
      </c>
      <c r="AA76" s="418">
        <f>SUMIFS('EPA Export Aggregation'!AD:AD,'EPA Export Aggregation'!$A:$A,$B76,'EPA Export Aggregation'!$D:$D,$A$1)*IF($A76="CH4",About!$D$58,IF($A76="N2O",About!$D$59,1))</f>
        <v>2.3211491567E-3</v>
      </c>
      <c r="AB76" s="418">
        <f>SUMIFS('EPA Export Aggregation'!AE:AE,'EPA Export Aggregation'!$A:$A,$B76,'EPA Export Aggregation'!$D:$D,$A$1)*IF($A76="CH4",About!$D$58,IF($A76="N2O",About!$D$59,1))</f>
        <v>1.2750409942E-3</v>
      </c>
      <c r="AC76" s="418">
        <f>SUMIFS('EPA Export Aggregation'!AF:AF,'EPA Export Aggregation'!$A:$A,$B76,'EPA Export Aggregation'!$D:$D,$A$1)*IF($A76="CH4",About!$D$58,IF($A76="N2O",About!$D$59,1))</f>
        <v>1.2656275262000001E-3</v>
      </c>
      <c r="AD76" s="418">
        <f>SUMIFS('EPA Export Aggregation'!AG:AG,'EPA Export Aggregation'!$A:$A,$B76,'EPA Export Aggregation'!$D:$D,$A$1)*IF($A76="CH4",About!$D$58,IF($A76="N2O",About!$D$59,1))</f>
        <v>3.925316838E-3</v>
      </c>
      <c r="AE76" s="418">
        <f>SUMIFS('EPA Export Aggregation'!AH:AH,'EPA Export Aggregation'!$A:$A,$B76,'EPA Export Aggregation'!$D:$D,$A$1)*IF($A76="CH4",About!$D$58,IF($A76="N2O",About!$D$59,1))</f>
        <v>3.5196877195999999E-3</v>
      </c>
      <c r="AF76" s="418">
        <f>SUMIFS('EPA Export Aggregation'!AI:AI,'EPA Export Aggregation'!$A:$A,$B76,'EPA Export Aggregation'!$D:$D,$A$1)*IF($A76="CH4",About!$D$58,IF($A76="N2O",About!$D$59,1))</f>
        <v>3.5164877646999999E-3</v>
      </c>
      <c r="AG76" s="418">
        <f>SUMIFS('EPA Export Aggregation'!AJ:AJ,'EPA Export Aggregation'!$A:$A,$B76,'EPA Export Aggregation'!$D:$D,$A$1)*IF($A76="CH4",About!$D$58,IF($A76="N2O",About!$D$59,1))</f>
        <v>2.6288615471999999E-3</v>
      </c>
      <c r="AH76" s="418">
        <f>SUMIFS('EPA Export Aggregation'!AK:AK,'EPA Export Aggregation'!$A:$A,$B76,'EPA Export Aggregation'!$D:$D,$A$1)*IF($A76="CH4",About!$D$58,IF($A76="N2O",About!$D$59,1))</f>
        <v>2.2073759880000001E-3</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5.3245807368324703E-2</v>
      </c>
      <c r="D80" s="418">
        <f>SUMIFS('EPA Export Aggregation'!G:G,'EPA Export Aggregation'!$A:$A,$B80,'EPA Export Aggregation'!$D:$D,$A$1)*IF($A80="CH4",About!$D$58,IF($A80="N2O",About!$D$59,1))</f>
        <v>5.3303933478324697E-2</v>
      </c>
      <c r="E80" s="418">
        <f>SUMIFS('EPA Export Aggregation'!H:H,'EPA Export Aggregation'!$A:$A,$B80,'EPA Export Aggregation'!$D:$D,$A$1)*IF($A80="CH4",About!$D$58,IF($A80="N2O",About!$D$59,1))</f>
        <v>5.3362061141324697E-2</v>
      </c>
      <c r="F80" s="418">
        <f>SUMIFS('EPA Export Aggregation'!I:I,'EPA Export Aggregation'!$A:$A,$B80,'EPA Export Aggregation'!$D:$D,$A$1)*IF($A80="CH4",About!$D$58,IF($A80="N2O",About!$D$59,1))</f>
        <v>6.6731639700655807E-2</v>
      </c>
      <c r="G80" s="418">
        <f>SUMIFS('EPA Export Aggregation'!J:J,'EPA Export Aggregation'!$A:$A,$B80,'EPA Export Aggregation'!$D:$D,$A$1)*IF($A80="CH4",About!$D$58,IF($A80="N2O",About!$D$59,1))</f>
        <v>7.3445492483921501E-2</v>
      </c>
      <c r="H80" s="418">
        <f>SUMIFS('EPA Export Aggregation'!K:K,'EPA Export Aggregation'!$A:$A,$B80,'EPA Export Aggregation'!$D:$D,$A$1)*IF($A80="CH4",About!$D$58,IF($A80="N2O",About!$D$59,1))</f>
        <v>9.2294522152752301E-2</v>
      </c>
      <c r="I80" s="418">
        <f>SUMIFS('EPA Export Aggregation'!L:L,'EPA Export Aggregation'!$A:$A,$B80,'EPA Export Aggregation'!$D:$D,$A$1)*IF($A80="CH4",About!$D$58,IF($A80="N2O",About!$D$59,1))</f>
        <v>0.102515660932698</v>
      </c>
      <c r="J80" s="418">
        <f>SUMIFS('EPA Export Aggregation'!M:M,'EPA Export Aggregation'!$A:$A,$B80,'EPA Export Aggregation'!$D:$D,$A$1)*IF($A80="CH4",About!$D$58,IF($A80="N2O",About!$D$59,1))</f>
        <v>0.1083768732032635</v>
      </c>
      <c r="K80" s="418">
        <f>SUMIFS('EPA Export Aggregation'!N:N,'EPA Export Aggregation'!$A:$A,$B80,'EPA Export Aggregation'!$D:$D,$A$1)*IF($A80="CH4",About!$D$58,IF($A80="N2O",About!$D$59,1))</f>
        <v>0.13285522286611701</v>
      </c>
      <c r="L80" s="418">
        <f>SUMIFS('EPA Export Aggregation'!O:O,'EPA Export Aggregation'!$A:$A,$B80,'EPA Export Aggregation'!$D:$D,$A$1)*IF($A80="CH4",About!$D$58,IF($A80="N2O",About!$D$59,1))</f>
        <v>0.13486736009212141</v>
      </c>
      <c r="M80" s="418">
        <f>SUMIFS('EPA Export Aggregation'!P:P,'EPA Export Aggregation'!$A:$A,$B80,'EPA Export Aggregation'!$D:$D,$A$1)*IF($A80="CH4",About!$D$58,IF($A80="N2O",About!$D$59,1))</f>
        <v>0.115167670004597</v>
      </c>
      <c r="N80" s="418">
        <f>SUMIFS('EPA Export Aggregation'!Q:Q,'EPA Export Aggregation'!$A:$A,$B80,'EPA Export Aggregation'!$D:$D,$A$1)*IF($A80="CH4",About!$D$58,IF($A80="N2O",About!$D$59,1))</f>
        <v>8.1282343823722597E-2</v>
      </c>
      <c r="O80" s="418">
        <f>SUMIFS('EPA Export Aggregation'!R:R,'EPA Export Aggregation'!$A:$A,$B80,'EPA Export Aggregation'!$D:$D,$A$1)*IF($A80="CH4",About!$D$58,IF($A80="N2O",About!$D$59,1))</f>
        <v>7.9696564673251993E-2</v>
      </c>
      <c r="P80" s="418">
        <f>SUMIFS('EPA Export Aggregation'!S:S,'EPA Export Aggregation'!$A:$A,$B80,'EPA Export Aggregation'!$D:$D,$A$1)*IF($A80="CH4",About!$D$58,IF($A80="N2O",About!$D$59,1))</f>
        <v>7.29826788598186E-2</v>
      </c>
      <c r="Q80" s="418">
        <f>SUMIFS('EPA Export Aggregation'!T:T,'EPA Export Aggregation'!$A:$A,$B80,'EPA Export Aggregation'!$D:$D,$A$1)*IF($A80="CH4",About!$D$58,IF($A80="N2O",About!$D$59,1))</f>
        <v>6.7901208582280506E-2</v>
      </c>
      <c r="R80" s="418">
        <f>SUMIFS('EPA Export Aggregation'!U:U,'EPA Export Aggregation'!$A:$A,$B80,'EPA Export Aggregation'!$D:$D,$A$1)*IF($A80="CH4",About!$D$58,IF($A80="N2O",About!$D$59,1))</f>
        <v>6.2683996916233206E-2</v>
      </c>
      <c r="S80" s="418">
        <f>SUMIFS('EPA Export Aggregation'!V:V,'EPA Export Aggregation'!$A:$A,$B80,'EPA Export Aggregation'!$D:$D,$A$1)*IF($A80="CH4",About!$D$58,IF($A80="N2O",About!$D$59,1))</f>
        <v>6.7197959601400903E-2</v>
      </c>
      <c r="T80" s="418">
        <f>SUMIFS('EPA Export Aggregation'!W:W,'EPA Export Aggregation'!$A:$A,$B80,'EPA Export Aggregation'!$D:$D,$A$1)*IF($A80="CH4",About!$D$58,IF($A80="N2O",About!$D$59,1))</f>
        <v>6.4737404137036103E-2</v>
      </c>
      <c r="U80" s="418">
        <f>SUMIFS('EPA Export Aggregation'!X:X,'EPA Export Aggregation'!$A:$A,$B80,'EPA Export Aggregation'!$D:$D,$A$1)*IF($A80="CH4",About!$D$58,IF($A80="N2O",About!$D$59,1))</f>
        <v>6.0266718717179799E-2</v>
      </c>
      <c r="V80" s="418">
        <f>SUMIFS('EPA Export Aggregation'!Y:Y,'EPA Export Aggregation'!$A:$A,$B80,'EPA Export Aggregation'!$D:$D,$A$1)*IF($A80="CH4",About!$D$58,IF($A80="N2O",About!$D$59,1))</f>
        <v>4.5924184720519401E-2</v>
      </c>
      <c r="W80" s="418">
        <f>SUMIFS('EPA Export Aggregation'!Z:Z,'EPA Export Aggregation'!$A:$A,$B80,'EPA Export Aggregation'!$D:$D,$A$1)*IF($A80="CH4",About!$D$58,IF($A80="N2O",About!$D$59,1))</f>
        <v>5.9108457221910299E-2</v>
      </c>
      <c r="X80" s="418">
        <f>SUMIFS('EPA Export Aggregation'!AA:AA,'EPA Export Aggregation'!$A:$A,$B80,'EPA Export Aggregation'!$D:$D,$A$1)*IF($A80="CH4",About!$D$58,IF($A80="N2O",About!$D$59,1))</f>
        <v>7.1200654421036902E-2</v>
      </c>
      <c r="Y80" s="418">
        <f>SUMIFS('EPA Export Aggregation'!AB:AB,'EPA Export Aggregation'!$A:$A,$B80,'EPA Export Aggregation'!$D:$D,$A$1)*IF($A80="CH4",About!$D$58,IF($A80="N2O",About!$D$59,1))</f>
        <v>7.7859108529289303E-2</v>
      </c>
      <c r="Z80" s="418">
        <f>SUMIFS('EPA Export Aggregation'!AC:AC,'EPA Export Aggregation'!$A:$A,$B80,'EPA Export Aggregation'!$D:$D,$A$1)*IF($A80="CH4",About!$D$58,IF($A80="N2O",About!$D$59,1))</f>
        <v>6.30771793802445E-2</v>
      </c>
      <c r="AA80" s="418">
        <f>SUMIFS('EPA Export Aggregation'!AD:AD,'EPA Export Aggregation'!$A:$A,$B80,'EPA Export Aggregation'!$D:$D,$A$1)*IF($A80="CH4",About!$D$58,IF($A80="N2O",About!$D$59,1))</f>
        <v>5.9568586180786497E-2</v>
      </c>
      <c r="AB80" s="418">
        <f>SUMIFS('EPA Export Aggregation'!AE:AE,'EPA Export Aggregation'!$A:$A,$B80,'EPA Export Aggregation'!$D:$D,$A$1)*IF($A80="CH4",About!$D$58,IF($A80="N2O",About!$D$59,1))</f>
        <v>5.3658068100971401E-2</v>
      </c>
      <c r="AC80" s="418">
        <f>SUMIFS('EPA Export Aggregation'!AF:AF,'EPA Export Aggregation'!$A:$A,$B80,'EPA Export Aggregation'!$D:$D,$A$1)*IF($A80="CH4",About!$D$58,IF($A80="N2O",About!$D$59,1))</f>
        <v>4.8796716626922698E-2</v>
      </c>
      <c r="AD80" s="418">
        <f>SUMIFS('EPA Export Aggregation'!AG:AG,'EPA Export Aggregation'!$A:$A,$B80,'EPA Export Aggregation'!$D:$D,$A$1)*IF($A80="CH4",About!$D$58,IF($A80="N2O",About!$D$59,1))</f>
        <v>5.5913557339131399E-2</v>
      </c>
      <c r="AE80" s="418">
        <f>SUMIFS('EPA Export Aggregation'!AH:AH,'EPA Export Aggregation'!$A:$A,$B80,'EPA Export Aggregation'!$D:$D,$A$1)*IF($A80="CH4",About!$D$58,IF($A80="N2O",About!$D$59,1))</f>
        <v>5.2835026466768902E-2</v>
      </c>
      <c r="AF80" s="418">
        <f>SUMIFS('EPA Export Aggregation'!AI:AI,'EPA Export Aggregation'!$A:$A,$B80,'EPA Export Aggregation'!$D:$D,$A$1)*IF($A80="CH4",About!$D$58,IF($A80="N2O",About!$D$59,1))</f>
        <v>4.6238710973400002E-2</v>
      </c>
      <c r="AG80" s="418">
        <f>SUMIFS('EPA Export Aggregation'!AJ:AJ,'EPA Export Aggregation'!$A:$A,$B80,'EPA Export Aggregation'!$D:$D,$A$1)*IF($A80="CH4",About!$D$58,IF($A80="N2O",About!$D$59,1))</f>
        <v>3.8102584992260102E-2</v>
      </c>
      <c r="AH80" s="418">
        <f>SUMIFS('EPA Export Aggregation'!AK:AK,'EPA Export Aggregation'!$A:$A,$B80,'EPA Export Aggregation'!$D:$D,$A$1)*IF($A80="CH4",About!$D$58,IF($A80="N2O",About!$D$59,1))</f>
        <v>4.57976241659983E-2</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1.0703204250000001E-2</v>
      </c>
      <c r="D84" s="418">
        <f>SUMIFS('EPA Export Aggregation'!G:G,'EPA Export Aggregation'!$A:$A,$B84,'EPA Export Aggregation'!$D:$D,$A$1)*IF($A84="CH4",About!$D$58,IF($A84="N2O",About!$D$59,1))</f>
        <v>1.08037067E-2</v>
      </c>
      <c r="E84" s="418">
        <f>SUMIFS('EPA Export Aggregation'!H:H,'EPA Export Aggregation'!$A:$A,$B84,'EPA Export Aggregation'!$D:$D,$A$1)*IF($A84="CH4",About!$D$58,IF($A84="N2O",About!$D$59,1))</f>
        <v>1.09042068E-2</v>
      </c>
      <c r="F84" s="418">
        <f>SUMIFS('EPA Export Aggregation'!I:I,'EPA Export Aggregation'!$A:$A,$B84,'EPA Export Aggregation'!$D:$D,$A$1)*IF($A84="CH4",About!$D$58,IF($A84="N2O",About!$D$59,1))</f>
        <v>1.36805109E-2</v>
      </c>
      <c r="G84" s="418">
        <f>SUMIFS('EPA Export Aggregation'!J:J,'EPA Export Aggregation'!$A:$A,$B84,'EPA Export Aggregation'!$D:$D,$A$1)*IF($A84="CH4",About!$D$58,IF($A84="N2O",About!$D$59,1))</f>
        <v>1.5118912999999999E-2</v>
      </c>
      <c r="H84" s="418">
        <f>SUMIFS('EPA Export Aggregation'!K:K,'EPA Export Aggregation'!$A:$A,$B84,'EPA Export Aggregation'!$D:$D,$A$1)*IF($A84="CH4",About!$D$58,IF($A84="N2O",About!$D$59,1))</f>
        <v>1.8996666799999999E-2</v>
      </c>
      <c r="I84" s="418">
        <f>SUMIFS('EPA Export Aggregation'!L:L,'EPA Export Aggregation'!$A:$A,$B84,'EPA Export Aggregation'!$D:$D,$A$1)*IF($A84="CH4",About!$D$58,IF($A84="N2O",About!$D$59,1))</f>
        <v>2.1140087700000001E-2</v>
      </c>
      <c r="J84" s="418">
        <f>SUMIFS('EPA Export Aggregation'!M:M,'EPA Export Aggregation'!$A:$A,$B84,'EPA Export Aggregation'!$D:$D,$A$1)*IF($A84="CH4",About!$D$58,IF($A84="N2O",About!$D$59,1))</f>
        <v>2.2407097250000001E-2</v>
      </c>
      <c r="K84" s="418">
        <f>SUMIFS('EPA Export Aggregation'!N:N,'EPA Export Aggregation'!$A:$A,$B84,'EPA Export Aggregation'!$D:$D,$A$1)*IF($A84="CH4",About!$D$58,IF($A84="N2O",About!$D$59,1))</f>
        <v>2.741642775E-2</v>
      </c>
      <c r="L84" s="418">
        <f>SUMIFS('EPA Export Aggregation'!O:O,'EPA Export Aggregation'!$A:$A,$B84,'EPA Export Aggregation'!$D:$D,$A$1)*IF($A84="CH4",About!$D$58,IF($A84="N2O",About!$D$59,1))</f>
        <v>2.7909713900000001E-2</v>
      </c>
      <c r="M84" s="418">
        <f>SUMIFS('EPA Export Aggregation'!P:P,'EPA Export Aggregation'!$A:$A,$B84,'EPA Export Aggregation'!$D:$D,$A$1)*IF($A84="CH4",About!$D$58,IF($A84="N2O",About!$D$59,1))</f>
        <v>2.2832000750000001E-2</v>
      </c>
      <c r="N84" s="418">
        <f>SUMIFS('EPA Export Aggregation'!Q:Q,'EPA Export Aggregation'!$A:$A,$B84,'EPA Export Aggregation'!$D:$D,$A$1)*IF($A84="CH4",About!$D$58,IF($A84="N2O",About!$D$59,1))</f>
        <v>1.5946009600000002E-2</v>
      </c>
      <c r="O84" s="418">
        <f>SUMIFS('EPA Export Aggregation'!R:R,'EPA Export Aggregation'!$A:$A,$B84,'EPA Export Aggregation'!$D:$D,$A$1)*IF($A84="CH4",About!$D$58,IF($A84="N2O",About!$D$59,1))</f>
        <v>1.4378651250000001E-2</v>
      </c>
      <c r="P84" s="418">
        <f>SUMIFS('EPA Export Aggregation'!S:S,'EPA Export Aggregation'!$A:$A,$B84,'EPA Export Aggregation'!$D:$D,$A$1)*IF($A84="CH4",About!$D$58,IF($A84="N2O",About!$D$59,1))</f>
        <v>1.7175724650000002E-2</v>
      </c>
      <c r="Q84" s="418">
        <f>SUMIFS('EPA Export Aggregation'!T:T,'EPA Export Aggregation'!$A:$A,$B84,'EPA Export Aggregation'!$D:$D,$A$1)*IF($A84="CH4",About!$D$58,IF($A84="N2O",About!$D$59,1))</f>
        <v>1.6640422849999999E-2</v>
      </c>
      <c r="R84" s="418">
        <f>SUMIFS('EPA Export Aggregation'!U:U,'EPA Export Aggregation'!$A:$A,$B84,'EPA Export Aggregation'!$D:$D,$A$1)*IF($A84="CH4",About!$D$58,IF($A84="N2O",About!$D$59,1))</f>
        <v>1.807256455E-2</v>
      </c>
      <c r="S84" s="418">
        <f>SUMIFS('EPA Export Aggregation'!V:V,'EPA Export Aggregation'!$A:$A,$B84,'EPA Export Aggregation'!$D:$D,$A$1)*IF($A84="CH4",About!$D$58,IF($A84="N2O",About!$D$59,1))</f>
        <v>1.7694416649999999E-2</v>
      </c>
      <c r="T84" s="418">
        <f>SUMIFS('EPA Export Aggregation'!W:W,'EPA Export Aggregation'!$A:$A,$B84,'EPA Export Aggregation'!$D:$D,$A$1)*IF($A84="CH4",About!$D$58,IF($A84="N2O",About!$D$59,1))</f>
        <v>1.46511831E-2</v>
      </c>
      <c r="U84" s="418">
        <f>SUMIFS('EPA Export Aggregation'!X:X,'EPA Export Aggregation'!$A:$A,$B84,'EPA Export Aggregation'!$D:$D,$A$1)*IF($A84="CH4",About!$D$58,IF($A84="N2O",About!$D$59,1))</f>
        <v>1.369399285E-2</v>
      </c>
      <c r="V84" s="418">
        <f>SUMIFS('EPA Export Aggregation'!Y:Y,'EPA Export Aggregation'!$A:$A,$B84,'EPA Export Aggregation'!$D:$D,$A$1)*IF($A84="CH4",About!$D$58,IF($A84="N2O",About!$D$59,1))</f>
        <v>1.0990837200000001E-2</v>
      </c>
      <c r="W84" s="418">
        <f>SUMIFS('EPA Export Aggregation'!Z:Z,'EPA Export Aggregation'!$A:$A,$B84,'EPA Export Aggregation'!$D:$D,$A$1)*IF($A84="CH4",About!$D$58,IF($A84="N2O",About!$D$59,1))</f>
        <v>1.38330964E-2</v>
      </c>
      <c r="X84" s="418">
        <f>SUMIFS('EPA Export Aggregation'!AA:AA,'EPA Export Aggregation'!$A:$A,$B84,'EPA Export Aggregation'!$D:$D,$A$1)*IF($A84="CH4",About!$D$58,IF($A84="N2O",About!$D$59,1))</f>
        <v>3.414286565E-2</v>
      </c>
      <c r="Y84" s="418">
        <f>SUMIFS('EPA Export Aggregation'!AB:AB,'EPA Export Aggregation'!$A:$A,$B84,'EPA Export Aggregation'!$D:$D,$A$1)*IF($A84="CH4",About!$D$58,IF($A84="N2O",About!$D$59,1))</f>
        <v>2.2084707799999999E-2</v>
      </c>
      <c r="Z84" s="418">
        <f>SUMIFS('EPA Export Aggregation'!AC:AC,'EPA Export Aggregation'!$A:$A,$B84,'EPA Export Aggregation'!$D:$D,$A$1)*IF($A84="CH4",About!$D$58,IF($A84="N2O",About!$D$59,1))</f>
        <v>2.1877635199999999E-2</v>
      </c>
      <c r="AA84" s="418">
        <f>SUMIFS('EPA Export Aggregation'!AD:AD,'EPA Export Aggregation'!$A:$A,$B84,'EPA Export Aggregation'!$D:$D,$A$1)*IF($A84="CH4",About!$D$58,IF($A84="N2O",About!$D$59,1))</f>
        <v>1.9013523349999999E-2</v>
      </c>
      <c r="AB84" s="418">
        <f>SUMIFS('EPA Export Aggregation'!AE:AE,'EPA Export Aggregation'!$A:$A,$B84,'EPA Export Aggregation'!$D:$D,$A$1)*IF($A84="CH4",About!$D$58,IF($A84="N2O",About!$D$59,1))</f>
        <v>1.019656775E-2</v>
      </c>
      <c r="AC84" s="418">
        <f>SUMIFS('EPA Export Aggregation'!AF:AF,'EPA Export Aggregation'!$A:$A,$B84,'EPA Export Aggregation'!$D:$D,$A$1)*IF($A84="CH4",About!$D$58,IF($A84="N2O",About!$D$59,1))</f>
        <v>1.1477482250000001E-2</v>
      </c>
      <c r="AD84" s="418">
        <f>SUMIFS('EPA Export Aggregation'!AG:AG,'EPA Export Aggregation'!$A:$A,$B84,'EPA Export Aggregation'!$D:$D,$A$1)*IF($A84="CH4",About!$D$58,IF($A84="N2O",About!$D$59,1))</f>
        <v>9.1268101499999994E-3</v>
      </c>
      <c r="AE84" s="418">
        <f>SUMIFS('EPA Export Aggregation'!AH:AH,'EPA Export Aggregation'!$A:$A,$B84,'EPA Export Aggregation'!$D:$D,$A$1)*IF($A84="CH4",About!$D$58,IF($A84="N2O",About!$D$59,1))</f>
        <v>9.3469017500000008E-3</v>
      </c>
      <c r="AF84" s="418">
        <f>SUMIFS('EPA Export Aggregation'!AI:AI,'EPA Export Aggregation'!$A:$A,$B84,'EPA Export Aggregation'!$D:$D,$A$1)*IF($A84="CH4",About!$D$58,IF($A84="N2O",About!$D$59,1))</f>
        <v>1.079954015E-2</v>
      </c>
      <c r="AG84" s="418">
        <f>SUMIFS('EPA Export Aggregation'!AJ:AJ,'EPA Export Aggregation'!$A:$A,$B84,'EPA Export Aggregation'!$D:$D,$A$1)*IF($A84="CH4",About!$D$58,IF($A84="N2O",About!$D$59,1))</f>
        <v>1.112036215E-2</v>
      </c>
      <c r="AH84" s="418">
        <f>SUMIFS('EPA Export Aggregation'!AK:AK,'EPA Export Aggregation'!$A:$A,$B84,'EPA Export Aggregation'!$D:$D,$A$1)*IF($A84="CH4",About!$D$58,IF($A84="N2O",About!$D$59,1))</f>
        <v>1.7175151249999999E-2</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9.4002104000000003E-4</v>
      </c>
      <c r="D87" s="418">
        <f>SUMIFS('EPA Export Aggregation'!$F:$F,'EPA Export Aggregation'!$A:$A,$B87,'EPA Export Aggregation'!$D:$D,$A$1)*IF($A87="CH4",About!$D$58,IF($A87="N2O",About!$D$59,1))</f>
        <v>9.4002104000000003E-4</v>
      </c>
      <c r="E87" s="418">
        <f>SUMIFS('EPA Export Aggregation'!$F:$F,'EPA Export Aggregation'!$A:$A,$B87,'EPA Export Aggregation'!$D:$D,$A$1)*IF($A87="CH4",About!$D$58,IF($A87="N2O",About!$D$59,1))</f>
        <v>9.4002104000000003E-4</v>
      </c>
      <c r="F87" s="418">
        <f>SUMIFS('EPA Export Aggregation'!$F:$F,'EPA Export Aggregation'!$A:$A,$B87,'EPA Export Aggregation'!$D:$D,$A$1)*IF($A87="CH4",About!$D$58,IF($A87="N2O",About!$D$59,1))</f>
        <v>9.4002104000000003E-4</v>
      </c>
      <c r="G87" s="418">
        <f>SUMIFS('EPA Export Aggregation'!$F:$F,'EPA Export Aggregation'!$A:$A,$B87,'EPA Export Aggregation'!$D:$D,$A$1)*IF($A87="CH4",About!$D$58,IF($A87="N2O",About!$D$59,1))</f>
        <v>9.4002104000000003E-4</v>
      </c>
      <c r="H87" s="418">
        <f>SUMIFS('EPA Export Aggregation'!$F:$F,'EPA Export Aggregation'!$A:$A,$B87,'EPA Export Aggregation'!$D:$D,$A$1)*IF($A87="CH4",About!$D$58,IF($A87="N2O",About!$D$59,1))</f>
        <v>9.4002104000000003E-4</v>
      </c>
      <c r="I87" s="418">
        <f>SUMIFS('EPA Export Aggregation'!$F:$F,'EPA Export Aggregation'!$A:$A,$B87,'EPA Export Aggregation'!$D:$D,$A$1)*IF($A87="CH4",About!$D$58,IF($A87="N2O",About!$D$59,1))</f>
        <v>9.4002104000000003E-4</v>
      </c>
      <c r="J87" s="418">
        <f>SUMIFS('EPA Export Aggregation'!$F:$F,'EPA Export Aggregation'!$A:$A,$B87,'EPA Export Aggregation'!$D:$D,$A$1)*IF($A87="CH4",About!$D$58,IF($A87="N2O",About!$D$59,1))</f>
        <v>9.4002104000000003E-4</v>
      </c>
      <c r="K87" s="418">
        <f>SUMIFS('EPA Export Aggregation'!$F:$F,'EPA Export Aggregation'!$A:$A,$B87,'EPA Export Aggregation'!$D:$D,$A$1)*IF($A87="CH4",About!$D$58,IF($A87="N2O",About!$D$59,1))</f>
        <v>9.4002104000000003E-4</v>
      </c>
      <c r="L87" s="418">
        <f>SUMIFS('EPA Export Aggregation'!$F:$F,'EPA Export Aggregation'!$A:$A,$B87,'EPA Export Aggregation'!$D:$D,$A$1)*IF($A87="CH4",About!$D$58,IF($A87="N2O",About!$D$59,1))</f>
        <v>9.4002104000000003E-4</v>
      </c>
      <c r="M87" s="418">
        <f>SUMIFS('EPA Export Aggregation'!$F:$F,'EPA Export Aggregation'!$A:$A,$B87,'EPA Export Aggregation'!$D:$D,$A$1)*IF($A87="CH4",About!$D$58,IF($A87="N2O",About!$D$59,1))</f>
        <v>9.4002104000000003E-4</v>
      </c>
      <c r="N87" s="418">
        <f>SUMIFS('EPA Export Aggregation'!$F:$F,'EPA Export Aggregation'!$A:$A,$B87,'EPA Export Aggregation'!$D:$D,$A$1)*IF($A87="CH4",About!$D$58,IF($A87="N2O",About!$D$59,1))</f>
        <v>9.4002104000000003E-4</v>
      </c>
      <c r="O87" s="418">
        <f>SUMIFS('EPA Export Aggregation'!$F:$F,'EPA Export Aggregation'!$A:$A,$B87,'EPA Export Aggregation'!$D:$D,$A$1)*IF($A87="CH4",About!$D$58,IF($A87="N2O",About!$D$59,1))</f>
        <v>9.4002104000000003E-4</v>
      </c>
      <c r="P87" s="418">
        <f>SUMIFS('EPA Export Aggregation'!$F:$F,'EPA Export Aggregation'!$A:$A,$B87,'EPA Export Aggregation'!$D:$D,$A$1)*IF($A87="CH4",About!$D$58,IF($A87="N2O",About!$D$59,1))</f>
        <v>9.4002104000000003E-4</v>
      </c>
      <c r="Q87" s="418">
        <f>SUMIFS('EPA Export Aggregation'!$F:$F,'EPA Export Aggregation'!$A:$A,$B87,'EPA Export Aggregation'!$D:$D,$A$1)*IF($A87="CH4",About!$D$58,IF($A87="N2O",About!$D$59,1))</f>
        <v>9.4002104000000003E-4</v>
      </c>
      <c r="R87" s="418">
        <f>SUMIFS('EPA Export Aggregation'!$F:$F,'EPA Export Aggregation'!$A:$A,$B87,'EPA Export Aggregation'!$D:$D,$A$1)*IF($A87="CH4",About!$D$58,IF($A87="N2O",About!$D$59,1))</f>
        <v>9.4002104000000003E-4</v>
      </c>
      <c r="S87" s="418">
        <f>SUMIFS('EPA Export Aggregation'!$F:$F,'EPA Export Aggregation'!$A:$A,$B87,'EPA Export Aggregation'!$D:$D,$A$1)*IF($A87="CH4",About!$D$58,IF($A87="N2O",About!$D$59,1))</f>
        <v>9.4002104000000003E-4</v>
      </c>
      <c r="T87" s="418">
        <f>SUMIFS('EPA Export Aggregation'!$F:$F,'EPA Export Aggregation'!$A:$A,$B87,'EPA Export Aggregation'!$D:$D,$A$1)*IF($A87="CH4",About!$D$58,IF($A87="N2O",About!$D$59,1))</f>
        <v>9.4002104000000003E-4</v>
      </c>
      <c r="U87" s="418">
        <f>SUMIFS('EPA Export Aggregation'!$F:$F,'EPA Export Aggregation'!$A:$A,$B87,'EPA Export Aggregation'!$D:$D,$A$1)*IF($A87="CH4",About!$D$58,IF($A87="N2O",About!$D$59,1))</f>
        <v>9.4002104000000003E-4</v>
      </c>
      <c r="V87" s="418">
        <f>SUMIFS('EPA Export Aggregation'!$F:$F,'EPA Export Aggregation'!$A:$A,$B87,'EPA Export Aggregation'!$D:$D,$A$1)*IF($A87="CH4",About!$D$58,IF($A87="N2O",About!$D$59,1))</f>
        <v>9.4002104000000003E-4</v>
      </c>
      <c r="W87" s="418">
        <f>SUMIFS('EPA Export Aggregation'!$F:$F,'EPA Export Aggregation'!$A:$A,$B87,'EPA Export Aggregation'!$D:$D,$A$1)*IF($A87="CH4",About!$D$58,IF($A87="N2O",About!$D$59,1))</f>
        <v>9.4002104000000003E-4</v>
      </c>
      <c r="X87" s="418">
        <f>SUMIFS('EPA Export Aggregation'!$F:$F,'EPA Export Aggregation'!$A:$A,$B87,'EPA Export Aggregation'!$D:$D,$A$1)*IF($A87="CH4",About!$D$58,IF($A87="N2O",About!$D$59,1))</f>
        <v>9.4002104000000003E-4</v>
      </c>
      <c r="Y87" s="418">
        <f>SUMIFS('EPA Export Aggregation'!$F:$F,'EPA Export Aggregation'!$A:$A,$B87,'EPA Export Aggregation'!$D:$D,$A$1)*IF($A87="CH4",About!$D$58,IF($A87="N2O",About!$D$59,1))</f>
        <v>9.4002104000000003E-4</v>
      </c>
      <c r="Z87" s="418">
        <f>SUMIFS('EPA Export Aggregation'!$F:$F,'EPA Export Aggregation'!$A:$A,$B87,'EPA Export Aggregation'!$D:$D,$A$1)*IF($A87="CH4",About!$D$58,IF($A87="N2O",About!$D$59,1))</f>
        <v>9.4002104000000003E-4</v>
      </c>
      <c r="AA87" s="418">
        <f>SUMIFS('EPA Export Aggregation'!$F:$F,'EPA Export Aggregation'!$A:$A,$B87,'EPA Export Aggregation'!$D:$D,$A$1)*IF($A87="CH4",About!$D$58,IF($A87="N2O",About!$D$59,1))</f>
        <v>9.4002104000000003E-4</v>
      </c>
      <c r="AB87" s="418">
        <f>SUMIFS('EPA Export Aggregation'!$F:$F,'EPA Export Aggregation'!$A:$A,$B87,'EPA Export Aggregation'!$D:$D,$A$1)*IF($A87="CH4",About!$D$58,IF($A87="N2O",About!$D$59,1))</f>
        <v>9.4002104000000003E-4</v>
      </c>
      <c r="AC87" s="418">
        <f>SUMIFS('EPA Export Aggregation'!$F:$F,'EPA Export Aggregation'!$A:$A,$B87,'EPA Export Aggregation'!$D:$D,$A$1)*IF($A87="CH4",About!$D$58,IF($A87="N2O",About!$D$59,1))</f>
        <v>9.4002104000000003E-4</v>
      </c>
      <c r="AD87" s="418">
        <f>SUMIFS('EPA Export Aggregation'!$F:$F,'EPA Export Aggregation'!$A:$A,$B87,'EPA Export Aggregation'!$D:$D,$A$1)*IF($A87="CH4",About!$D$58,IF($A87="N2O",About!$D$59,1))</f>
        <v>9.4002104000000003E-4</v>
      </c>
      <c r="AE87" s="418">
        <f>SUMIFS('EPA Export Aggregation'!$F:$F,'EPA Export Aggregation'!$A:$A,$B87,'EPA Export Aggregation'!$D:$D,$A$1)*IF($A87="CH4",About!$D$58,IF($A87="N2O",About!$D$59,1))</f>
        <v>9.4002104000000003E-4</v>
      </c>
      <c r="AF87" s="418">
        <f>SUMIFS('EPA Export Aggregation'!$F:$F,'EPA Export Aggregation'!$A:$A,$B87,'EPA Export Aggregation'!$D:$D,$A$1)*IF($A87="CH4",About!$D$58,IF($A87="N2O",About!$D$59,1))</f>
        <v>9.4002104000000003E-4</v>
      </c>
      <c r="AG87" s="418">
        <f>SUMIFS('EPA Export Aggregation'!$F:$F,'EPA Export Aggregation'!$A:$A,$B87,'EPA Export Aggregation'!$D:$D,$A$1)*IF($A87="CH4",About!$D$58,IF($A87="N2O",About!$D$59,1))</f>
        <v>9.4002104000000003E-4</v>
      </c>
      <c r="AH87" s="418">
        <f>SUMIFS('EPA Export Aggregation'!$F:$F,'EPA Export Aggregation'!$A:$A,$B87,'EPA Export Aggregation'!$D:$D,$A$1)*IF($A87="CH4",About!$D$58,IF($A87="N2O",About!$D$59,1))</f>
        <v>9.4002104000000003E-4</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2024-08-13T17:30:44Z</dcterms:modified>
</cp:coreProperties>
</file>