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A\elec\EIaE\"/>
    </mc:Choice>
  </mc:AlternateContent>
  <xr:revisionPtr revIDLastSave="0" documentId="8_{25742200-9BBA-46BE-8EA1-908DA964F385}"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<sst xmlns="http://schemas.openxmlformats.org/spreadsheetml/2006/main" count="67265" uniqueCount="4671">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</sst>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70</v>
      </c>
      <c r="C1" s="93">
        <v>44816</v>
      </c>
      <c r="K1" s="44" t="s">
        <v>2</v>
      </c>
      <c r="L1" s="44" t="s">
        <v>3</v>
      </c>
    </row>
    <row r="2" spans="1:15">
      <c r="A2" s="70" t="s">
        <v>4</v>
      </c>
      <c r="B2" s="1" t="str">
        <f>LOOKUP(B1,K1:L50,L1:L50)</f>
        <v>MA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1520.605</v>
      </c>
      <c r="R10" s="1">
        <f t="shared" si="3"/>
        <v>0.17896180450754481</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2464.4108510000001</v>
      </c>
      <c r="R32" s="1">
        <f t="shared" si="3"/>
        <v>0.29003943360894785</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653.49579340000003</v>
      </c>
      <c r="R35" s="1">
        <f t="shared" si="3"/>
        <v>7.6910694378194006E-2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1725.1010000000001</v>
      </c>
      <c r="R42" s="1">
        <f t="shared" si="5"/>
        <v>0.20302918109421583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2133.2004280000001</v>
      </c>
      <c r="R48" s="1">
        <f t="shared" si="5"/>
        <v>0.25105888641109753</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8496.8130724000002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NY</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VT</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NH</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CT</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RI</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8496.8130724000002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0.17896180450754481</v>
      </c>
      <c r="D9" s="1">
        <f t="shared" si="0"/>
        <v>0.17896180450754481</v>
      </c>
      <c r="E9" s="1">
        <f t="shared" si="1"/>
        <v>0.19387268752614745</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0.29003943360894785</v>
      </c>
      <c r="D33" s="1">
        <f t="shared" si="0"/>
        <v>0.29003943360894785</v>
      </c>
      <c r="E33" s="1">
        <f t="shared" si="1"/>
        <v>0.31420517152841804</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7.6910694378194006E-2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0.20302918109421583</v>
      </c>
      <c r="D42" s="1">
        <f t="shared" si="2"/>
        <v>0.20302918109421583</v>
      </c>
      <c r="E42" s="1">
        <f t="shared" si="3"/>
        <v>0.21994532907891562</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0.25105888641109753</v>
      </c>
      <c r="D49" s="1">
        <f t="shared" si="2"/>
        <v>0.25105888641109753</v>
      </c>
      <c r="E49" s="1">
        <f t="shared" si="3"/>
        <v>0.2719768118665189</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0.92308930562180602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2.2969472118823985E-3</v>
      </c>
      <c r="G60" s="1">
        <f>SUMIFS('ReEDs Generation Data'!L$729:L$1448,'ReEDs Generation Data'!$E$729:$E$1448,Calculations!$A60)</f>
        <v>4.604108607021277E-3</v>
      </c>
      <c r="H60" s="1">
        <f>SUMIFS('ReEDs Generation Data'!M$729:M$1448,'ReEDs Generation Data'!$E$729:$E$1448,Calculations!$A60)</f>
        <v>2.3385162790314378E-3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0.27878684962754507</v>
      </c>
      <c r="C61" s="1">
        <f>SUMIFS('ReEDs Generation Data'!H$729:H$1448,'ReEDs Generation Data'!$E$729:$E$1448,Calculations!$A61)</f>
        <v>0.27796104146127243</v>
      </c>
      <c r="D61" s="1">
        <f>SUMIFS('ReEDs Generation Data'!I$729:I$1448,'ReEDs Generation Data'!$E$729:$E$1448,Calculations!$A61)</f>
        <v>0.28877498015064007</v>
      </c>
      <c r="E61" s="1">
        <f>SUMIFS('ReEDs Generation Data'!J$729:J$1448,'ReEDs Generation Data'!$E$729:$E$1448,Calculations!$A61)</f>
        <v>0.29673142476376407</v>
      </c>
      <c r="F61" s="1">
        <f>SUMIFS('ReEDs Generation Data'!K$729:K$1448,'ReEDs Generation Data'!$E$729:$E$1448,Calculations!$A61)</f>
        <v>0.22847410932441053</v>
      </c>
      <c r="G61" s="1">
        <f>SUMIFS('ReEDs Generation Data'!L$729:L$1448,'ReEDs Generation Data'!$E$729:$E$1448,Calculations!$A61)</f>
        <v>0.17808698675356166</v>
      </c>
      <c r="H61" s="1">
        <f>SUMIFS('ReEDs Generation Data'!M$729:M$1448,'ReEDs Generation Data'!$E$729:$E$1448,Calculations!$A61)</f>
        <v>0.16973576268342075</v>
      </c>
      <c r="I61" s="1">
        <f>SUMIFS('ReEDs Generation Data'!N$729:N$1448,'ReEDs Generation Data'!$E$729:$E$1448,Calculations!$A61)</f>
        <v>0.16109061509502892</v>
      </c>
      <c r="J61" s="1">
        <f>SUMIFS('ReEDs Generation Data'!O$729:O$1448,'ReEDs Generation Data'!$E$729:$E$1448,Calculations!$A61)</f>
        <v>0.15832359246477895</v>
      </c>
      <c r="K61" s="1">
        <f>SUMIFS('ReEDs Generation Data'!P$729:P$1448,'ReEDs Generation Data'!$E$729:$E$1448,Calculations!$A61)</f>
        <v>0.15547538551312512</v>
      </c>
      <c r="L61" s="1">
        <f>SUMIFS('ReEDs Generation Data'!Q$729:Q$1448,'ReEDs Generation Data'!$E$729:$E$1448,Calculations!$A61)</f>
        <v>0.13853272831835617</v>
      </c>
      <c r="M61" s="1">
        <f>SUMIFS('ReEDs Generation Data'!R$729:R$1448,'ReEDs Generation Data'!$E$729:$E$1448,Calculations!$A61)</f>
        <v>0.12159970457549037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0.30492377010183092</v>
      </c>
      <c r="C62" s="1">
        <f>SUMIFS('ReEDs Generation Data'!H$729:H$1448,'ReEDs Generation Data'!$E$729:$E$1448,Calculations!$A62)</f>
        <v>0.296205965984294</v>
      </c>
      <c r="D62" s="1">
        <f>SUMIFS('ReEDs Generation Data'!I$729:I$1448,'ReEDs Generation Data'!$E$729:$E$1448,Calculations!$A62)</f>
        <v>0.29489037584196209</v>
      </c>
      <c r="E62" s="1">
        <f>SUMIFS('ReEDs Generation Data'!J$729:J$1448,'ReEDs Generation Data'!$E$729:$E$1448,Calculations!$A62)</f>
        <v>0.2935866658562899</v>
      </c>
      <c r="F62" s="1">
        <f>SUMIFS('ReEDs Generation Data'!K$729:K$1448,'ReEDs Generation Data'!$E$729:$E$1448,Calculations!$A62)</f>
        <v>0.29372096233570488</v>
      </c>
      <c r="G62" s="1">
        <f>SUMIFS('ReEDs Generation Data'!L$729:L$1448,'ReEDs Generation Data'!$E$729:$E$1448,Calculations!$A62)</f>
        <v>0.29386204045004743</v>
      </c>
      <c r="H62" s="1">
        <f>SUMIFS('ReEDs Generation Data'!M$729:M$1448,'ReEDs Generation Data'!$E$729:$E$1448,Calculations!$A62)</f>
        <v>0.29842747246585799</v>
      </c>
      <c r="I62" s="1">
        <f>SUMIFS('ReEDs Generation Data'!N$729:N$1448,'ReEDs Generation Data'!$E$729:$E$1448,Calculations!$A62)</f>
        <v>0.30313721060312393</v>
      </c>
      <c r="J62" s="1">
        <f>SUMIFS('ReEDs Generation Data'!O$729:O$1448,'ReEDs Generation Data'!$E$729:$E$1448,Calculations!$A62)</f>
        <v>0.30440551734650401</v>
      </c>
      <c r="K62" s="1">
        <f>SUMIFS('ReEDs Generation Data'!P$729:P$1448,'ReEDs Generation Data'!$E$729:$E$1448,Calculations!$A62)</f>
        <v>0.30571346319991377</v>
      </c>
      <c r="L62" s="1">
        <f>SUMIFS('ReEDs Generation Data'!Q$729:Q$1448,'ReEDs Generation Data'!$E$729:$E$1448,Calculations!$A62)</f>
        <v>0.30528259328244867</v>
      </c>
      <c r="M62" s="1">
        <f>SUMIFS('ReEDs Generation Data'!R$729:R$1448,'ReEDs Generation Data'!$E$729:$E$1448,Calculations!$A62)</f>
        <v>0.30493686441643664</v>
      </c>
    </row>
    <row r="63" spans="1:33" ht="15.75" customHeight="1">
      <c r="A63" s="4" t="s">
        <v>490</v>
      </c>
      <c r="B63" s="1">
        <f>SUMIFS('ReEDs Generation Data'!G$729:G$1448,'ReEDs Generation Data'!$E$729:$E$1448,Calculations!$A63)</f>
        <v>0.29802251148850706</v>
      </c>
      <c r="C63" s="1">
        <f>SUMIFS('ReEDs Generation Data'!H$729:H$1448,'ReEDs Generation Data'!$E$729:$E$1448,Calculations!$A63)</f>
        <v>0.29732388406636145</v>
      </c>
      <c r="D63" s="1">
        <f>SUMIFS('ReEDs Generation Data'!I$729:I$1448,'ReEDs Generation Data'!$E$729:$E$1448,Calculations!$A63)</f>
        <v>0.29669861140138026</v>
      </c>
      <c r="E63" s="1">
        <f>SUMIFS('ReEDs Generation Data'!J$729:J$1448,'ReEDs Generation Data'!$E$729:$E$1448,Calculations!$A63)</f>
        <v>0.29614592818517899</v>
      </c>
      <c r="F63" s="1">
        <f>SUMIFS('ReEDs Generation Data'!K$729:K$1448,'ReEDs Generation Data'!$E$729:$E$1448,Calculations!$A63)</f>
        <v>0.29606630146561991</v>
      </c>
      <c r="G63" s="1">
        <f>SUMIFS('ReEDs Generation Data'!L$729:L$1448,'ReEDs Generation Data'!$E$729:$E$1448,Calculations!$A63)</f>
        <v>0.2960496668489806</v>
      </c>
      <c r="H63" s="1">
        <f>SUMIFS('ReEDs Generation Data'!M$729:M$1448,'ReEDs Generation Data'!$E$729:$E$1448,Calculations!$A63)</f>
        <v>0.29630846117264886</v>
      </c>
      <c r="I63" s="1">
        <f>SUMIFS('ReEDs Generation Data'!N$729:N$1448,'ReEDs Generation Data'!$E$729:$E$1448,Calculations!$A63)</f>
        <v>0.29657621349423674</v>
      </c>
      <c r="J63" s="1">
        <f>SUMIFS('ReEDs Generation Data'!O$729:O$1448,'ReEDs Generation Data'!$E$729:$E$1448,Calculations!$A63)</f>
        <v>0.29656607023030462</v>
      </c>
      <c r="K63" s="1">
        <f>SUMIFS('ReEDs Generation Data'!P$729:P$1448,'ReEDs Generation Data'!$E$729:$E$1448,Calculations!$A63)</f>
        <v>0.29655669214081382</v>
      </c>
      <c r="L63" s="1">
        <f>SUMIFS('ReEDs Generation Data'!Q$729:Q$1448,'ReEDs Generation Data'!$E$729:$E$1448,Calculations!$A63)</f>
        <v>0.29647873638993144</v>
      </c>
      <c r="M63" s="1">
        <f>SUMIFS('ReEDs Generation Data'!R$729:R$1448,'ReEDs Generation Data'!$E$729:$E$1448,Calculations!$A63)</f>
        <v>0.29639997512922894</v>
      </c>
    </row>
    <row r="64" spans="1:33" ht="15.75" customHeight="1">
      <c r="A64" s="4" t="s">
        <v>491</v>
      </c>
      <c r="B64" s="1">
        <f>SUMIFS('ReEDs Generation Data'!G$729:G$1448,'ReEDs Generation Data'!$E$729:$E$1448,Calculations!$A64)</f>
        <v>3.084440819039673E-2</v>
      </c>
      <c r="C64" s="1">
        <f>SUMIFS('ReEDs Generation Data'!H$729:H$1448,'ReEDs Generation Data'!$E$729:$E$1448,Calculations!$A64)</f>
        <v>3.2767585431984728E-2</v>
      </c>
      <c r="D64" s="1">
        <f>SUMIFS('ReEDs Generation Data'!I$729:I$1448,'ReEDs Generation Data'!$E$729:$E$1448,Calculations!$A64)</f>
        <v>3.1930300610330115E-2</v>
      </c>
      <c r="E64" s="1">
        <f>SUMIFS('ReEDs Generation Data'!J$729:J$1448,'ReEDs Generation Data'!$E$729:$E$1448,Calculations!$A64)</f>
        <v>3.1461339130946654E-2</v>
      </c>
      <c r="F64" s="1">
        <f>SUMIFS('ReEDs Generation Data'!K$729:K$1448,'ReEDs Generation Data'!$E$729:$E$1448,Calculations!$A64)</f>
        <v>3.0836352597833464E-2</v>
      </c>
      <c r="G64" s="1">
        <f>SUMIFS('ReEDs Generation Data'!L$729:L$1448,'ReEDs Generation Data'!$E$729:$E$1448,Calculations!$A64)</f>
        <v>3.0515748966091917E-2</v>
      </c>
      <c r="H64" s="1">
        <f>SUMIFS('ReEDs Generation Data'!M$729:M$1448,'ReEDs Generation Data'!$E$729:$E$1448,Calculations!$A64)</f>
        <v>3.1906173533989488E-2</v>
      </c>
      <c r="I64" s="1">
        <f>SUMIFS('ReEDs Generation Data'!N$729:N$1448,'ReEDs Generation Data'!$E$729:$E$1448,Calculations!$A64)</f>
        <v>3.3341784428072035E-2</v>
      </c>
      <c r="J64" s="1">
        <f>SUMIFS('ReEDs Generation Data'!O$729:O$1448,'ReEDs Generation Data'!$E$729:$E$1448,Calculations!$A64)</f>
        <v>3.4168495503966716E-2</v>
      </c>
      <c r="K64" s="1">
        <f>SUMIFS('ReEDs Generation Data'!P$729:P$1448,'ReEDs Generation Data'!$E$729:$E$1448,Calculations!$A64)</f>
        <v>3.5021523919519272E-2</v>
      </c>
      <c r="L64" s="1">
        <f>SUMIFS('ReEDs Generation Data'!Q$729:Q$1448,'ReEDs Generation Data'!$E$729:$E$1448,Calculations!$A64)</f>
        <v>3.6493824289337201E-2</v>
      </c>
      <c r="M64" s="1">
        <f>SUMIFS('ReEDs Generation Data'!R$729:R$1448,'ReEDs Generation Data'!$E$729:$E$1448,Calculations!$A64)</f>
        <v>3.7989183236413364E-2</v>
      </c>
    </row>
    <row r="65" spans="1:37" ht="15.75" customHeight="1">
      <c r="A65" s="4" t="s">
        <v>492</v>
      </c>
      <c r="B65" s="1">
        <f>SUMIFS('ReEDs Generation Data'!G$729:G$1448,'ReEDs Generation Data'!$E$729:$E$1448,Calculations!$A65)</f>
        <v>4.1072796320780681E-2</v>
      </c>
      <c r="C65" s="1">
        <f>SUMIFS('ReEDs Generation Data'!H$729:H$1448,'ReEDs Generation Data'!$E$729:$E$1448,Calculations!$A65)</f>
        <v>4.9595345911744103E-2</v>
      </c>
      <c r="D65" s="1">
        <f>SUMIFS('ReEDs Generation Data'!I$729:I$1448,'ReEDs Generation Data'!$E$729:$E$1448,Calculations!$A65)</f>
        <v>4.6501539831920041E-2</v>
      </c>
      <c r="E65" s="1">
        <f>SUMIFS('ReEDs Generation Data'!J$729:J$1448,'ReEDs Generation Data'!$E$729:$E$1448,Calculations!$A65)</f>
        <v>4.4322856273219781E-2</v>
      </c>
      <c r="F65" s="1">
        <f>SUMIFS('ReEDs Generation Data'!K$729:K$1448,'ReEDs Generation Data'!$E$729:$E$1448,Calculations!$A65)</f>
        <v>4.0773697293059671E-2</v>
      </c>
      <c r="G65" s="1">
        <f>SUMIFS('ReEDs Generation Data'!L$729:L$1448,'ReEDs Generation Data'!$E$729:$E$1448,Calculations!$A65)</f>
        <v>3.8251273619507697E-2</v>
      </c>
      <c r="H65" s="1">
        <f>SUMIFS('ReEDs Generation Data'!M$729:M$1448,'ReEDs Generation Data'!$E$729:$E$1448,Calculations!$A65)</f>
        <v>3.9556865725515832E-2</v>
      </c>
      <c r="I65" s="1">
        <f>SUMIFS('ReEDs Generation Data'!N$729:N$1448,'ReEDs Generation Data'!$E$729:$E$1448,Calculations!$A65)</f>
        <v>4.0910292753849262E-2</v>
      </c>
      <c r="J65" s="1">
        <f>SUMIFS('ReEDs Generation Data'!O$729:O$1448,'ReEDs Generation Data'!$E$729:$E$1448,Calculations!$A65)</f>
        <v>4.173204466619828E-2</v>
      </c>
      <c r="K65" s="1">
        <f>SUMIFS('ReEDs Generation Data'!P$729:P$1448,'ReEDs Generation Data'!$E$729:$E$1448,Calculations!$A65)</f>
        <v>4.2562501422068945E-2</v>
      </c>
      <c r="L65" s="1">
        <f>SUMIFS('ReEDs Generation Data'!Q$729:Q$1448,'ReEDs Generation Data'!$E$729:$E$1448,Calculations!$A65)</f>
        <v>4.3893998989884574E-2</v>
      </c>
      <c r="M65" s="1">
        <f>SUMIFS('ReEDs Generation Data'!R$729:R$1448,'ReEDs Generation Data'!$E$729:$E$1448,Calculations!$A65)</f>
        <v>4.532330889112586E-2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1.6413462590712485E-3</v>
      </c>
      <c r="C67" s="1">
        <f>SUMIFS('ReEDs Generation Data'!H$729:H$1448,'ReEDs Generation Data'!$E$729:$E$1448,Calculations!$A67)</f>
        <v>7.9755076616477589E-4</v>
      </c>
      <c r="D67" s="1">
        <f>SUMIFS('ReEDs Generation Data'!I$729:I$1448,'ReEDs Generation Data'!$E$729:$E$1448,Calculations!$A67)</f>
        <v>2.0469259189609531E-3</v>
      </c>
      <c r="E67" s="1">
        <f>SUMIFS('ReEDs Generation Data'!J$729:J$1448,'ReEDs Generation Data'!$E$729:$E$1448,Calculations!$A67)</f>
        <v>3.1157201730229924E-3</v>
      </c>
      <c r="F67" s="1">
        <f>SUMIFS('ReEDs Generation Data'!K$729:K$1448,'ReEDs Generation Data'!$E$729:$E$1448,Calculations!$A67)</f>
        <v>3.6934352174323474E-3</v>
      </c>
      <c r="G67" s="1">
        <f>SUMIFS('ReEDs Generation Data'!L$729:L$1448,'ReEDs Generation Data'!$E$729:$E$1448,Calculations!$A67)</f>
        <v>4.3372486877805618E-3</v>
      </c>
      <c r="H67" s="1">
        <f>SUMIFS('ReEDs Generation Data'!M$729:M$1448,'ReEDs Generation Data'!$E$729:$E$1448,Calculations!$A67)</f>
        <v>4.4093162674680381E-3</v>
      </c>
      <c r="I67" s="1">
        <f>SUMIFS('ReEDs Generation Data'!N$729:N$1448,'ReEDs Generation Data'!$E$729:$E$1448,Calculations!$A67)</f>
        <v>4.4838398988228537E-3</v>
      </c>
      <c r="J67" s="1">
        <f>SUMIFS('ReEDs Generation Data'!O$729:O$1448,'ReEDs Generation Data'!$E$729:$E$1448,Calculations!$A67)</f>
        <v>4.4846243593219771E-3</v>
      </c>
      <c r="K67" s="1">
        <f>SUMIFS('ReEDs Generation Data'!P$729:P$1448,'ReEDs Generation Data'!$E$729:$E$1448,Calculations!$A67)</f>
        <v>4.4854303891239556E-3</v>
      </c>
      <c r="L67" s="1">
        <f>SUMIFS('ReEDs Generation Data'!Q$729:Q$1448,'ReEDs Generation Data'!$E$729:$E$1448,Calculations!$A67)</f>
        <v>3.3860466588579267E-3</v>
      </c>
      <c r="M67" s="1">
        <f>SUMIFS('ReEDs Generation Data'!R$729:R$1448,'ReEDs Generation Data'!$E$729:$E$1448,Calculations!$A67)</f>
        <v>2.2777700982408271E-3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6.5186962608828854E-4</v>
      </c>
      <c r="C70" s="1">
        <f>SUMIFS('ReEDs Generation Data'!H$729:H$1448,'ReEDs Generation Data'!$E$729:$E$1448,Calculations!$A70)</f>
        <v>6.379677139789282E-4</v>
      </c>
      <c r="D70" s="1">
        <f>SUMIFS('ReEDs Generation Data'!I$729:I$1448,'ReEDs Generation Data'!$E$729:$E$1448,Calculations!$A70)</f>
        <v>6.2241639465722204E-4</v>
      </c>
      <c r="E70" s="1">
        <f>SUMIFS('ReEDs Generation Data'!J$729:J$1448,'ReEDs Generation Data'!$E$729:$E$1448,Calculations!$A70)</f>
        <v>6.0719357970915179E-4</v>
      </c>
      <c r="F70" s="1">
        <f>SUMIFS('ReEDs Generation Data'!K$729:K$1448,'ReEDs Generation Data'!$E$729:$E$1448,Calculations!$A70)</f>
        <v>4.9039589982402489E-4</v>
      </c>
      <c r="G70" s="1">
        <f>SUMIFS('ReEDs Generation Data'!L$729:L$1448,'ReEDs Generation Data'!$E$729:$E$1448,Calculations!$A70)</f>
        <v>3.7376711087040574E-4</v>
      </c>
      <c r="H70" s="1">
        <f>SUMIFS('ReEDs Generation Data'!M$729:M$1448,'ReEDs Generation Data'!$E$729:$E$1448,Calculations!$A70)</f>
        <v>4.4542127907354264E-4</v>
      </c>
      <c r="I70" s="1">
        <f>SUMIFS('ReEDs Generation Data'!N$729:N$1448,'ReEDs Generation Data'!$E$729:$E$1448,Calculations!$A70)</f>
        <v>5.1923454926296653E-4</v>
      </c>
      <c r="J70" s="1">
        <f>SUMIFS('ReEDs Generation Data'!O$729:O$1448,'ReEDs Generation Data'!$E$729:$E$1448,Calculations!$A70)</f>
        <v>5.3146037159497255E-4</v>
      </c>
      <c r="K70" s="1">
        <f>SUMIFS('ReEDs Generation Data'!P$729:P$1448,'ReEDs Generation Data'!$E$729:$E$1448,Calculations!$A70)</f>
        <v>5.4382237775687386E-4</v>
      </c>
      <c r="L70" s="1">
        <f>SUMIFS('ReEDs Generation Data'!Q$729:Q$1448,'ReEDs Generation Data'!$E$729:$E$1448,Calculations!$A70)</f>
        <v>4.898254194248199E-4</v>
      </c>
      <c r="M70" s="1">
        <f>SUMIFS('ReEDs Generation Data'!R$729:R$1448,'ReEDs Generation Data'!$E$729:$E$1448,Calculations!$A70)</f>
        <v>4.3449124470349023E-4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1.3997588332955791E-2</v>
      </c>
      <c r="C72" s="1">
        <f>SUMIFS('ReEDs Generation Data'!H$729:H$1448,'ReEDs Generation Data'!$E$729:$E$1448,Calculations!$A72)</f>
        <v>1.4459035359170872E-2</v>
      </c>
      <c r="D72" s="1">
        <f>SUMIFS('ReEDs Generation Data'!I$729:I$1448,'ReEDs Generation Data'!$E$729:$E$1448,Calculations!$A72)</f>
        <v>1.2190381020489501E-2</v>
      </c>
      <c r="E72" s="1">
        <f>SUMIFS('ReEDs Generation Data'!J$729:J$1448,'ReEDs Generation Data'!$E$729:$E$1448,Calculations!$A72)</f>
        <v>1.0537071249565863E-2</v>
      </c>
      <c r="F72" s="1">
        <f>SUMIFS('ReEDs Generation Data'!K$729:K$1448,'ReEDs Generation Data'!$E$729:$E$1448,Calculations!$A72)</f>
        <v>8.3185289757264608E-2</v>
      </c>
      <c r="G72" s="1">
        <f>SUMIFS('ReEDs Generation Data'!L$729:L$1448,'ReEDs Generation Data'!$E$729:$E$1448,Calculations!$A72)</f>
        <v>0.13562151812004103</v>
      </c>
      <c r="H72" s="1">
        <f>SUMIFS('ReEDs Generation Data'!M$729:M$1448,'ReEDs Generation Data'!$E$729:$E$1448,Calculations!$A72)</f>
        <v>0.13824177849429228</v>
      </c>
      <c r="I72" s="1">
        <f>SUMIFS('ReEDs Generation Data'!N$729:N$1448,'ReEDs Generation Data'!$E$729:$E$1448,Calculations!$A72)</f>
        <v>0.14096550906356042</v>
      </c>
      <c r="J72" s="1">
        <f>SUMIFS('ReEDs Generation Data'!O$729:O$1448,'ReEDs Generation Data'!$E$729:$E$1448,Calculations!$A72)</f>
        <v>0.14078509516825666</v>
      </c>
      <c r="K72" s="1">
        <f>SUMIFS('ReEDs Generation Data'!P$729:P$1448,'ReEDs Generation Data'!$E$729:$E$1448,Calculations!$A72)</f>
        <v>0.14060837717707117</v>
      </c>
      <c r="L72" s="1">
        <f>SUMIFS('ReEDs Generation Data'!Q$729:Q$1448,'ReEDs Generation Data'!$E$729:$E$1448,Calculations!$A72)</f>
        <v>0.15604466847836307</v>
      </c>
      <c r="M72" s="1">
        <f>SUMIFS('ReEDs Generation Data'!R$729:R$1448,'ReEDs Generation Data'!$E$729:$E$1448,Calculations!$A72)</f>
        <v>0.1712450070840939</v>
      </c>
    </row>
    <row r="73" spans="1:37" ht="15.75" customHeight="1">
      <c r="A73" s="4" t="s">
        <v>500</v>
      </c>
      <c r="B73" s="1">
        <f>SUMIFS('ReEDs Generation Data'!G$729:G$1448,'ReEDs Generation Data'!$E$729:$E$1448,Calculations!$A73)</f>
        <v>3.0058860052824193E-2</v>
      </c>
      <c r="C73" s="1">
        <f>SUMIFS('ReEDs Generation Data'!H$729:H$1448,'ReEDs Generation Data'!$E$729:$E$1448,Calculations!$A73)</f>
        <v>3.0251623305028709E-2</v>
      </c>
      <c r="D73" s="1">
        <f>SUMIFS('ReEDs Generation Data'!I$729:I$1448,'ReEDs Generation Data'!$E$729:$E$1448,Calculations!$A73)</f>
        <v>2.6344468829659722E-2</v>
      </c>
      <c r="E73" s="1">
        <f>SUMIFS('ReEDs Generation Data'!J$729:J$1448,'ReEDs Generation Data'!$E$729:$E$1448,Calculations!$A73)</f>
        <v>2.3491800788302541E-2</v>
      </c>
      <c r="F73" s="1">
        <f>SUMIFS('ReEDs Generation Data'!K$729:K$1448,'ReEDs Generation Data'!$E$729:$E$1448,Calculations!$A73)</f>
        <v>2.0462508896968126E-2</v>
      </c>
      <c r="G73" s="1">
        <f>SUMIFS('ReEDs Generation Data'!L$729:L$1448,'ReEDs Generation Data'!$E$729:$E$1448,Calculations!$A73)</f>
        <v>1.8297640836097265E-2</v>
      </c>
      <c r="H73" s="1">
        <f>SUMIFS('ReEDs Generation Data'!M$729:M$1448,'ReEDs Generation Data'!$E$729:$E$1448,Calculations!$A73)</f>
        <v>1.8630232098701786E-2</v>
      </c>
      <c r="I73" s="1">
        <f>SUMIFS('ReEDs Generation Data'!N$729:N$1448,'ReEDs Generation Data'!$E$729:$E$1448,Calculations!$A73)</f>
        <v>1.8975300114042869E-2</v>
      </c>
      <c r="J73" s="1">
        <f>SUMIFS('ReEDs Generation Data'!O$729:O$1448,'ReEDs Generation Data'!$E$729:$E$1448,Calculations!$A73)</f>
        <v>1.900309988907382E-2</v>
      </c>
      <c r="K73" s="1">
        <f>SUMIFS('ReEDs Generation Data'!P$729:P$1448,'ReEDs Generation Data'!$E$729:$E$1448,Calculations!$A73)</f>
        <v>1.9032803860607045E-2</v>
      </c>
      <c r="L73" s="1">
        <f>SUMIFS('ReEDs Generation Data'!Q$729:Q$1448,'ReEDs Generation Data'!$E$729:$E$1448,Calculations!$A73)</f>
        <v>1.9397578173396025E-2</v>
      </c>
      <c r="M73" s="1">
        <f>SUMIFS('ReEDs Generation Data'!R$729:R$1448,'ReEDs Generation Data'!$E$729:$E$1448,Calculations!$A73)</f>
        <v>1.9793695324266683E-2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2.1875070484511334E-5</v>
      </c>
      <c r="G804" s="44">
        <f>G78/SUMIFS(G$3:G$722,$B$3:$B$722,$B804)*SUMIFS(Calculations!$E$3:$E$53,Calculations!$A$3:$A$53,$B804)</f>
        <v>1.1201575437298649E-4</v>
      </c>
      <c r="H804" s="44">
        <f>H78/SUMIFS(H$3:H$722,$B$3:$B$722,$B804)*SUMIFS(Calculations!$E$3:$E$53,Calculations!$A$3:$A$53,$B804)</f>
        <v>1.9024328971269677E-4</v>
      </c>
      <c r="I804" s="44">
        <f>I78/SUMIFS(I$3:I$722,$B$3:$B$722,$B804)*SUMIFS(Calculations!$E$3:$E$53,Calculations!$A$3:$A$53,$B804)</f>
        <v>1.0427902141888675E-4</v>
      </c>
      <c r="J804" s="44">
        <f>J78/SUMIFS(J$3:J$722,$B$3:$B$722,$B804)*SUMIFS(Calculations!$E$3:$E$53,Calculations!$A$3:$A$53,$B804)</f>
        <v>1.8862959540351214E-5</v>
      </c>
      <c r="K804" s="44">
        <f>K78/SUMIFS(K$3:K$722,$B$3:$B$722,$B804)*SUMIFS(Calculations!$E$3:$E$53,Calculations!$A$3:$A$53,$B804)</f>
        <v>1.8749718280350413E-5</v>
      </c>
      <c r="L804" s="44">
        <f>L78/SUMIFS(L$3:L$722,$B$3:$B$722,$B804)*SUMIFS(Calculations!$E$3:$E$53,Calculations!$A$3:$A$53,$B804)</f>
        <v>1.8637828564117681E-5</v>
      </c>
      <c r="M804" s="44">
        <f>M78/SUMIFS(M$3:M$722,$B$3:$B$722,$B804)*SUMIFS(Calculations!$E$3:$E$53,Calculations!$A$3:$A$53,$B804)</f>
        <v>1.8906329584465353E-5</v>
      </c>
      <c r="N804" s="44">
        <f>N78/SUMIFS(N$3:N$722,$B$3:$B$722,$B804)*SUMIFS(Calculations!$E$3:$E$53,Calculations!$A$3:$A$53,$B804)</f>
        <v>1.9182679863067672E-5</v>
      </c>
      <c r="O804" s="44">
        <f>O78/SUMIFS(O$3:O$722,$B$3:$B$722,$B804)*SUMIFS(Calculations!$E$3:$E$53,Calculations!$A$3:$A$53,$B804)</f>
        <v>1.9516580220916354E-5</v>
      </c>
      <c r="P804" s="44">
        <f>P78/SUMIFS(P$3:P$722,$B$3:$B$722,$B804)*SUMIFS(Calculations!$E$3:$E$53,Calculations!$A$3:$A$53,$B804)</f>
        <v>1.9862310463977562E-5</v>
      </c>
      <c r="Q804" s="44">
        <f>Q78/SUMIFS(Q$3:Q$722,$B$3:$B$722,$B804)*SUMIFS(Calculations!$E$3:$E$53,Calculations!$A$3:$A$53,$B804)</f>
        <v>1.9387249456825082E-5</v>
      </c>
      <c r="R804" s="44">
        <f>R78/SUMIFS(R$3:R$722,$B$3:$B$722,$B804)*SUMIFS(Calculations!$E$3:$E$53,Calculations!$A$3:$A$53,$B804)</f>
        <v>1.8934382366013969E-5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1.9446691009131416E-3</v>
      </c>
      <c r="G808" s="44">
        <f>G82/SUMIFS(G$3:G$722,$B$3:$B$722,$B808)*SUMIFS(Calculations!$E$3:$E$53,Calculations!$A$3:$A$53,$B808)</f>
        <v>1.8428574160574585E-3</v>
      </c>
      <c r="H808" s="44">
        <f>H82/SUMIFS(H$3:H$722,$B$3:$B$722,$B808)*SUMIFS(Calculations!$E$3:$E$53,Calculations!$A$3:$A$53,$B808)</f>
        <v>1.7545013394062402E-3</v>
      </c>
      <c r="I808" s="44">
        <f>I82/SUMIFS(I$3:I$722,$B$3:$B$722,$B808)*SUMIFS(Calculations!$E$3:$E$53,Calculations!$A$3:$A$53,$B808)</f>
        <v>1.7488890915543255E-3</v>
      </c>
      <c r="J808" s="44">
        <f>J82/SUMIFS(J$3:J$722,$B$3:$B$722,$B808)*SUMIFS(Calculations!$E$3:$E$53,Calculations!$A$3:$A$53,$B808)</f>
        <v>1.7433126338084349E-3</v>
      </c>
      <c r="K808" s="44">
        <f>K82/SUMIFS(K$3:K$722,$B$3:$B$722,$B808)*SUMIFS(Calculations!$E$3:$E$53,Calculations!$A$3:$A$53,$B808)</f>
        <v>1.7328468890876515E-3</v>
      </c>
      <c r="L808" s="44">
        <f>L82/SUMIFS(L$3:L$722,$B$3:$B$722,$B808)*SUMIFS(Calculations!$E$3:$E$53,Calculations!$A$3:$A$53,$B808)</f>
        <v>1.7225060538923844E-3</v>
      </c>
      <c r="M808" s="44">
        <f>M82/SUMIFS(M$3:M$722,$B$3:$B$722,$B808)*SUMIFS(Calculations!$E$3:$E$53,Calculations!$A$3:$A$53,$B808)</f>
        <v>1.7473208884872019E-3</v>
      </c>
      <c r="N808" s="44">
        <f>N82/SUMIFS(N$3:N$722,$B$3:$B$722,$B808)*SUMIFS(Calculations!$E$3:$E$53,Calculations!$A$3:$A$53,$B808)</f>
        <v>1.7728611506615086E-3</v>
      </c>
      <c r="O808" s="44">
        <f>O82/SUMIFS(O$3:O$722,$B$3:$B$722,$B808)*SUMIFS(Calculations!$E$3:$E$53,Calculations!$A$3:$A$53,$B808)</f>
        <v>1.8037201847926885E-3</v>
      </c>
      <c r="P808" s="44">
        <f>P82/SUMIFS(P$3:P$722,$B$3:$B$722,$B808)*SUMIFS(Calculations!$E$3:$E$53,Calculations!$A$3:$A$53,$B808)</f>
        <v>1.8356725356064062E-3</v>
      </c>
      <c r="Q808" s="44">
        <f>Q82/SUMIFS(Q$3:Q$722,$B$3:$B$722,$B808)*SUMIFS(Calculations!$E$3:$E$53,Calculations!$A$3:$A$53,$B808)</f>
        <v>1.7917674498839321E-3</v>
      </c>
      <c r="R808" s="44">
        <f>R82/SUMIFS(R$3:R$722,$B$3:$B$722,$B808)*SUMIFS(Calculations!$E$3:$E$53,Calculations!$A$3:$A$53,$B808)</f>
        <v>1.7499135234542947E-3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1.5263595809832307E-5</v>
      </c>
      <c r="G810" s="44">
        <f>G84/SUMIFS(G$3:G$722,$B$3:$B$722,$B810)*SUMIFS(Calculations!$E$3:$E$53,Calculations!$A$3:$A$53,$B810)</f>
        <v>1.41835969531336E-5</v>
      </c>
      <c r="H810" s="44">
        <f>H84/SUMIFS(H$3:H$722,$B$3:$B$722,$B810)*SUMIFS(Calculations!$E$3:$E$53,Calculations!$A$3:$A$53,$B810)</f>
        <v>1.3246332611609714E-5</v>
      </c>
      <c r="I810" s="44">
        <f>I84/SUMIFS(I$3:I$722,$B$3:$B$722,$B810)*SUMIFS(Calculations!$E$3:$E$53,Calculations!$A$3:$A$53,$B810)</f>
        <v>5.5298996288183095E-4</v>
      </c>
      <c r="J810" s="44">
        <f>J84/SUMIFS(J$3:J$722,$B$3:$B$722,$B810)*SUMIFS(Calculations!$E$3:$E$53,Calculations!$A$3:$A$53,$B810)</f>
        <v>1.0892915709422386E-3</v>
      </c>
      <c r="K810" s="44">
        <f>K84/SUMIFS(K$3:K$722,$B$3:$B$722,$B810)*SUMIFS(Calculations!$E$3:$E$53,Calculations!$A$3:$A$53,$B810)</f>
        <v>1.0827521543815511E-3</v>
      </c>
      <c r="L810" s="44">
        <f>L84/SUMIFS(L$3:L$722,$B$3:$B$722,$B810)*SUMIFS(Calculations!$E$3:$E$53,Calculations!$A$3:$A$53,$B810)</f>
        <v>1.0762907862962986E-3</v>
      </c>
      <c r="M810" s="44">
        <f>M84/SUMIFS(M$3:M$722,$B$3:$B$722,$B810)*SUMIFS(Calculations!$E$3:$E$53,Calculations!$A$3:$A$53,$B810)</f>
        <v>1.091796089036754E-3</v>
      </c>
      <c r="N810" s="44">
        <f>N84/SUMIFS(N$3:N$722,$B$3:$B$722,$B810)*SUMIFS(Calculations!$E$3:$E$53,Calculations!$A$3:$A$53,$B810)</f>
        <v>1.1077546679896006E-3</v>
      </c>
      <c r="O810" s="44">
        <f>O84/SUMIFS(O$3:O$722,$B$3:$B$722,$B810)*SUMIFS(Calculations!$E$3:$E$53,Calculations!$A$3:$A$53,$B810)</f>
        <v>1.8497739687815204E-3</v>
      </c>
      <c r="P810" s="44">
        <f>P84/SUMIFS(P$3:P$722,$B$3:$B$722,$B810)*SUMIFS(Calculations!$E$3:$E$53,Calculations!$A$3:$A$53,$B810)</f>
        <v>2.6180825590201599E-3</v>
      </c>
      <c r="Q810" s="44">
        <f>Q84/SUMIFS(Q$3:Q$722,$B$3:$B$722,$B810)*SUMIFS(Calculations!$E$3:$E$53,Calculations!$A$3:$A$53,$B810)</f>
        <v>2.5554513875085789E-3</v>
      </c>
      <c r="R810" s="44">
        <f>R84/SUMIFS(R$3:R$722,$B$3:$B$722,$B810)*SUMIFS(Calculations!$E$3:$E$53,Calculations!$A$3:$A$53,$B810)</f>
        <v>2.4957462212046684E-3</v>
      </c>
    </row>
    <row r="811" spans="2:18" ht="15.75" customHeight="1">
      <c r="B811" s="44" t="s">
        <v>24</v>
      </c>
      <c r="C811" s="44" t="s">
        <v>522</v>
      </c>
      <c r="D811" s="44" t="s">
        <v>532</v>
      </c>
      <c r="E811" s="44" t="str">
        <f t="shared" si="301"/>
        <v>natural gas nonpeaker</v>
      </c>
      <c r="F811" s="44">
        <f>F85/SUMIFS(F$3:F$722,$B$3:$B$722,$B811)*SUMIFS(Calculations!$E$3:$E$53,Calculations!$A$3:$A$53,$B811)</f>
        <v>0.11193000103822427</v>
      </c>
      <c r="G811" s="44">
        <f>G85/SUMIFS(G$3:G$722,$B$3:$B$722,$B811)*SUMIFS(Calculations!$E$3:$E$53,Calculations!$A$3:$A$53,$B811)</f>
        <v>0.11336296979846602</v>
      </c>
      <c r="H811" s="44">
        <f>H85/SUMIFS(H$3:H$722,$B$3:$B$722,$B811)*SUMIFS(Calculations!$E$3:$E$53,Calculations!$A$3:$A$53,$B811)</f>
        <v>0.1146065549311371</v>
      </c>
      <c r="I811" s="44">
        <f>I85/SUMIFS(I$3:I$722,$B$3:$B$722,$B811)*SUMIFS(Calculations!$E$3:$E$53,Calculations!$A$3:$A$53,$B811)</f>
        <v>0.11423995481674487</v>
      </c>
      <c r="J811" s="44">
        <f>J85/SUMIFS(J$3:J$722,$B$3:$B$722,$B811)*SUMIFS(Calculations!$E$3:$E$53,Calculations!$A$3:$A$53,$B811)</f>
        <v>0.11387569256363549</v>
      </c>
      <c r="K811" s="44">
        <f>K85/SUMIFS(K$3:K$722,$B$3:$B$722,$B811)*SUMIFS(Calculations!$E$3:$E$53,Calculations!$A$3:$A$53,$B811)</f>
        <v>0.11215664263502763</v>
      </c>
      <c r="L811" s="44">
        <f>L85/SUMIFS(L$3:L$722,$B$3:$B$722,$B811)*SUMIFS(Calculations!$E$3:$E$53,Calculations!$A$3:$A$53,$B811)</f>
        <v>0.11045810970895029</v>
      </c>
      <c r="M811" s="44">
        <f>M85/SUMIFS(M$3:M$722,$B$3:$B$722,$B811)*SUMIFS(Calculations!$E$3:$E$53,Calculations!$A$3:$A$53,$B811)</f>
        <v>0.10920769510275934</v>
      </c>
      <c r="N811" s="44">
        <f>N85/SUMIFS(N$3:N$722,$B$3:$B$722,$B811)*SUMIFS(Calculations!$E$3:$E$53,Calculations!$A$3:$A$53,$B811)</f>
        <v>0.10792072634434693</v>
      </c>
      <c r="O811" s="44">
        <f>O85/SUMIFS(O$3:O$722,$B$3:$B$722,$B811)*SUMIFS(Calculations!$E$3:$E$53,Calculations!$A$3:$A$53,$B811)</f>
        <v>0.10563578988179032</v>
      </c>
      <c r="P811" s="44">
        <f>P85/SUMIFS(P$3:P$722,$B$3:$B$722,$B811)*SUMIFS(Calculations!$E$3:$E$53,Calculations!$A$3:$A$53,$B811)</f>
        <v>0.10326989951956096</v>
      </c>
      <c r="Q811" s="44">
        <f>Q85/SUMIFS(Q$3:Q$722,$B$3:$B$722,$B811)*SUMIFS(Calculations!$E$3:$E$53,Calculations!$A$3:$A$53,$B811)</f>
        <v>9.4114547368418483E-2</v>
      </c>
      <c r="R811" s="44">
        <f>R85/SUMIFS(R$3:R$722,$B$3:$B$722,$B811)*SUMIFS(Calculations!$E$3:$E$53,Calculations!$A$3:$A$53,$B811)</f>
        <v>8.5386915271456212E-2</v>
      </c>
    </row>
    <row r="812" spans="2:18" ht="15.75" customHeight="1">
      <c r="B812" s="44" t="s">
        <v>24</v>
      </c>
      <c r="C812" s="44" t="s">
        <v>522</v>
      </c>
      <c r="D812" s="44" t="s">
        <v>533</v>
      </c>
      <c r="E812" s="44" t="str">
        <f t="shared" si="301"/>
        <v>natural gas peaker</v>
      </c>
      <c r="F812" s="44">
        <f>F86/SUMIFS(F$3:F$722,$B$3:$B$722,$B812)*SUMIFS(Calculations!$E$3:$E$53,Calculations!$A$3:$A$53,$B812)</f>
        <v>1.8920266232149016E-4</v>
      </c>
      <c r="G812" s="44">
        <f>G86/SUMIFS(G$3:G$722,$B$3:$B$722,$B812)*SUMIFS(Calculations!$E$3:$E$53,Calculations!$A$3:$A$53,$B812)</f>
        <v>1.758153411726995E-4</v>
      </c>
      <c r="H812" s="44">
        <f>H86/SUMIFS(H$3:H$722,$B$3:$B$722,$B812)*SUMIFS(Calculations!$E$3:$E$53,Calculations!$A$3:$A$53,$B812)</f>
        <v>1.6419731152066391E-4</v>
      </c>
      <c r="I812" s="44">
        <f>I86/SUMIFS(I$3:I$722,$B$3:$B$722,$B812)*SUMIFS(Calculations!$E$3:$E$53,Calculations!$A$3:$A$53,$B812)</f>
        <v>1.4203402761019167E-4</v>
      </c>
      <c r="J812" s="44">
        <f>J86/SUMIFS(J$3:J$722,$B$3:$B$722,$B812)*SUMIFS(Calculations!$E$3:$E$53,Calculations!$A$3:$A$53,$B812)</f>
        <v>1.200120821263055E-4</v>
      </c>
      <c r="K812" s="44">
        <f>K86/SUMIFS(K$3:K$722,$B$3:$B$722,$B812)*SUMIFS(Calculations!$E$3:$E$53,Calculations!$A$3:$A$53,$B812)</f>
        <v>1.1929160560902143E-4</v>
      </c>
      <c r="L812" s="44">
        <f>L86/SUMIFS(L$3:L$722,$B$3:$B$722,$B812)*SUMIFS(Calculations!$E$3:$E$53,Calculations!$A$3:$A$53,$B812)</f>
        <v>1.1857972803833129E-4</v>
      </c>
      <c r="M812" s="44">
        <f>M86/SUMIFS(M$3:M$722,$B$3:$B$722,$B812)*SUMIFS(Calculations!$E$3:$E$53,Calculations!$A$3:$A$53,$B812)</f>
        <v>1.2028801598943621E-4</v>
      </c>
      <c r="N812" s="44">
        <f>N86/SUMIFS(N$3:N$722,$B$3:$B$722,$B812)*SUMIFS(Calculations!$E$3:$E$53,Calculations!$A$3:$A$53,$B812)</f>
        <v>1.2204624339061906E-4</v>
      </c>
      <c r="O812" s="44">
        <f>O86/SUMIFS(O$3:O$722,$B$3:$B$722,$B812)*SUMIFS(Calculations!$E$3:$E$53,Calculations!$A$3:$A$53,$B812)</f>
        <v>1.241706224989142E-4</v>
      </c>
      <c r="P812" s="44">
        <f>P86/SUMIFS(P$3:P$722,$B$3:$B$722,$B812)*SUMIFS(Calculations!$E$3:$E$53,Calculations!$A$3:$A$53,$B812)</f>
        <v>1.2637026705813892E-4</v>
      </c>
      <c r="Q812" s="44">
        <f>Q86/SUMIFS(Q$3:Q$722,$B$3:$B$722,$B812)*SUMIFS(Calculations!$E$3:$E$53,Calculations!$A$3:$A$53,$B812)</f>
        <v>1.2334777949549384E-4</v>
      </c>
      <c r="R812" s="44">
        <f>R86/SUMIFS(R$3:R$722,$B$3:$B$722,$B812)*SUMIFS(Calculations!$E$3:$E$53,Calculations!$A$3:$A$53,$B812)</f>
        <v>1.2046649660992855E-4</v>
      </c>
    </row>
    <row r="813" spans="2:18" ht="15.75" customHeight="1">
      <c r="B813" s="44" t="s">
        <v>24</v>
      </c>
      <c r="C813" s="44" t="s">
        <v>522</v>
      </c>
      <c r="D813" s="44" t="s">
        <v>534</v>
      </c>
      <c r="E813" s="44" t="str">
        <f t="shared" si="301"/>
        <v>nuclear</v>
      </c>
      <c r="F813" s="44">
        <f>F87/SUMIFS(F$3:F$722,$B$3:$B$722,$B813)*SUMIFS(Calculations!$E$3:$E$53,Calculations!$A$3:$A$53,$B813)</f>
        <v>7.2925575898758685E-2</v>
      </c>
      <c r="G813" s="44">
        <f>G87/SUMIFS(G$3:G$722,$B$3:$B$722,$B813)*SUMIFS(Calculations!$E$3:$E$53,Calculations!$A$3:$A$53,$B813)</f>
        <v>6.7765616242068893E-2</v>
      </c>
      <c r="H813" s="44">
        <f>H87/SUMIFS(H$3:H$722,$B$3:$B$722,$B813)*SUMIFS(Calculations!$E$3:$E$53,Calculations!$A$3:$A$53,$B813)</f>
        <v>6.3287605770187091E-2</v>
      </c>
      <c r="I813" s="44">
        <f>I87/SUMIFS(I$3:I$722,$B$3:$B$722,$B813)*SUMIFS(Calculations!$E$3:$E$53,Calculations!$A$3:$A$53,$B813)</f>
        <v>6.3085163217674267E-2</v>
      </c>
      <c r="J813" s="44">
        <f>J87/SUMIFS(J$3:J$722,$B$3:$B$722,$B813)*SUMIFS(Calculations!$E$3:$E$53,Calculations!$A$3:$A$53,$B813)</f>
        <v>6.2884011670229195E-2</v>
      </c>
      <c r="K813" s="44">
        <f>K87/SUMIFS(K$3:K$722,$B$3:$B$722,$B813)*SUMIFS(Calculations!$E$3:$E$53,Calculations!$A$3:$A$53,$B813)</f>
        <v>6.2506495899164294E-2</v>
      </c>
      <c r="L813" s="44">
        <f>L87/SUMIFS(L$3:L$722,$B$3:$B$722,$B813)*SUMIFS(Calculations!$E$3:$E$53,Calculations!$A$3:$A$53,$B813)</f>
        <v>6.2133485809930604E-2</v>
      </c>
      <c r="M813" s="44">
        <f>M87/SUMIFS(M$3:M$722,$B$3:$B$722,$B813)*SUMIFS(Calculations!$E$3:$E$53,Calculations!$A$3:$A$53,$B813)</f>
        <v>6.3028595681787813E-2</v>
      </c>
      <c r="N813" s="44">
        <f>N87/SUMIFS(N$3:N$722,$B$3:$B$722,$B813)*SUMIFS(Calculations!$E$3:$E$53,Calculations!$A$3:$A$53,$B813)</f>
        <v>6.3949872860351684E-2</v>
      </c>
      <c r="O813" s="44">
        <f>O87/SUMIFS(O$3:O$722,$B$3:$B$722,$B813)*SUMIFS(Calculations!$E$3:$E$53,Calculations!$A$3:$A$53,$B813)</f>
        <v>6.506300645716262E-2</v>
      </c>
      <c r="P813" s="44">
        <f>P87/SUMIFS(P$3:P$722,$B$3:$B$722,$B813)*SUMIFS(Calculations!$E$3:$E$53,Calculations!$A$3:$A$53,$B813)</f>
        <v>6.6215577695673974E-2</v>
      </c>
      <c r="Q813" s="44">
        <f>Q87/SUMIFS(Q$3:Q$722,$B$3:$B$722,$B813)*SUMIFS(Calculations!$E$3:$E$53,Calculations!$A$3:$A$53,$B813)</f>
        <v>6.4631852625705921E-2</v>
      </c>
      <c r="R813" s="44">
        <f>R87/SUMIFS(R$3:R$722,$B$3:$B$722,$B813)*SUMIFS(Calculations!$E$3:$E$53,Calculations!$A$3:$A$53,$B813)</f>
        <v>6.3122116077593771E-2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2.1655154934021024E-3</v>
      </c>
      <c r="L814" s="44">
        <f>L88/SUMIFS(L$3:L$722,$B$3:$B$722,$B814)*SUMIFS(Calculations!$E$3:$E$53,Calculations!$A$3:$A$53,$B814)</f>
        <v>4.3051853809736064E-3</v>
      </c>
      <c r="M814" s="44">
        <f>M88/SUMIFS(M$3:M$722,$B$3:$B$722,$B814)*SUMIFS(Calculations!$E$3:$E$53,Calculations!$A$3:$A$53,$B814)</f>
        <v>4.3672069122695197E-3</v>
      </c>
      <c r="N814" s="44">
        <f>N88/SUMIFS(N$3:N$722,$B$3:$B$722,$B814)*SUMIFS(Calculations!$E$3:$E$53,Calculations!$A$3:$A$53,$B814)</f>
        <v>4.4310415577795241E-3</v>
      </c>
      <c r="O814" s="44">
        <f>O88/SUMIFS(O$3:O$722,$B$3:$B$722,$B814)*SUMIFS(Calculations!$E$3:$E$53,Calculations!$A$3:$A$53,$B814)</f>
        <v>4.5081697991069258E-3</v>
      </c>
      <c r="P814" s="44">
        <f>P88/SUMIFS(P$3:P$722,$B$3:$B$722,$B814)*SUMIFS(Calculations!$E$3:$E$53,Calculations!$A$3:$A$53,$B814)</f>
        <v>4.588030646794577E-3</v>
      </c>
      <c r="Q814" s="44">
        <f>Q88/SUMIFS(Q$3:Q$722,$B$3:$B$722,$B814)*SUMIFS(Calculations!$E$3:$E$53,Calculations!$A$3:$A$53,$B814)</f>
        <v>1.5704337609657792E-2</v>
      </c>
      <c r="R814" s="44">
        <f>R88/SUMIFS(R$3:R$722,$B$3:$B$722,$B814)*SUMIFS(Calculations!$E$3:$E$53,Calculations!$A$3:$A$53,$B814)</f>
        <v>2.630131256453851E-2</v>
      </c>
    </row>
    <row r="815" spans="2:18" ht="15.75" customHeight="1">
      <c r="B815" s="44" t="s">
        <v>24</v>
      </c>
      <c r="C815" s="44" t="s">
        <v>522</v>
      </c>
      <c r="D815" s="44" t="s">
        <v>536</v>
      </c>
      <c r="E815" s="44" t="str">
        <f t="shared" si="301"/>
        <v>crude oil</v>
      </c>
      <c r="F815" s="44">
        <f>F89/SUMIFS(F$3:F$722,$B$3:$B$722,$B815)*SUMIFS(Calculations!$E$3:$E$53,Calculations!$A$3:$A$53,$B815)</f>
        <v>3.340904042393289E-3</v>
      </c>
      <c r="G815" s="44">
        <f>G89/SUMIFS(G$3:G$722,$B$3:$B$722,$B815)*SUMIFS(Calculations!$E$3:$E$53,Calculations!$A$3:$A$53,$B815)</f>
        <v>3.1045133130344466E-3</v>
      </c>
      <c r="H815" s="44">
        <f>H89/SUMIFS(H$3:H$722,$B$3:$B$722,$B815)*SUMIFS(Calculations!$E$3:$E$53,Calculations!$A$3:$A$53,$B815)</f>
        <v>2.8993643909586168E-3</v>
      </c>
      <c r="I815" s="44">
        <f>I89/SUMIFS(I$3:I$722,$B$3:$B$722,$B815)*SUMIFS(Calculations!$E$3:$E$53,Calculations!$A$3:$A$53,$B815)</f>
        <v>2.890089988477635E-3</v>
      </c>
      <c r="J815" s="44">
        <f>J89/SUMIFS(J$3:J$722,$B$3:$B$722,$B815)*SUMIFS(Calculations!$E$3:$E$53,Calculations!$A$3:$A$53,$B815)</f>
        <v>2.8808747301857307E-3</v>
      </c>
      <c r="K815" s="44">
        <f>K89/SUMIFS(K$3:K$722,$B$3:$B$722,$B815)*SUMIFS(Calculations!$E$3:$E$53,Calculations!$A$3:$A$53,$B815)</f>
        <v>2.8635797832473765E-3</v>
      </c>
      <c r="L815" s="44">
        <f>L89/SUMIFS(L$3:L$722,$B$3:$B$722,$B815)*SUMIFS(Calculations!$E$3:$E$53,Calculations!$A$3:$A$53,$B815)</f>
        <v>2.8464912529256635E-3</v>
      </c>
      <c r="M815" s="44">
        <f>M89/SUMIFS(M$3:M$722,$B$3:$B$722,$B815)*SUMIFS(Calculations!$E$3:$E$53,Calculations!$A$3:$A$53,$B815)</f>
        <v>2.8874984873892696E-3</v>
      </c>
      <c r="N815" s="44">
        <f>N89/SUMIFS(N$3:N$722,$B$3:$B$722,$B815)*SUMIFS(Calculations!$E$3:$E$53,Calculations!$A$3:$A$53,$B815)</f>
        <v>2.9297045119848343E-3</v>
      </c>
      <c r="O815" s="44">
        <f>O89/SUMIFS(O$3:O$722,$B$3:$B$722,$B815)*SUMIFS(Calculations!$E$3:$E$53,Calculations!$A$3:$A$53,$B815)</f>
        <v>2.9806999616261549E-3</v>
      </c>
      <c r="P815" s="44">
        <f>P89/SUMIFS(P$3:P$722,$B$3:$B$722,$B815)*SUMIFS(Calculations!$E$3:$E$53,Calculations!$A$3:$A$53,$B815)</f>
        <v>3.0335021488208723E-3</v>
      </c>
      <c r="Q815" s="44">
        <f>Q89/SUMIFS(Q$3:Q$722,$B$3:$B$722,$B815)*SUMIFS(Calculations!$E$3:$E$53,Calculations!$A$3:$A$53,$B815)</f>
        <v>2.9609477202395826E-3</v>
      </c>
      <c r="R815" s="44">
        <f>R89/SUMIFS(R$3:R$722,$B$3:$B$722,$B815)*SUMIFS(Calculations!$E$3:$E$53,Calculations!$A$3:$A$53,$B815)</f>
        <v>2.8917828919283314E-3</v>
      </c>
    </row>
    <row r="816" spans="2:18" ht="15.75" customHeight="1">
      <c r="B816" s="44" t="s">
        <v>24</v>
      </c>
      <c r="C816" s="44" t="s">
        <v>522</v>
      </c>
      <c r="D816" s="44" t="s">
        <v>537</v>
      </c>
      <c r="E816" s="44" t="str">
        <f t="shared" si="301"/>
        <v>solar PV</v>
      </c>
      <c r="F816" s="44">
        <f>F90/SUMIFS(F$3:F$722,$B$3:$B$722,$B816)*SUMIFS(Calculations!$E$3:$E$53,Calculations!$A$3:$A$53,$B816)</f>
        <v>2.8273058873909897E-3</v>
      </c>
      <c r="G816" s="44">
        <f>G90/SUMIFS(G$3:G$722,$B$3:$B$722,$B816)*SUMIFS(Calculations!$E$3:$E$53,Calculations!$A$3:$A$53,$B816)</f>
        <v>2.8869872458565488E-3</v>
      </c>
      <c r="H816" s="44">
        <f>H90/SUMIFS(H$3:H$722,$B$3:$B$722,$B816)*SUMIFS(Calculations!$E$3:$E$53,Calculations!$A$3:$A$53,$B816)</f>
        <v>2.9387810128559504E-3</v>
      </c>
      <c r="I816" s="44">
        <f>I90/SUMIFS(I$3:I$722,$B$3:$B$722,$B816)*SUMIFS(Calculations!$E$3:$E$53,Calculations!$A$3:$A$53,$B816)</f>
        <v>3.1552283821790943E-3</v>
      </c>
      <c r="J816" s="44">
        <f>J90/SUMIFS(J$3:J$722,$B$3:$B$722,$B816)*SUMIFS(Calculations!$E$3:$E$53,Calculations!$A$3:$A$53,$B816)</f>
        <v>3.3702954357177003E-3</v>
      </c>
      <c r="K816" s="44">
        <f>K90/SUMIFS(K$3:K$722,$B$3:$B$722,$B816)*SUMIFS(Calculations!$E$3:$E$53,Calculations!$A$3:$A$53,$B816)</f>
        <v>3.4230421157231709E-3</v>
      </c>
      <c r="L816" s="44">
        <f>L90/SUMIFS(L$3:L$722,$B$3:$B$722,$B816)*SUMIFS(Calculations!$E$3:$E$53,Calculations!$A$3:$A$53,$B816)</f>
        <v>3.4751592597569783E-3</v>
      </c>
      <c r="M816" s="44">
        <f>M90/SUMIFS(M$3:M$722,$B$3:$B$722,$B816)*SUMIFS(Calculations!$E$3:$E$53,Calculations!$A$3:$A$53,$B816)</f>
        <v>3.6127190456828281E-3</v>
      </c>
      <c r="N816" s="44">
        <f>N90/SUMIFS(N$3:N$722,$B$3:$B$722,$B816)*SUMIFS(Calculations!$E$3:$E$53,Calculations!$A$3:$A$53,$B816)</f>
        <v>3.754300202863763E-3</v>
      </c>
      <c r="O816" s="44">
        <f>O90/SUMIFS(O$3:O$722,$B$3:$B$722,$B816)*SUMIFS(Calculations!$E$3:$E$53,Calculations!$A$3:$A$53,$B816)</f>
        <v>3.9257307721554061E-3</v>
      </c>
      <c r="P816" s="44">
        <f>P90/SUMIFS(P$3:P$722,$B$3:$B$722,$B816)*SUMIFS(Calculations!$E$3:$E$53,Calculations!$A$3:$A$53,$B816)</f>
        <v>4.1032350215404311E-3</v>
      </c>
      <c r="Q816" s="44">
        <f>Q90/SUMIFS(Q$3:Q$722,$B$3:$B$722,$B816)*SUMIFS(Calculations!$E$3:$E$53,Calculations!$A$3:$A$53,$B816)</f>
        <v>4.140746457594372E-3</v>
      </c>
      <c r="R816" s="44">
        <f>R90/SUMIFS(R$3:R$722,$B$3:$B$722,$B816)*SUMIFS(Calculations!$E$3:$E$53,Calculations!$A$3:$A$53,$B816)</f>
        <v>4.1765054330988463E-3</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6.7789022985122942E-4</v>
      </c>
      <c r="G818" s="44">
        <f>G92/SUMIFS(G$3:G$722,$B$3:$B$722,$B818)*SUMIFS(Calculations!$E$3:$E$53,Calculations!$A$3:$A$53,$B818)</f>
        <v>4.6077288181652657E-3</v>
      </c>
      <c r="H818" s="44">
        <f>H92/SUMIFS(H$3:H$722,$B$3:$B$722,$B818)*SUMIFS(Calculations!$E$3:$E$53,Calculations!$A$3:$A$53,$B818)</f>
        <v>8.0181931477574953E-3</v>
      </c>
      <c r="I818" s="44">
        <f>I92/SUMIFS(I$3:I$722,$B$3:$B$722,$B818)*SUMIFS(Calculations!$E$3:$E$53,Calculations!$A$3:$A$53,$B818)</f>
        <v>7.9540590176063412E-3</v>
      </c>
      <c r="J818" s="44">
        <f>J92/SUMIFS(J$3:J$722,$B$3:$B$722,$B818)*SUMIFS(Calculations!$E$3:$E$53,Calculations!$A$3:$A$53,$B818)</f>
        <v>7.8903338799620106E-3</v>
      </c>
      <c r="K818" s="44">
        <f>K92/SUMIFS(K$3:K$722,$B$3:$B$722,$B818)*SUMIFS(Calculations!$E$3:$E$53,Calculations!$A$3:$A$53,$B818)</f>
        <v>7.8037712322242651E-3</v>
      </c>
      <c r="L818" s="44">
        <f>L92/SUMIFS(L$3:L$722,$B$3:$B$722,$B818)*SUMIFS(Calculations!$E$3:$E$53,Calculations!$A$3:$A$53,$B818)</f>
        <v>7.7182417168191724E-3</v>
      </c>
      <c r="M818" s="44">
        <f>M92/SUMIFS(M$3:M$722,$B$3:$B$722,$B818)*SUMIFS(Calculations!$E$3:$E$53,Calculations!$A$3:$A$53,$B818)</f>
        <v>7.7906609731608683E-3</v>
      </c>
      <c r="N818" s="44">
        <f>N92/SUMIFS(N$3:N$722,$B$3:$B$722,$B818)*SUMIFS(Calculations!$E$3:$E$53,Calculations!$A$3:$A$53,$B818)</f>
        <v>7.8651973069158963E-3</v>
      </c>
      <c r="O818" s="44">
        <f>O92/SUMIFS(O$3:O$722,$B$3:$B$722,$B818)*SUMIFS(Calculations!$E$3:$E$53,Calculations!$A$3:$A$53,$B818)</f>
        <v>7.9621092980119833E-3</v>
      </c>
      <c r="P818" s="44">
        <f>P92/SUMIFS(P$3:P$722,$B$3:$B$722,$B818)*SUMIFS(Calculations!$E$3:$E$53,Calculations!$A$3:$A$53,$B818)</f>
        <v>8.0624548216079155E-3</v>
      </c>
      <c r="Q818" s="44">
        <f>Q92/SUMIFS(Q$3:Q$722,$B$3:$B$722,$B818)*SUMIFS(Calculations!$E$3:$E$53,Calculations!$A$3:$A$53,$B818)</f>
        <v>7.8303018781864589E-3</v>
      </c>
      <c r="R818" s="44">
        <f>R92/SUMIFS(R$3:R$722,$B$3:$B$722,$B818)*SUMIFS(Calculations!$E$3:$E$53,Calculations!$A$3:$A$53,$B818)</f>
        <v>7.6089946638968915E-3</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7.9755909233842769E-4</v>
      </c>
      <c r="G1134" s="44">
        <f>G408/SUMIFS(G$3:G$722,$B$3:$B$722,$B1134)*SUMIFS(Calculations!$E$3:$E$53,Calculations!$A$3:$A$53,$B1134)</f>
        <v>6.0173778022712008E-4</v>
      </c>
      <c r="H1134" s="44">
        <f>H408/SUMIFS(H$3:H$722,$B$3:$B$722,$B1134)*SUMIFS(Calculations!$E$3:$E$53,Calculations!$A$3:$A$53,$B1134)</f>
        <v>4.1291805706614914E-4</v>
      </c>
      <c r="I1134" s="44">
        <f>I408/SUMIFS(I$3:I$722,$B$3:$B$722,$B1134)*SUMIFS(Calculations!$E$3:$E$53,Calculations!$A$3:$A$53,$B1134)</f>
        <v>1.104733333426778E-3</v>
      </c>
      <c r="J1134" s="44">
        <f>J408/SUMIFS(J$3:J$722,$B$3:$B$722,$B1134)*SUMIFS(Calculations!$E$3:$E$53,Calculations!$A$3:$A$53,$B1134)</f>
        <v>1.7899675086809181E-3</v>
      </c>
      <c r="K1134" s="44">
        <f>K408/SUMIFS(K$3:K$722,$B$3:$B$722,$B1134)*SUMIFS(Calculations!$E$3:$E$53,Calculations!$A$3:$A$53,$B1134)</f>
        <v>2.5862195879091665E-3</v>
      </c>
      <c r="L1134" s="44">
        <f>L408/SUMIFS(L$3:L$722,$B$3:$B$722,$B1134)*SUMIFS(Calculations!$E$3:$E$53,Calculations!$A$3:$A$53,$B1134)</f>
        <v>3.386012481925633E-3</v>
      </c>
      <c r="M1134" s="44">
        <f>M408/SUMIFS(M$3:M$722,$B$3:$B$722,$B1134)*SUMIFS(Calculations!$E$3:$E$53,Calculations!$A$3:$A$53,$B1134)</f>
        <v>3.4396431473885701E-3</v>
      </c>
      <c r="N1134" s="44">
        <f>N408/SUMIFS(N$3:N$722,$B$3:$B$722,$B1134)*SUMIFS(Calculations!$E$3:$E$53,Calculations!$A$3:$A$53,$B1134)</f>
        <v>3.495000054582744E-3</v>
      </c>
      <c r="O1134" s="44">
        <f>O408/SUMIFS(O$3:O$722,$B$3:$B$722,$B1134)*SUMIFS(Calculations!$E$3:$E$53,Calculations!$A$3:$A$53,$B1134)</f>
        <v>3.4972674411461258E-3</v>
      </c>
      <c r="P1134" s="44">
        <f>P408/SUMIFS(P$3:P$722,$B$3:$B$722,$B1134)*SUMIFS(Calculations!$E$3:$E$53,Calculations!$A$3:$A$53,$B1134)</f>
        <v>3.4995377715602493E-3</v>
      </c>
      <c r="Q1134" s="44">
        <f>Q408/SUMIFS(Q$3:Q$722,$B$3:$B$722,$B1134)*SUMIFS(Calculations!$E$3:$E$53,Calculations!$A$3:$A$53,$B1134)</f>
        <v>2.3699508182612387E-3</v>
      </c>
      <c r="R1134" s="44">
        <f>R408/SUMIFS(R$3:R$722,$B$3:$B$722,$B1134)*SUMIFS(Calculations!$E$3:$E$53,Calculations!$A$3:$A$53,$B1134)</f>
        <v>1.2294364280663198E-3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2.2969472118823985E-3</v>
      </c>
      <c r="L1135" s="44">
        <f>L409/SUMIFS(L$3:L$722,$B$3:$B$722,$B1135)*SUMIFS(Calculations!$E$3:$E$53,Calculations!$A$3:$A$53,$B1135)</f>
        <v>4.604108607021277E-3</v>
      </c>
      <c r="M1135" s="44">
        <f>M409/SUMIFS(M$3:M$722,$B$3:$B$722,$B1135)*SUMIFS(Calculations!$E$3:$E$53,Calculations!$A$3:$A$53,$B1135)</f>
        <v>2.3385162790314378E-3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3.2435470513738109E-2</v>
      </c>
      <c r="G1138" s="44">
        <f>G412/SUMIFS(G$3:G$722,$B$3:$B$722,$B1138)*SUMIFS(Calculations!$E$3:$E$53,Calculations!$A$3:$A$53,$B1138)</f>
        <v>3.1853572223940897E-2</v>
      </c>
      <c r="H1138" s="44">
        <f>H412/SUMIFS(H$3:H$722,$B$3:$B$722,$B1138)*SUMIFS(Calculations!$E$3:$E$53,Calculations!$A$3:$A$53,$B1138)</f>
        <v>3.1292479701361446E-2</v>
      </c>
      <c r="I1138" s="44">
        <f>I412/SUMIFS(I$3:I$722,$B$3:$B$722,$B1138)*SUMIFS(Calculations!$E$3:$E$53,Calculations!$A$3:$A$53,$B1138)</f>
        <v>3.1142928810109195E-2</v>
      </c>
      <c r="J1138" s="44">
        <f>J412/SUMIFS(J$3:J$722,$B$3:$B$722,$B1138)*SUMIFS(Calculations!$E$3:$E$53,Calculations!$A$3:$A$53,$B1138)</f>
        <v>3.0994800566736404E-2</v>
      </c>
      <c r="K1138" s="44">
        <f>K412/SUMIFS(K$3:K$722,$B$3:$B$722,$B1138)*SUMIFS(Calculations!$E$3:$E$53,Calculations!$A$3:$A$53,$B1138)</f>
        <v>3.1063562318469188E-2</v>
      </c>
      <c r="L1138" s="44">
        <f>L412/SUMIFS(L$3:L$722,$B$3:$B$722,$B1138)*SUMIFS(Calculations!$E$3:$E$53,Calculations!$A$3:$A$53,$B1138)</f>
        <v>3.1132629843503849E-2</v>
      </c>
      <c r="M1138" s="44">
        <f>M412/SUMIFS(M$3:M$722,$B$3:$B$722,$B1138)*SUMIFS(Calculations!$E$3:$E$53,Calculations!$A$3:$A$53,$B1138)</f>
        <v>3.1625736016334269E-2</v>
      </c>
      <c r="N1138" s="44">
        <f>N412/SUMIFS(N$3:N$722,$B$3:$B$722,$B1138)*SUMIFS(Calculations!$E$3:$E$53,Calculations!$A$3:$A$53,$B1138)</f>
        <v>3.2134714087193983E-2</v>
      </c>
      <c r="O1138" s="44">
        <f>O412/SUMIFS(O$3:O$722,$B$3:$B$722,$B1138)*SUMIFS(Calculations!$E$3:$E$53,Calculations!$A$3:$A$53,$B1138)</f>
        <v>3.2155561531486264E-2</v>
      </c>
      <c r="P1138" s="44">
        <f>P412/SUMIFS(P$3:P$722,$B$3:$B$722,$B1138)*SUMIFS(Calculations!$E$3:$E$53,Calculations!$A$3:$A$53,$B1138)</f>
        <v>3.2176436042960346E-2</v>
      </c>
      <c r="Q1138" s="44">
        <f>Q412/SUMIFS(Q$3:Q$722,$B$3:$B$722,$B1138)*SUMIFS(Calculations!$E$3:$E$53,Calculations!$A$3:$A$53,$B1138)</f>
        <v>3.2331321627871508E-2</v>
      </c>
      <c r="R1138" s="44">
        <f>R412/SUMIFS(R$3:R$722,$B$3:$B$722,$B1138)*SUMIFS(Calculations!$E$3:$E$53,Calculations!$A$3:$A$53,$B1138)</f>
        <v>3.2487705550250413E-2</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1.5204982766287638E-2</v>
      </c>
      <c r="G1140" s="44">
        <f>G414/SUMIFS(G$3:G$722,$B$3:$B$722,$B1140)*SUMIFS(Calculations!$E$3:$E$53,Calculations!$A$3:$A$53,$B1140)</f>
        <v>1.7065536678931174E-2</v>
      </c>
      <c r="H1140" s="44">
        <f>H414/SUMIFS(H$3:H$722,$B$3:$B$722,$B1140)*SUMIFS(Calculations!$E$3:$E$53,Calculations!$A$3:$A$53,$B1140)</f>
        <v>1.8859566506040728E-2</v>
      </c>
      <c r="I1140" s="44">
        <f>I414/SUMIFS(I$3:I$722,$B$3:$B$722,$B1140)*SUMIFS(Calculations!$E$3:$E$53,Calculations!$A$3:$A$53,$B1140)</f>
        <v>1.8769431662075602E-2</v>
      </c>
      <c r="J1140" s="44">
        <f>J414/SUMIFS(J$3:J$722,$B$3:$B$722,$B1140)*SUMIFS(Calculations!$E$3:$E$53,Calculations!$A$3:$A$53,$B1140)</f>
        <v>1.8680154252951282E-2</v>
      </c>
      <c r="K1140" s="44">
        <f>K414/SUMIFS(K$3:K$722,$B$3:$B$722,$B1140)*SUMIFS(Calculations!$E$3:$E$53,Calculations!$A$3:$A$53,$B1140)</f>
        <v>1.912107953400468E-2</v>
      </c>
      <c r="L1140" s="44">
        <f>L414/SUMIFS(L$3:L$722,$B$3:$B$722,$B1140)*SUMIFS(Calculations!$E$3:$E$53,Calculations!$A$3:$A$53,$B1140)</f>
        <v>1.9563965544325067E-2</v>
      </c>
      <c r="M1140" s="44">
        <f>M414/SUMIFS(M$3:M$722,$B$3:$B$722,$B1140)*SUMIFS(Calculations!$E$3:$E$53,Calculations!$A$3:$A$53,$B1140)</f>
        <v>2.0774397482741857E-2</v>
      </c>
      <c r="N1140" s="44">
        <f>N414/SUMIFS(N$3:N$722,$B$3:$B$722,$B1140)*SUMIFS(Calculations!$E$3:$E$53,Calculations!$A$3:$A$53,$B1140)</f>
        <v>2.202379030495305E-2</v>
      </c>
      <c r="O1140" s="44">
        <f>O414/SUMIFS(O$3:O$722,$B$3:$B$722,$B1140)*SUMIFS(Calculations!$E$3:$E$53,Calculations!$A$3:$A$53,$B1140)</f>
        <v>2.2201823928852459E-2</v>
      </c>
      <c r="P1140" s="44">
        <f>P414/SUMIFS(P$3:P$722,$B$3:$B$722,$B1140)*SUMIFS(Calculations!$E$3:$E$53,Calculations!$A$3:$A$53,$B1140)</f>
        <v>2.2380088701874936E-2</v>
      </c>
      <c r="Q1140" s="44">
        <f>Q414/SUMIFS(Q$3:Q$722,$B$3:$B$722,$B1140)*SUMIFS(Calculations!$E$3:$E$53,Calculations!$A$3:$A$53,$B1140)</f>
        <v>2.3769870225039586E-2</v>
      </c>
      <c r="R1140" s="44">
        <f>R414/SUMIFS(R$3:R$722,$B$3:$B$722,$B1140)*SUMIFS(Calculations!$E$3:$E$53,Calculations!$A$3:$A$53,$B1140)</f>
        <v>2.517309626422766E-2</v>
      </c>
    </row>
    <row r="1141" spans="2:18" ht="15.75" customHeight="1">
      <c r="B1141" s="44" t="s">
        <v>94</v>
      </c>
      <c r="C1141" s="44" t="s">
        <v>522</v>
      </c>
      <c r="D1141" s="44" t="s">
        <v>532</v>
      </c>
      <c r="E1141" s="44" t="str">
        <f t="shared" si="306"/>
        <v>natural gas nonpeaker</v>
      </c>
      <c r="F1141" s="44">
        <f>F415/SUMIFS(F$3:F$722,$B$3:$B$722,$B1141)*SUMIFS(Calculations!$E$3:$E$53,Calculations!$A$3:$A$53,$B1141)</f>
        <v>1.8714503383159421E-2</v>
      </c>
      <c r="G1141" s="44">
        <f>G415/SUMIFS(G$3:G$722,$B$3:$B$722,$B1141)*SUMIFS(Calculations!$E$3:$E$53,Calculations!$A$3:$A$53,$B1141)</f>
        <v>2.1892209032201737E-2</v>
      </c>
      <c r="H1141" s="44">
        <f>H415/SUMIFS(H$3:H$722,$B$3:$B$722,$B1141)*SUMIFS(Calculations!$E$3:$E$53,Calculations!$A$3:$A$53,$B1141)</f>
        <v>2.4956295849259558E-2</v>
      </c>
      <c r="I1141" s="44">
        <f>I415/SUMIFS(I$3:I$722,$B$3:$B$722,$B1141)*SUMIFS(Calculations!$E$3:$E$53,Calculations!$A$3:$A$53,$B1141)</f>
        <v>2.561634620555045E-2</v>
      </c>
      <c r="J1141" s="44">
        <f>J415/SUMIFS(J$3:J$722,$B$3:$B$722,$B1141)*SUMIFS(Calculations!$E$3:$E$53,Calculations!$A$3:$A$53,$B1141)</f>
        <v>2.6270117634100719E-2</v>
      </c>
      <c r="K1141" s="44">
        <f>K415/SUMIFS(K$3:K$722,$B$3:$B$722,$B1141)*SUMIFS(Calculations!$E$3:$E$53,Calculations!$A$3:$A$53,$B1141)</f>
        <v>2.2120877464857712E-2</v>
      </c>
      <c r="L1141" s="44">
        <f>L415/SUMIFS(L$3:L$722,$B$3:$B$722,$B1141)*SUMIFS(Calculations!$E$3:$E$53,Calculations!$A$3:$A$53,$B1141)</f>
        <v>1.7953186240560162E-2</v>
      </c>
      <c r="M1141" s="44">
        <f>M415/SUMIFS(M$3:M$722,$B$3:$B$722,$B1141)*SUMIFS(Calculations!$E$3:$E$53,Calculations!$A$3:$A$53,$B1141)</f>
        <v>1.4668690620344683E-2</v>
      </c>
      <c r="N1141" s="44">
        <f>N415/SUMIFS(N$3:N$722,$B$3:$B$722,$B1141)*SUMIFS(Calculations!$E$3:$E$53,Calculations!$A$3:$A$53,$B1141)</f>
        <v>1.1278475010329693E-2</v>
      </c>
      <c r="O1141" s="44">
        <f>O415/SUMIFS(O$3:O$722,$B$3:$B$722,$B1141)*SUMIFS(Calculations!$E$3:$E$53,Calculations!$A$3:$A$53,$B1141)</f>
        <v>1.0874879911582112E-2</v>
      </c>
      <c r="P1141" s="44">
        <f>P415/SUMIFS(P$3:P$722,$B$3:$B$722,$B1141)*SUMIFS(Calculations!$E$3:$E$53,Calculations!$A$3:$A$53,$B1141)</f>
        <v>1.0470760807025369E-2</v>
      </c>
      <c r="Q1141" s="44">
        <f>Q415/SUMIFS(Q$3:Q$722,$B$3:$B$722,$B1141)*SUMIFS(Calculations!$E$3:$E$53,Calculations!$A$3:$A$53,$B1141)</f>
        <v>8.8124303211072116E-3</v>
      </c>
      <c r="R1141" s="44">
        <f>R415/SUMIFS(R$3:R$722,$B$3:$B$722,$B1141)*SUMIFS(Calculations!$E$3:$E$53,Calculations!$A$3:$A$53,$B1141)</f>
        <v>7.1380574210265077E-3</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0.2415551625031101</v>
      </c>
      <c r="G1143" s="44">
        <f>G417/SUMIFS(G$3:G$722,$B$3:$B$722,$B1143)*SUMIFS(Calculations!$E$3:$E$53,Calculations!$A$3:$A$53,$B1143)</f>
        <v>0.23715815385976205</v>
      </c>
      <c r="H1143" s="44">
        <f>H417/SUMIFS(H$3:H$722,$B$3:$B$722,$B1143)*SUMIFS(Calculations!$E$3:$E$53,Calculations!$A$3:$A$53,$B1143)</f>
        <v>0.23291836021410689</v>
      </c>
      <c r="I1143" s="44">
        <f>I417/SUMIFS(I$3:I$722,$B$3:$B$722,$B1143)*SUMIFS(Calculations!$E$3:$E$53,Calculations!$A$3:$A$53,$B1143)</f>
        <v>0.23180521262428783</v>
      </c>
      <c r="J1143" s="44">
        <f>J417/SUMIFS(J$3:J$722,$B$3:$B$722,$B1143)*SUMIFS(Calculations!$E$3:$E$53,Calculations!$A$3:$A$53,$B1143)</f>
        <v>0.23070265418606073</v>
      </c>
      <c r="K1143" s="44">
        <f>K417/SUMIFS(K$3:K$722,$B$3:$B$722,$B1143)*SUMIFS(Calculations!$E$3:$E$53,Calculations!$A$3:$A$53,$B1143)</f>
        <v>0.23121446643654062</v>
      </c>
      <c r="L1143" s="44">
        <f>L417/SUMIFS(L$3:L$722,$B$3:$B$722,$B1143)*SUMIFS(Calculations!$E$3:$E$53,Calculations!$A$3:$A$53,$B1143)</f>
        <v>0.23172855464011685</v>
      </c>
      <c r="M1143" s="44">
        <f>M417/SUMIFS(M$3:M$722,$B$3:$B$722,$B1143)*SUMIFS(Calculations!$E$3:$E$53,Calculations!$A$3:$A$53,$B1143)</f>
        <v>0.2353988767840702</v>
      </c>
      <c r="N1143" s="44">
        <f>N417/SUMIFS(N$3:N$722,$B$3:$B$722,$B1143)*SUMIFS(Calculations!$E$3:$E$53,Calculations!$A$3:$A$53,$B1143)</f>
        <v>0.23918733774277223</v>
      </c>
      <c r="O1143" s="44">
        <f>O417/SUMIFS(O$3:O$722,$B$3:$B$722,$B1143)*SUMIFS(Calculations!$E$3:$E$53,Calculations!$A$3:$A$53,$B1143)</f>
        <v>0.23934251088934139</v>
      </c>
      <c r="P1143" s="44">
        <f>P417/SUMIFS(P$3:P$722,$B$3:$B$722,$B1143)*SUMIFS(Calculations!$E$3:$E$53,Calculations!$A$3:$A$53,$B1143)</f>
        <v>0.23949788550423978</v>
      </c>
      <c r="Q1143" s="44">
        <f>Q417/SUMIFS(Q$3:Q$722,$B$3:$B$722,$B1143)*SUMIFS(Calculations!$E$3:$E$53,Calculations!$A$3:$A$53,$B1143)</f>
        <v>0.24065074065674277</v>
      </c>
      <c r="R1143" s="44">
        <f>R417/SUMIFS(R$3:R$722,$B$3:$B$722,$B1143)*SUMIFS(Calculations!$E$3:$E$53,Calculations!$A$3:$A$53,$B1143)</f>
        <v>0.24181474833884284</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2.5975868978053026E-3</v>
      </c>
      <c r="G1145" s="44">
        <f>G419/SUMIFS(G$3:G$722,$B$3:$B$722,$B1145)*SUMIFS(Calculations!$E$3:$E$53,Calculations!$A$3:$A$53,$B1145)</f>
        <v>2.5503032383581547E-3</v>
      </c>
      <c r="H1145" s="44">
        <f>H419/SUMIFS(H$3:H$722,$B$3:$B$722,$B1145)*SUMIFS(Calculations!$E$3:$E$53,Calculations!$A$3:$A$53,$B1145)</f>
        <v>2.50471020565611E-3</v>
      </c>
      <c r="I1145" s="44">
        <f>I419/SUMIFS(I$3:I$722,$B$3:$B$722,$B1145)*SUMIFS(Calculations!$E$3:$E$53,Calculations!$A$3:$A$53,$B1145)</f>
        <v>2.492739864949356E-3</v>
      </c>
      <c r="J1145" s="44">
        <f>J419/SUMIFS(J$3:J$722,$B$3:$B$722,$B1145)*SUMIFS(Calculations!$E$3:$E$53,Calculations!$A$3:$A$53,$B1145)</f>
        <v>2.4808833957125761E-3</v>
      </c>
      <c r="K1145" s="44">
        <f>K419/SUMIFS(K$3:K$722,$B$3:$B$722,$B1145)*SUMIFS(Calculations!$E$3:$E$53,Calculations!$A$3:$A$53,$B1145)</f>
        <v>2.4863872184510598E-3</v>
      </c>
      <c r="L1145" s="44">
        <f>L419/SUMIFS(L$3:L$722,$B$3:$B$722,$B1145)*SUMIFS(Calculations!$E$3:$E$53,Calculations!$A$3:$A$53,$B1145)</f>
        <v>2.4919155158721869E-3</v>
      </c>
      <c r="M1145" s="44">
        <f>M419/SUMIFS(M$3:M$722,$B$3:$B$722,$B1145)*SUMIFS(Calculations!$E$3:$E$53,Calculations!$A$3:$A$53,$B1145)</f>
        <v>2.5313846814783458E-3</v>
      </c>
      <c r="N1145" s="44">
        <f>N419/SUMIFS(N$3:N$722,$B$3:$B$722,$B1145)*SUMIFS(Calculations!$E$3:$E$53,Calculations!$A$3:$A$53,$B1145)</f>
        <v>2.5721242643015644E-3</v>
      </c>
      <c r="O1145" s="44">
        <f>O419/SUMIFS(O$3:O$722,$B$3:$B$722,$B1145)*SUMIFS(Calculations!$E$3:$E$53,Calculations!$A$3:$A$53,$B1145)</f>
        <v>2.5737929338023207E-3</v>
      </c>
      <c r="P1145" s="44">
        <f>P419/SUMIFS(P$3:P$722,$B$3:$B$722,$B1145)*SUMIFS(Calculations!$E$3:$E$53,Calculations!$A$3:$A$53,$B1145)</f>
        <v>2.5754637698123212E-3</v>
      </c>
      <c r="Q1145" s="44">
        <f>Q419/SUMIFS(Q$3:Q$722,$B$3:$B$722,$B1145)*SUMIFS(Calculations!$E$3:$E$53,Calculations!$A$3:$A$53,$B1145)</f>
        <v>2.5878611096504653E-3</v>
      </c>
      <c r="R1145" s="44">
        <f>R419/SUMIFS(R$3:R$722,$B$3:$B$722,$B1145)*SUMIFS(Calculations!$E$3:$E$53,Calculations!$A$3:$A$53,$B1145)</f>
        <v>2.6003783792986714E-3</v>
      </c>
    </row>
    <row r="1146" spans="2:18" ht="15.75" customHeight="1">
      <c r="B1146" s="44" t="s">
        <v>94</v>
      </c>
      <c r="C1146" s="44" t="s">
        <v>522</v>
      </c>
      <c r="D1146" s="44" t="s">
        <v>537</v>
      </c>
      <c r="E1146" s="44" t="str">
        <f t="shared" si="306"/>
        <v>solar PV</v>
      </c>
      <c r="F1146" s="44">
        <f>F420/SUMIFS(F$3:F$722,$B$3:$B$722,$B1146)*SUMIFS(Calculations!$E$3:$E$53,Calculations!$A$3:$A$53,$B1146)</f>
        <v>2.6170992528597968E-3</v>
      </c>
      <c r="G1146" s="44">
        <f>G420/SUMIFS(G$3:G$722,$B$3:$B$722,$B1146)*SUMIFS(Calculations!$E$3:$E$53,Calculations!$A$3:$A$53,$B1146)</f>
        <v>2.8059995104752228E-3</v>
      </c>
      <c r="H1146" s="44">
        <f>H420/SUMIFS(H$3:H$722,$B$3:$B$722,$B1146)*SUMIFS(Calculations!$E$3:$E$53,Calculations!$A$3:$A$53,$B1146)</f>
        <v>2.9881456413708559E-3</v>
      </c>
      <c r="I1146" s="44">
        <f>I420/SUMIFS(I$3:I$722,$B$3:$B$722,$B1146)*SUMIFS(Calculations!$E$3:$E$53,Calculations!$A$3:$A$53,$B1146)</f>
        <v>3.0023869215543065E-3</v>
      </c>
      <c r="J1146" s="44">
        <f>J420/SUMIFS(J$3:J$722,$B$3:$B$722,$B1146)*SUMIFS(Calculations!$E$3:$E$53,Calculations!$A$3:$A$53,$B1146)</f>
        <v>3.0164927272722806E-3</v>
      </c>
      <c r="K1146" s="44">
        <f>K420/SUMIFS(K$3:K$722,$B$3:$B$722,$B1146)*SUMIFS(Calculations!$E$3:$E$53,Calculations!$A$3:$A$53,$B1146)</f>
        <v>3.0462751719286746E-3</v>
      </c>
      <c r="L1146" s="44">
        <f>L420/SUMIFS(L$3:L$722,$B$3:$B$722,$B1146)*SUMIFS(Calculations!$E$3:$E$53,Calculations!$A$3:$A$53,$B1146)</f>
        <v>3.076190054695083E-3</v>
      </c>
      <c r="M1146" s="44">
        <f>M420/SUMIFS(M$3:M$722,$B$3:$B$722,$B1146)*SUMIFS(Calculations!$E$3:$E$53,Calculations!$A$3:$A$53,$B1146)</f>
        <v>3.1564267650200004E-3</v>
      </c>
      <c r="N1146" s="44">
        <f>N420/SUMIFS(N$3:N$722,$B$3:$B$722,$B1146)*SUMIFS(Calculations!$E$3:$E$53,Calculations!$A$3:$A$53,$B1146)</f>
        <v>3.2392461014701846E-3</v>
      </c>
      <c r="O1146" s="44">
        <f>O420/SUMIFS(O$3:O$722,$B$3:$B$722,$B1146)*SUMIFS(Calculations!$E$3:$E$53,Calculations!$A$3:$A$53,$B1146)</f>
        <v>3.2860446248718037E-3</v>
      </c>
      <c r="P1146" s="44">
        <f>P420/SUMIFS(P$3:P$722,$B$3:$B$722,$B1146)*SUMIFS(Calculations!$E$3:$E$53,Calculations!$A$3:$A$53,$B1146)</f>
        <v>3.3329039089174421E-3</v>
      </c>
      <c r="Q1146" s="44">
        <f>Q420/SUMIFS(Q$3:Q$722,$B$3:$B$722,$B1146)*SUMIFS(Calculations!$E$3:$E$53,Calculations!$A$3:$A$53,$B1146)</f>
        <v>3.4109569285918034E-3</v>
      </c>
      <c r="R1146" s="44">
        <f>R420/SUMIFS(R$3:R$722,$B$3:$B$722,$B1146)*SUMIFS(Calculations!$E$3:$E$53,Calculations!$A$3:$A$53,$B1146)</f>
        <v>3.4897650202369728E-3</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2.8280711911925904E-4</v>
      </c>
      <c r="G1148" s="44">
        <f>G422/SUMIFS(G$3:G$722,$B$3:$B$722,$B1148)*SUMIFS(Calculations!$E$3:$E$53,Calculations!$A$3:$A$53,$B1148)</f>
        <v>2.7765920452169074E-4</v>
      </c>
      <c r="H1148" s="44">
        <f>H422/SUMIFS(H$3:H$722,$B$3:$B$722,$B1148)*SUMIFS(Calculations!$E$3:$E$53,Calculations!$A$3:$A$53,$B1148)</f>
        <v>2.7269535355629301E-4</v>
      </c>
      <c r="I1148" s="44">
        <f>I422/SUMIFS(I$3:I$722,$B$3:$B$722,$B1148)*SUMIFS(Calculations!$E$3:$E$53,Calculations!$A$3:$A$53,$B1148)</f>
        <v>2.7139210646453512E-4</v>
      </c>
      <c r="J1148" s="44">
        <f>J422/SUMIFS(J$3:J$722,$B$3:$B$722,$B1148)*SUMIFS(Calculations!$E$3:$E$53,Calculations!$A$3:$A$53,$B1148)</f>
        <v>2.701012569031161E-4</v>
      </c>
      <c r="K1148" s="44">
        <f>K422/SUMIFS(K$3:K$722,$B$3:$B$722,$B1148)*SUMIFS(Calculations!$E$3:$E$53,Calculations!$A$3:$A$53,$B1148)</f>
        <v>2.6935658437459911E-4</v>
      </c>
      <c r="L1148" s="44">
        <f>L422/SUMIFS(L$3:L$722,$B$3:$B$722,$B1148)*SUMIFS(Calculations!$E$3:$E$53,Calculations!$A$3:$A$53,$B1148)</f>
        <v>2.6860860039789859E-4</v>
      </c>
      <c r="M1148" s="44">
        <f>M422/SUMIFS(M$3:M$722,$B$3:$B$722,$B1148)*SUMIFS(Calculations!$E$3:$E$53,Calculations!$A$3:$A$53,$B1148)</f>
        <v>2.7149975200869433E-4</v>
      </c>
      <c r="N1148" s="44">
        <f>N422/SUMIFS(N$3:N$722,$B$3:$B$722,$B1148)*SUMIFS(Calculations!$E$3:$E$53,Calculations!$A$3:$A$53,$B1148)</f>
        <v>2.7448396281461298E-4</v>
      </c>
      <c r="O1148" s="44">
        <f>O422/SUMIFS(O$3:O$722,$B$3:$B$722,$B1148)*SUMIFS(Calculations!$E$3:$E$53,Calculations!$A$3:$A$53,$B1148)</f>
        <v>2.7329026733558789E-4</v>
      </c>
      <c r="P1148" s="44">
        <f>P422/SUMIFS(P$3:P$722,$B$3:$B$722,$B1148)*SUMIFS(Calculations!$E$3:$E$53,Calculations!$A$3:$A$53,$B1148)</f>
        <v>2.7209502202761961E-4</v>
      </c>
      <c r="Q1148" s="44">
        <f>Q422/SUMIFS(Q$3:Q$722,$B$3:$B$722,$B1148)*SUMIFS(Calculations!$E$3:$E$53,Calculations!$A$3:$A$53,$B1148)</f>
        <v>2.7203984115345078E-4</v>
      </c>
      <c r="R1148" s="44">
        <f>R422/SUMIFS(R$3:R$722,$B$3:$B$722,$B1148)*SUMIFS(Calculations!$E$3:$E$53,Calculations!$A$3:$A$53,$B1148)</f>
        <v>2.7198412646865436E-4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1.6349855578745415E-3</v>
      </c>
      <c r="G1269" s="44">
        <f>G543/SUMIFS(G$3:G$722,$B$3:$B$722,$B1269)*SUMIFS(Calculations!$E$3:$E$53,Calculations!$A$3:$A$53,$B1269)</f>
        <v>9.2759272447114191E-4</v>
      </c>
      <c r="H1269" s="44">
        <f>H543/SUMIFS(H$3:H$722,$B$3:$B$722,$B1269)*SUMIFS(Calculations!$E$3:$E$53,Calculations!$A$3:$A$53,$B1269)</f>
        <v>1.9438941938592995E-4</v>
      </c>
      <c r="I1269" s="44">
        <f>I543/SUMIFS(I$3:I$722,$B$3:$B$722,$B1269)*SUMIFS(Calculations!$E$3:$E$53,Calculations!$A$3:$A$53,$B1269)</f>
        <v>8.3791356411528858E-4</v>
      </c>
      <c r="J1269" s="44">
        <f>J543/SUMIFS(J$3:J$722,$B$3:$B$722,$B1269)*SUMIFS(Calculations!$E$3:$E$53,Calculations!$A$3:$A$53,$B1269)</f>
        <v>1.3068897048017234E-3</v>
      </c>
      <c r="K1269" s="44">
        <f>K543/SUMIFS(K$3:K$722,$B$3:$B$722,$B1269)*SUMIFS(Calculations!$E$3:$E$53,Calculations!$A$3:$A$53,$B1269)</f>
        <v>1.0884659112428304E-3</v>
      </c>
      <c r="L1269" s="44">
        <f>L543/SUMIFS(L$3:L$722,$B$3:$B$722,$B1269)*SUMIFS(Calculations!$E$3:$E$53,Calculations!$A$3:$A$53,$B1269)</f>
        <v>9.3259837729081109E-4</v>
      </c>
      <c r="M1269" s="44">
        <f>M543/SUMIFS(M$3:M$722,$B$3:$B$722,$B1269)*SUMIFS(Calculations!$E$3:$E$53,Calculations!$A$3:$A$53,$B1269)</f>
        <v>9.5076679049500271E-4</v>
      </c>
      <c r="N1269" s="44">
        <f>N543/SUMIFS(N$3:N$722,$B$3:$B$722,$B1269)*SUMIFS(Calculations!$E$3:$E$53,Calculations!$A$3:$A$53,$B1269)</f>
        <v>9.6965716437704211E-4</v>
      </c>
      <c r="O1269" s="44">
        <f>O543/SUMIFS(O$3:O$722,$B$3:$B$722,$B1269)*SUMIFS(Calculations!$E$3:$E$53,Calculations!$A$3:$A$53,$B1269)</f>
        <v>9.6784033795493528E-4</v>
      </c>
      <c r="P1269" s="44">
        <f>P543/SUMIFS(P$3:P$722,$B$3:$B$722,$B1269)*SUMIFS(Calculations!$E$3:$E$53,Calculations!$A$3:$A$53,$B1269)</f>
        <v>9.6603030709972889E-4</v>
      </c>
      <c r="Q1269" s="44">
        <f>Q543/SUMIFS(Q$3:Q$722,$B$3:$B$722,$B1269)*SUMIFS(Calculations!$E$3:$E$53,Calculations!$A$3:$A$53,$B1269)</f>
        <v>9.9670859113986277E-4</v>
      </c>
      <c r="R1269" s="44">
        <f>R543/SUMIFS(R$3:R$722,$B$3:$B$722,$B1269)*SUMIFS(Calculations!$E$3:$E$53,Calculations!$A$3:$A$53,$B1269)</f>
        <v>1.029399287808493E-3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1.7334048771509632E-3</v>
      </c>
      <c r="G1273" s="44">
        <f>G547/SUMIFS(G$3:G$722,$B$3:$B$722,$B1273)*SUMIFS(Calculations!$E$3:$E$53,Calculations!$A$3:$A$53,$B1273)</f>
        <v>1.7644614628931402E-3</v>
      </c>
      <c r="H1273" s="44">
        <f>H547/SUMIFS(H$3:H$722,$B$3:$B$722,$B1273)*SUMIFS(Calculations!$E$3:$E$53,Calculations!$A$3:$A$53,$B1273)</f>
        <v>1.7966512027881175E-3</v>
      </c>
      <c r="I1273" s="44">
        <f>I547/SUMIFS(I$3:I$722,$B$3:$B$722,$B1273)*SUMIFS(Calculations!$E$3:$E$53,Calculations!$A$3:$A$53,$B1273)</f>
        <v>1.5147619435051168E-3</v>
      </c>
      <c r="J1273" s="44">
        <f>J547/SUMIFS(J$3:J$722,$B$3:$B$722,$B1273)*SUMIFS(Calculations!$E$3:$E$53,Calculations!$A$3:$A$53,$B1273)</f>
        <v>1.3093316764323914E-3</v>
      </c>
      <c r="K1273" s="44">
        <f>K547/SUMIFS(K$3:K$722,$B$3:$B$722,$B1273)*SUMIFS(Calculations!$E$3:$E$53,Calculations!$A$3:$A$53,$B1273)</f>
        <v>1.090499749956563E-3</v>
      </c>
      <c r="L1273" s="44">
        <f>L547/SUMIFS(L$3:L$722,$B$3:$B$722,$B1273)*SUMIFS(Calculations!$E$3:$E$53,Calculations!$A$3:$A$53,$B1273)</f>
        <v>9.3434097176667524E-4</v>
      </c>
      <c r="M1273" s="44">
        <f>M547/SUMIFS(M$3:M$722,$B$3:$B$722,$B1273)*SUMIFS(Calculations!$E$3:$E$53,Calculations!$A$3:$A$53,$B1273)</f>
        <v>9.5254333332125637E-4</v>
      </c>
      <c r="N1273" s="44">
        <f>N547/SUMIFS(N$3:N$722,$B$3:$B$722,$B1273)*SUMIFS(Calculations!$E$3:$E$53,Calculations!$A$3:$A$53,$B1273)</f>
        <v>9.7146900456384798E-4</v>
      </c>
      <c r="O1273" s="44">
        <f>O547/SUMIFS(O$3:O$722,$B$3:$B$722,$B1273)*SUMIFS(Calculations!$E$3:$E$53,Calculations!$A$3:$A$53,$B1273)</f>
        <v>9.6964878333454039E-4</v>
      </c>
      <c r="P1273" s="44">
        <f>P547/SUMIFS(P$3:P$722,$B$3:$B$722,$B1273)*SUMIFS(Calculations!$E$3:$E$53,Calculations!$A$3:$A$53,$B1273)</f>
        <v>9.6783537036990055E-4</v>
      </c>
      <c r="Q1273" s="44">
        <f>Q547/SUMIFS(Q$3:Q$722,$B$3:$B$722,$B1273)*SUMIFS(Calculations!$E$3:$E$53,Calculations!$A$3:$A$53,$B1273)</f>
        <v>9.9857097791562809E-4</v>
      </c>
      <c r="R1273" s="44">
        <f>R547/SUMIFS(R$3:R$722,$B$3:$B$722,$B1273)*SUMIFS(Calculations!$E$3:$E$53,Calculations!$A$3:$A$53,$B1273)</f>
        <v>1.0313227583570955E-3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8.3620482184305778E-3</v>
      </c>
      <c r="G1275" s="44">
        <f>G549/SUMIFS(G$3:G$722,$B$3:$B$722,$B1275)*SUMIFS(Calculations!$E$3:$E$53,Calculations!$A$3:$A$53,$B1275)</f>
        <v>8.5118670350839299E-3</v>
      </c>
      <c r="H1275" s="44">
        <f>H549/SUMIFS(H$3:H$722,$B$3:$B$722,$B1275)*SUMIFS(Calculations!$E$3:$E$53,Calculations!$A$3:$A$53,$B1275)</f>
        <v>8.6671522547626424E-3</v>
      </c>
      <c r="I1275" s="44">
        <f>I549/SUMIFS(I$3:I$722,$B$3:$B$722,$B1275)*SUMIFS(Calculations!$E$3:$E$53,Calculations!$A$3:$A$53,$B1275)</f>
        <v>7.3073017031382616E-3</v>
      </c>
      <c r="J1275" s="44">
        <f>J549/SUMIFS(J$3:J$722,$B$3:$B$722,$B1275)*SUMIFS(Calculations!$E$3:$E$53,Calculations!$A$3:$A$53,$B1275)</f>
        <v>6.3162938771936274E-3</v>
      </c>
      <c r="K1275" s="44">
        <f>K549/SUMIFS(K$3:K$722,$B$3:$B$722,$B1275)*SUMIFS(Calculations!$E$3:$E$53,Calculations!$A$3:$A$53,$B1275)</f>
        <v>5.2606356492494776E-3</v>
      </c>
      <c r="L1275" s="44">
        <f>L549/SUMIFS(L$3:L$722,$B$3:$B$722,$B1275)*SUMIFS(Calculations!$E$3:$E$53,Calculations!$A$3:$A$53,$B1275)</f>
        <v>4.507316416006474E-3</v>
      </c>
      <c r="M1275" s="44">
        <f>M549/SUMIFS(M$3:M$722,$B$3:$B$722,$B1275)*SUMIFS(Calculations!$E$3:$E$53,Calculations!$A$3:$A$53,$B1275)</f>
        <v>4.5920693584382511E-3</v>
      </c>
      <c r="N1275" s="44">
        <f>N549/SUMIFS(N$3:N$722,$B$3:$B$722,$B1275)*SUMIFS(Calculations!$E$3:$E$53,Calculations!$A$3:$A$53,$B1275)</f>
        <v>4.6801901399366533E-3</v>
      </c>
      <c r="O1275" s="44">
        <f>O549/SUMIFS(O$3:O$722,$B$3:$B$722,$B1275)*SUMIFS(Calculations!$E$3:$E$53,Calculations!$A$3:$A$53,$B1275)</f>
        <v>4.6433654830697578E-3</v>
      </c>
      <c r="P1275" s="44">
        <f>P549/SUMIFS(P$3:P$722,$B$3:$B$722,$B1275)*SUMIFS(Calculations!$E$3:$E$53,Calculations!$A$3:$A$53,$B1275)</f>
        <v>4.6066785633120692E-3</v>
      </c>
      <c r="Q1275" s="44">
        <f>Q549/SUMIFS(Q$3:Q$722,$B$3:$B$722,$B1275)*SUMIFS(Calculations!$E$3:$E$53,Calculations!$A$3:$A$53,$B1275)</f>
        <v>4.6744010527226629E-3</v>
      </c>
      <c r="R1275" s="44">
        <f>R549/SUMIFS(R$3:R$722,$B$3:$B$722,$B1275)*SUMIFS(Calculations!$E$3:$E$53,Calculations!$A$3:$A$53,$B1275)</f>
        <v>4.7465659546471004E-3</v>
      </c>
    </row>
    <row r="1276" spans="2:18" ht="15.75" customHeight="1">
      <c r="B1276" s="44" t="s">
        <v>121</v>
      </c>
      <c r="C1276" s="44" t="s">
        <v>522</v>
      </c>
      <c r="D1276" s="44" t="s">
        <v>532</v>
      </c>
      <c r="E1276" s="44" t="str">
        <f t="shared" si="308"/>
        <v>natural gas nonpeaker</v>
      </c>
      <c r="F1276" s="44">
        <f>F550/SUMIFS(F$3:F$722,$B$3:$B$722,$B1276)*SUMIFS(Calculations!$E$3:$E$53,Calculations!$A$3:$A$53,$B1276)</f>
        <v>0.14848444040292308</v>
      </c>
      <c r="G1276" s="44">
        <f>G550/SUMIFS(G$3:G$722,$B$3:$B$722,$B1276)*SUMIFS(Calculations!$E$3:$E$53,Calculations!$A$3:$A$53,$B1276)</f>
        <v>0.14353167079687734</v>
      </c>
      <c r="H1276" s="44">
        <f>H550/SUMIFS(H$3:H$722,$B$3:$B$722,$B1276)*SUMIFS(Calculations!$E$3:$E$53,Calculations!$A$3:$A$53,$B1276)</f>
        <v>0.1383981906808758</v>
      </c>
      <c r="I1276" s="44">
        <f>I550/SUMIFS(I$3:I$722,$B$3:$B$722,$B1276)*SUMIFS(Calculations!$E$3:$E$53,Calculations!$A$3:$A$53,$B1276)</f>
        <v>0.14891867912834478</v>
      </c>
      <c r="J1276" s="44">
        <f>J550/SUMIFS(J$3:J$722,$B$3:$B$722,$B1276)*SUMIFS(Calculations!$E$3:$E$53,Calculations!$A$3:$A$53,$B1276)</f>
        <v>0.15658561456602788</v>
      </c>
      <c r="K1276" s="44">
        <f>K550/SUMIFS(K$3:K$722,$B$3:$B$722,$B1276)*SUMIFS(Calculations!$E$3:$E$53,Calculations!$A$3:$A$53,$B1276)</f>
        <v>9.4196589224525187E-2</v>
      </c>
      <c r="L1276" s="44">
        <f>L550/SUMIFS(L$3:L$722,$B$3:$B$722,$B1276)*SUMIFS(Calculations!$E$3:$E$53,Calculations!$A$3:$A$53,$B1276)</f>
        <v>4.9675690804051223E-2</v>
      </c>
      <c r="M1276" s="44">
        <f>M550/SUMIFS(M$3:M$722,$B$3:$B$722,$B1276)*SUMIFS(Calculations!$E$3:$E$53,Calculations!$A$3:$A$53,$B1276)</f>
        <v>4.5859376960316729E-2</v>
      </c>
      <c r="N1276" s="44">
        <f>N550/SUMIFS(N$3:N$722,$B$3:$B$722,$B1276)*SUMIFS(Calculations!$E$3:$E$53,Calculations!$A$3:$A$53,$B1276)</f>
        <v>4.1891413740352289E-2</v>
      </c>
      <c r="O1276" s="44">
        <f>O550/SUMIFS(O$3:O$722,$B$3:$B$722,$B1276)*SUMIFS(Calculations!$E$3:$E$53,Calculations!$A$3:$A$53,$B1276)</f>
        <v>4.1812922671406516E-2</v>
      </c>
      <c r="P1276" s="44">
        <f>P550/SUMIFS(P$3:P$722,$B$3:$B$722,$B1276)*SUMIFS(Calculations!$E$3:$E$53,Calculations!$A$3:$A$53,$B1276)</f>
        <v>4.1734725186538792E-2</v>
      </c>
      <c r="Q1276" s="44">
        <f>Q550/SUMIFS(Q$3:Q$722,$B$3:$B$722,$B1276)*SUMIFS(Calculations!$E$3:$E$53,Calculations!$A$3:$A$53,$B1276)</f>
        <v>3.5605750628830465E-2</v>
      </c>
      <c r="R1276" s="44">
        <f>R550/SUMIFS(R$3:R$722,$B$3:$B$722,$B1276)*SUMIFS(Calculations!$E$3:$E$53,Calculations!$A$3:$A$53,$B1276)</f>
        <v>2.9074731883007646E-2</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1.3552385321627411E-2</v>
      </c>
      <c r="G1279" s="44">
        <f>G553/SUMIFS(G$3:G$722,$B$3:$B$722,$B1279)*SUMIFS(Calculations!$E$3:$E$53,Calculations!$A$3:$A$53,$B1279)</f>
        <v>1.3997588332955791E-2</v>
      </c>
      <c r="H1279" s="44">
        <f>H553/SUMIFS(H$3:H$722,$B$3:$B$722,$B1279)*SUMIFS(Calculations!$E$3:$E$53,Calculations!$A$3:$A$53,$B1279)</f>
        <v>1.4459035359170872E-2</v>
      </c>
      <c r="I1279" s="44">
        <f>I553/SUMIFS(I$3:I$722,$B$3:$B$722,$B1279)*SUMIFS(Calculations!$E$3:$E$53,Calculations!$A$3:$A$53,$B1279)</f>
        <v>1.2190381020489501E-2</v>
      </c>
      <c r="J1279" s="44">
        <f>J553/SUMIFS(J$3:J$722,$B$3:$B$722,$B1279)*SUMIFS(Calculations!$E$3:$E$53,Calculations!$A$3:$A$53,$B1279)</f>
        <v>1.0537071249565863E-2</v>
      </c>
      <c r="K1279" s="44">
        <f>K553/SUMIFS(K$3:K$722,$B$3:$B$722,$B1279)*SUMIFS(Calculations!$E$3:$E$53,Calculations!$A$3:$A$53,$B1279)</f>
        <v>8.1019774263862504E-2</v>
      </c>
      <c r="L1279" s="44">
        <f>L553/SUMIFS(L$3:L$722,$B$3:$B$722,$B1279)*SUMIFS(Calculations!$E$3:$E$53,Calculations!$A$3:$A$53,$B1279)</f>
        <v>0.13131633273906743</v>
      </c>
      <c r="M1279" s="44">
        <f>M553/SUMIFS(M$3:M$722,$B$3:$B$722,$B1279)*SUMIFS(Calculations!$E$3:$E$53,Calculations!$A$3:$A$53,$B1279)</f>
        <v>0.13387457158202276</v>
      </c>
      <c r="N1279" s="44">
        <f>N553/SUMIFS(N$3:N$722,$B$3:$B$722,$B1279)*SUMIFS(Calculations!$E$3:$E$53,Calculations!$A$3:$A$53,$B1279)</f>
        <v>0.13653446750578091</v>
      </c>
      <c r="O1279" s="44">
        <f>O553/SUMIFS(O$3:O$722,$B$3:$B$722,$B1279)*SUMIFS(Calculations!$E$3:$E$53,Calculations!$A$3:$A$53,$B1279)</f>
        <v>0.13627692536914973</v>
      </c>
      <c r="P1279" s="44">
        <f>P553/SUMIFS(P$3:P$722,$B$3:$B$722,$B1279)*SUMIFS(Calculations!$E$3:$E$53,Calculations!$A$3:$A$53,$B1279)</f>
        <v>0.13602034653027659</v>
      </c>
      <c r="Q1279" s="44">
        <f>Q553/SUMIFS(Q$3:Q$722,$B$3:$B$722,$B1279)*SUMIFS(Calculations!$E$3:$E$53,Calculations!$A$3:$A$53,$B1279)</f>
        <v>0.14034033086870529</v>
      </c>
      <c r="R1279" s="44">
        <f>R553/SUMIFS(R$3:R$722,$B$3:$B$722,$B1279)*SUMIFS(Calculations!$E$3:$E$53,Calculations!$A$3:$A$53,$B1279)</f>
        <v>0.14494369451955538</v>
      </c>
    </row>
    <row r="1280" spans="2:18" ht="15.75" customHeight="1">
      <c r="B1280" s="44" t="s">
        <v>121</v>
      </c>
      <c r="C1280" s="44" t="s">
        <v>522</v>
      </c>
      <c r="D1280" s="44" t="s">
        <v>536</v>
      </c>
      <c r="E1280" s="44" t="str">
        <f t="shared" si="308"/>
        <v>crude oil</v>
      </c>
      <c r="F1280" s="44">
        <f>F554/SUMIFS(F$3:F$722,$B$3:$B$722,$B1280)*SUMIFS(Calculations!$E$3:$E$53,Calculations!$A$3:$A$53,$B1280)</f>
        <v>2.3901721408976222E-2</v>
      </c>
      <c r="G1280" s="44">
        <f>G554/SUMIFS(G$3:G$722,$B$3:$B$722,$B1280)*SUMIFS(Calculations!$E$3:$E$53,Calculations!$A$3:$A$53,$B1280)</f>
        <v>2.4329957114383696E-2</v>
      </c>
      <c r="H1280" s="44">
        <f>H554/SUMIFS(H$3:H$722,$B$3:$B$722,$B1280)*SUMIFS(Calculations!$E$3:$E$53,Calculations!$A$3:$A$53,$B1280)</f>
        <v>2.4773817752679422E-2</v>
      </c>
      <c r="I1280" s="44">
        <f>I554/SUMIFS(I$3:I$722,$B$3:$B$722,$B1280)*SUMIFS(Calculations!$E$3:$E$53,Calculations!$A$3:$A$53,$B1280)</f>
        <v>2.0886879027412316E-2</v>
      </c>
      <c r="J1280" s="44">
        <f>J554/SUMIFS(J$3:J$722,$B$3:$B$722,$B1280)*SUMIFS(Calculations!$E$3:$E$53,Calculations!$A$3:$A$53,$B1280)</f>
        <v>1.805422459262487E-2</v>
      </c>
      <c r="K1280" s="44">
        <f>K554/SUMIFS(K$3:K$722,$B$3:$B$722,$B1280)*SUMIFS(Calculations!$E$3:$E$53,Calculations!$A$3:$A$53,$B1280)</f>
        <v>1.503677621056445E-2</v>
      </c>
      <c r="L1280" s="44">
        <f>L554/SUMIFS(L$3:L$722,$B$3:$B$722,$B1280)*SUMIFS(Calculations!$E$3:$E$53,Calculations!$A$3:$A$53,$B1280)</f>
        <v>1.2883520695329307E-2</v>
      </c>
      <c r="M1280" s="44">
        <f>M554/SUMIFS(M$3:M$722,$B$3:$B$722,$B1280)*SUMIFS(Calculations!$E$3:$E$53,Calculations!$A$3:$A$53,$B1280)</f>
        <v>1.3134510974979457E-2</v>
      </c>
      <c r="N1280" s="44">
        <f>N554/SUMIFS(N$3:N$722,$B$3:$B$722,$B1280)*SUMIFS(Calculations!$E$3:$E$53,Calculations!$A$3:$A$53,$B1280)</f>
        <v>1.3395474889112316E-2</v>
      </c>
      <c r="O1280" s="44">
        <f>O554/SUMIFS(O$3:O$722,$B$3:$B$722,$B1280)*SUMIFS(Calculations!$E$3:$E$53,Calculations!$A$3:$A$53,$B1280)</f>
        <v>1.3370376066962279E-2</v>
      </c>
      <c r="P1280" s="44">
        <f>P554/SUMIFS(P$3:P$722,$B$3:$B$722,$B1280)*SUMIFS(Calculations!$E$3:$E$53,Calculations!$A$3:$A$53,$B1280)</f>
        <v>1.3345371123194331E-2</v>
      </c>
      <c r="Q1280" s="44">
        <f>Q554/SUMIFS(Q$3:Q$722,$B$3:$B$722,$B1280)*SUMIFS(Calculations!$E$3:$E$53,Calculations!$A$3:$A$53,$B1280)</f>
        <v>1.3769180896996891E-2</v>
      </c>
      <c r="R1280" s="44">
        <f>R554/SUMIFS(R$3:R$722,$B$3:$B$722,$B1280)*SUMIFS(Calculations!$E$3:$E$53,Calculations!$A$3:$A$53,$B1280)</f>
        <v>1.4220791448045169E-2</v>
      </c>
    </row>
    <row r="1281" spans="2:18" ht="15.75" customHeight="1">
      <c r="B1281" s="44" t="s">
        <v>121</v>
      </c>
      <c r="C1281" s="44" t="s">
        <v>522</v>
      </c>
      <c r="D1281" s="44" t="s">
        <v>537</v>
      </c>
      <c r="E1281" s="44" t="str">
        <f t="shared" si="308"/>
        <v>solar PV</v>
      </c>
      <c r="F1281" s="44">
        <f>F555/SUMIFS(F$3:F$722,$B$3:$B$722,$B1281)*SUMIFS(Calculations!$E$3:$E$53,Calculations!$A$3:$A$53,$B1281)</f>
        <v>1.6737103184115983E-2</v>
      </c>
      <c r="G1281" s="44">
        <f>G555/SUMIFS(G$3:G$722,$B$3:$B$722,$B1281)*SUMIFS(Calculations!$E$3:$E$53,Calculations!$A$3:$A$53,$B1281)</f>
        <v>1.8519802265339481E-2</v>
      </c>
      <c r="H1281" s="44">
        <f>H555/SUMIFS(H$3:H$722,$B$3:$B$722,$B1281)*SUMIFS(Calculations!$E$3:$E$53,Calculations!$A$3:$A$53,$B1281)</f>
        <v>2.0367546257933848E-2</v>
      </c>
      <c r="I1281" s="44">
        <f>I555/SUMIFS(I$3:I$722,$B$3:$B$722,$B1281)*SUMIFS(Calculations!$E$3:$E$53,Calculations!$A$3:$A$53,$B1281)</f>
        <v>1.8772006040589536E-2</v>
      </c>
      <c r="J1281" s="44">
        <f>J555/SUMIFS(J$3:J$722,$B$3:$B$722,$B1281)*SUMIFS(Calculations!$E$3:$E$53,Calculations!$A$3:$A$53,$B1281)</f>
        <v>1.7609236469985738E-2</v>
      </c>
      <c r="K1281" s="44">
        <f>K555/SUMIFS(K$3:K$722,$B$3:$B$722,$B1281)*SUMIFS(Calculations!$E$3:$E$53,Calculations!$A$3:$A$53,$B1281)</f>
        <v>1.5435027805098884E-2</v>
      </c>
      <c r="L1281" s="44">
        <f>L555/SUMIFS(L$3:L$722,$B$3:$B$722,$B1281)*SUMIFS(Calculations!$E$3:$E$53,Calculations!$A$3:$A$53,$B1281)</f>
        <v>1.3883509367609365E-2</v>
      </c>
      <c r="M1281" s="44">
        <f>M555/SUMIFS(M$3:M$722,$B$3:$B$722,$B1281)*SUMIFS(Calculations!$E$3:$E$53,Calculations!$A$3:$A$53,$B1281)</f>
        <v>1.4685708882290979E-2</v>
      </c>
      <c r="N1281" s="44">
        <f>N555/SUMIFS(N$3:N$722,$B$3:$B$722,$B1281)*SUMIFS(Calculations!$E$3:$E$53,Calculations!$A$3:$A$53,$B1281)</f>
        <v>1.5519785506925992E-2</v>
      </c>
      <c r="O1281" s="44">
        <f>O555/SUMIFS(O$3:O$722,$B$3:$B$722,$B1281)*SUMIFS(Calculations!$E$3:$E$53,Calculations!$A$3:$A$53,$B1281)</f>
        <v>1.596242131318475E-2</v>
      </c>
      <c r="P1281" s="44">
        <f>P555/SUMIFS(P$3:P$722,$B$3:$B$722,$B1281)*SUMIFS(Calculations!$E$3:$E$53,Calculations!$A$3:$A$53,$B1281)</f>
        <v>1.6403401506558769E-2</v>
      </c>
      <c r="Q1281" s="44">
        <f>Q555/SUMIFS(Q$3:Q$722,$B$3:$B$722,$B1281)*SUMIFS(Calculations!$E$3:$E$53,Calculations!$A$3:$A$53,$B1281)</f>
        <v>1.7502454236301916E-2</v>
      </c>
      <c r="R1281" s="44">
        <f>R555/SUMIFS(R$3:R$722,$B$3:$B$722,$B1281)*SUMIFS(Calculations!$E$3:$E$53,Calculations!$A$3:$A$53,$B1281)</f>
        <v>1.8673601858635043E-2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5.5392401078168474E-3</v>
      </c>
      <c r="G1283" s="44">
        <f>G557/SUMIFS(G$3:G$722,$B$3:$B$722,$B1283)*SUMIFS(Calculations!$E$3:$E$53,Calculations!$A$3:$A$53,$B1283)</f>
        <v>8.36238934691114E-3</v>
      </c>
      <c r="H1283" s="44">
        <f>H557/SUMIFS(H$3:H$722,$B$3:$B$722,$B1283)*SUMIFS(Calculations!$E$3:$E$53,Calculations!$A$3:$A$53,$B1283)</f>
        <v>1.1288546151319032E-2</v>
      </c>
      <c r="I1283" s="44">
        <f>I557/SUMIFS(I$3:I$722,$B$3:$B$722,$B1283)*SUMIFS(Calculations!$E$3:$E$53,Calculations!$A$3:$A$53,$B1283)</f>
        <v>9.5174066513208418E-3</v>
      </c>
      <c r="J1283" s="44">
        <f>J557/SUMIFS(J$3:J$722,$B$3:$B$722,$B1283)*SUMIFS(Calculations!$E$3:$E$53,Calculations!$A$3:$A$53,$B1283)</f>
        <v>8.2266669422835399E-3</v>
      </c>
      <c r="K1283" s="44">
        <f>K557/SUMIFS(K$3:K$722,$B$3:$B$722,$B1283)*SUMIFS(Calculations!$E$3:$E$53,Calculations!$A$3:$A$53,$B1283)</f>
        <v>6.817560264415737E-3</v>
      </c>
      <c r="L1283" s="44">
        <f>L557/SUMIFS(L$3:L$722,$B$3:$B$722,$B1283)*SUMIFS(Calculations!$E$3:$E$53,Calculations!$A$3:$A$53,$B1283)</f>
        <v>5.8120197077942909E-3</v>
      </c>
      <c r="M1283" s="44">
        <f>M557/SUMIFS(M$3:M$722,$B$3:$B$722,$B1283)*SUMIFS(Calculations!$E$3:$E$53,Calculations!$A$3:$A$53,$B1283)</f>
        <v>5.8957811970511637E-3</v>
      </c>
      <c r="N1283" s="44">
        <f>N557/SUMIFS(N$3:N$722,$B$3:$B$722,$B1283)*SUMIFS(Calculations!$E$3:$E$53,Calculations!$A$3:$A$53,$B1283)</f>
        <v>5.9828711278665679E-3</v>
      </c>
      <c r="O1283" s="44">
        <f>O557/SUMIFS(O$3:O$722,$B$3:$B$722,$B1283)*SUMIFS(Calculations!$E$3:$E$53,Calculations!$A$3:$A$53,$B1283)</f>
        <v>5.9418290538530661E-3</v>
      </c>
      <c r="P1283" s="44">
        <f>P557/SUMIFS(P$3:P$722,$B$3:$B$722,$B1283)*SUMIFS(Calculations!$E$3:$E$53,Calculations!$A$3:$A$53,$B1283)</f>
        <v>5.9009404915654432E-3</v>
      </c>
      <c r="Q1283" s="44">
        <f>Q557/SUMIFS(Q$3:Q$722,$B$3:$B$722,$B1283)*SUMIFS(Calculations!$E$3:$E$53,Calculations!$A$3:$A$53,$B1283)</f>
        <v>6.0579318263028438E-3</v>
      </c>
      <c r="R1283" s="44">
        <f>R557/SUMIFS(R$3:R$722,$B$3:$B$722,$B1283)*SUMIFS(Calculations!$E$3:$E$53,Calculations!$A$3:$A$53,$B1283)</f>
        <v>6.2252213688597157E-3</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1.2615740677355285E-2</v>
      </c>
      <c r="G1378" s="44">
        <f>G652/SUMIFS(G$3:G$722,$B$3:$B$722,$B1378)*SUMIFS(Calculations!$E$3:$E$53,Calculations!$A$3:$A$53,$B1378)</f>
        <v>1.2573177421234488E-2</v>
      </c>
      <c r="H1378" s="44">
        <f>H652/SUMIFS(H$3:H$722,$B$3:$B$722,$B1378)*SUMIFS(Calculations!$E$3:$E$53,Calculations!$A$3:$A$53,$B1378)</f>
        <v>1.2531022561706519E-2</v>
      </c>
      <c r="I1378" s="44">
        <f>I652/SUMIFS(I$3:I$722,$B$3:$B$722,$B1378)*SUMIFS(Calculations!$E$3:$E$53,Calculations!$A$3:$A$53,$B1378)</f>
        <v>1.2705906169903912E-2</v>
      </c>
      <c r="J1378" s="44">
        <f>J652/SUMIFS(J$3:J$722,$B$3:$B$722,$B1378)*SUMIFS(Calculations!$E$3:$E$53,Calculations!$A$3:$A$53,$B1378)</f>
        <v>1.288574023657886E-2</v>
      </c>
      <c r="K1378" s="44">
        <f>K652/SUMIFS(K$3:K$722,$B$3:$B$722,$B1378)*SUMIFS(Calculations!$E$3:$E$53,Calculations!$A$3:$A$53,$B1378)</f>
        <v>1.2876837075902467E-2</v>
      </c>
      <c r="L1378" s="44">
        <f>L652/SUMIFS(L$3:L$722,$B$3:$B$722,$B1378)*SUMIFS(Calculations!$E$3:$E$53,Calculations!$A$3:$A$53,$B1378)</f>
        <v>1.2867946209675419E-2</v>
      </c>
      <c r="M1378" s="44">
        <f>M652/SUMIFS(M$3:M$722,$B$3:$B$722,$B1378)*SUMIFS(Calculations!$E$3:$E$53,Calculations!$A$3:$A$53,$B1378)</f>
        <v>1.3059075883217775E-2</v>
      </c>
      <c r="N1378" s="44">
        <f>N652/SUMIFS(N$3:N$722,$B$3:$B$722,$B1378)*SUMIFS(Calculations!$E$3:$E$53,Calculations!$A$3:$A$53,$B1378)</f>
        <v>1.3255968920457051E-2</v>
      </c>
      <c r="O1378" s="44">
        <f>O652/SUMIFS(O$3:O$722,$B$3:$B$722,$B1378)*SUMIFS(Calculations!$E$3:$E$53,Calculations!$A$3:$A$53,$B1378)</f>
        <v>1.3295819883549862E-2</v>
      </c>
      <c r="P1378" s="44">
        <f>P652/SUMIFS(P$3:P$722,$B$3:$B$722,$B1378)*SUMIFS(Calculations!$E$3:$E$53,Calculations!$A$3:$A$53,$B1378)</f>
        <v>1.333591117428874E-2</v>
      </c>
      <c r="Q1378" s="44">
        <f>Q652/SUMIFS(Q$3:Q$722,$B$3:$B$722,$B1378)*SUMIFS(Calculations!$E$3:$E$53,Calculations!$A$3:$A$53,$B1378)</f>
        <v>1.3526538601330247E-2</v>
      </c>
      <c r="R1378" s="44">
        <f>R652/SUMIFS(R$3:R$722,$B$3:$B$722,$B1378)*SUMIFS(Calculations!$E$3:$E$53,Calculations!$A$3:$A$53,$B1378)</f>
        <v>1.3722694827390348E-2</v>
      </c>
    </row>
    <row r="1379" spans="2:18" ht="15.75" customHeight="1">
      <c r="B1379" s="44" t="s">
        <v>137</v>
      </c>
      <c r="C1379" s="44" t="s">
        <v>522</v>
      </c>
      <c r="D1379" s="44" t="s">
        <v>531</v>
      </c>
      <c r="E1379" s="44" t="str">
        <f t="shared" si="310"/>
        <v>hydro</v>
      </c>
      <c r="F1379" s="44">
        <f>F653/SUMIFS(F$3:F$722,$B$3:$B$722,$B1379)*SUMIFS(Calculations!$E$3:$E$53,Calculations!$A$3:$A$53,$B1379)</f>
        <v>0.25002803657031225</v>
      </c>
      <c r="G1379" s="44">
        <f>G653/SUMIFS(G$3:G$722,$B$3:$B$722,$B1379)*SUMIFS(Calculations!$E$3:$E$53,Calculations!$A$3:$A$53,$B1379)</f>
        <v>0.24998844296438108</v>
      </c>
      <c r="H1379" s="44">
        <f>H653/SUMIFS(H$3:H$722,$B$3:$B$722,$B1379)*SUMIFS(Calculations!$E$3:$E$53,Calculations!$A$3:$A$53,$B1379)</f>
        <v>0.24994922926109914</v>
      </c>
      <c r="I1379" s="44">
        <f>I653/SUMIFS(I$3:I$722,$B$3:$B$722,$B1379)*SUMIFS(Calculations!$E$3:$E$53,Calculations!$A$3:$A$53,$B1379)</f>
        <v>0.24958612538630773</v>
      </c>
      <c r="J1379" s="44">
        <f>J653/SUMIFS(J$3:J$722,$B$3:$B$722,$B1379)*SUMIFS(Calculations!$E$3:$E$53,Calculations!$A$3:$A$53,$B1379)</f>
        <v>0.24921274307162289</v>
      </c>
      <c r="K1379" s="44">
        <f>K653/SUMIFS(K$3:K$722,$B$3:$B$722,$B1379)*SUMIFS(Calculations!$E$3:$E$53,Calculations!$A$3:$A$53,$B1379)</f>
        <v>0.24930255543220406</v>
      </c>
      <c r="L1379" s="44">
        <f>L653/SUMIFS(L$3:L$722,$B$3:$B$722,$B1379)*SUMIFS(Calculations!$E$3:$E$53,Calculations!$A$3:$A$53,$B1379)</f>
        <v>0.2493922437701423</v>
      </c>
      <c r="M1379" s="44">
        <f>M653/SUMIFS(M$3:M$722,$B$3:$B$722,$B1379)*SUMIFS(Calculations!$E$3:$E$53,Calculations!$A$3:$A$53,$B1379)</f>
        <v>0.24892378505128834</v>
      </c>
      <c r="N1379" s="44">
        <f>N653/SUMIFS(N$3:N$722,$B$3:$B$722,$B1379)*SUMIFS(Calculations!$E$3:$E$53,Calculations!$A$3:$A$53,$B1379)</f>
        <v>0.24844120033136036</v>
      </c>
      <c r="O1379" s="44">
        <f>O653/SUMIFS(O$3:O$722,$B$3:$B$722,$B1379)*SUMIFS(Calculations!$E$3:$E$53,Calculations!$A$3:$A$53,$B1379)</f>
        <v>0.24834131984714125</v>
      </c>
      <c r="P1379" s="44">
        <f>P653/SUMIFS(P$3:P$722,$B$3:$B$722,$B1379)*SUMIFS(Calculations!$E$3:$E$53,Calculations!$A$3:$A$53,$B1379)</f>
        <v>0.24824083701758845</v>
      </c>
      <c r="Q1379" s="44">
        <f>Q653/SUMIFS(Q$3:Q$722,$B$3:$B$722,$B1379)*SUMIFS(Calculations!$E$3:$E$53,Calculations!$A$3:$A$53,$B1379)</f>
        <v>0.24783053773293012</v>
      </c>
      <c r="R1379" s="44">
        <f>R653/SUMIFS(R$3:R$722,$B$3:$B$722,$B1379)*SUMIFS(Calculations!$E$3:$E$53,Calculations!$A$3:$A$53,$B1379)</f>
        <v>0.24740833846977681</v>
      </c>
    </row>
    <row r="1380" spans="2:18" ht="15.75" customHeight="1">
      <c r="B1380" s="44" t="s">
        <v>137</v>
      </c>
      <c r="C1380" s="44" t="s">
        <v>522</v>
      </c>
      <c r="D1380" s="44" t="s">
        <v>530</v>
      </c>
      <c r="E1380" s="44" t="str">
        <f t="shared" si="310"/>
        <v>onshore wind</v>
      </c>
      <c r="F1380" s="44">
        <f>F654/SUMIFS(F$3:F$722,$B$3:$B$722,$B1380)*SUMIFS(Calculations!$E$3:$E$53,Calculations!$A$3:$A$53,$B1380)</f>
        <v>5.2782655633146248E-3</v>
      </c>
      <c r="G1380" s="44">
        <f>G654/SUMIFS(G$3:G$722,$B$3:$B$722,$B1380)*SUMIFS(Calculations!$E$3:$E$53,Calculations!$A$3:$A$53,$B1380)</f>
        <v>5.2528208794284936E-3</v>
      </c>
      <c r="H1380" s="44">
        <f>H654/SUMIFS(H$3:H$722,$B$3:$B$722,$B1380)*SUMIFS(Calculations!$E$3:$E$53,Calculations!$A$3:$A$53,$B1380)</f>
        <v>5.22762033856975E-3</v>
      </c>
      <c r="I1380" s="44">
        <f>I654/SUMIFS(I$3:I$722,$B$3:$B$722,$B1380)*SUMIFS(Calculations!$E$3:$E$53,Calculations!$A$3:$A$53,$B1380)</f>
        <v>5.3005772822344206E-3</v>
      </c>
      <c r="J1380" s="44">
        <f>J654/SUMIFS(J$3:J$722,$B$3:$B$722,$B1380)*SUMIFS(Calculations!$E$3:$E$53,Calculations!$A$3:$A$53,$B1380)</f>
        <v>5.37559942985951E-3</v>
      </c>
      <c r="K1380" s="44">
        <f>K654/SUMIFS(K$3:K$722,$B$3:$B$722,$B1380)*SUMIFS(Calculations!$E$3:$E$53,Calculations!$A$3:$A$53,$B1380)</f>
        <v>5.3718852601977547E-3</v>
      </c>
      <c r="L1380" s="44">
        <f>L654/SUMIFS(L$3:L$722,$B$3:$B$722,$B1380)*SUMIFS(Calculations!$E$3:$E$53,Calculations!$A$3:$A$53,$B1380)</f>
        <v>5.3681762194640768E-3</v>
      </c>
      <c r="M1380" s="44">
        <f>M654/SUMIFS(M$3:M$722,$B$3:$B$722,$B1380)*SUMIFS(Calculations!$E$3:$E$53,Calculations!$A$3:$A$53,$B1380)</f>
        <v>5.4479106037726259E-3</v>
      </c>
      <c r="N1380" s="44">
        <f>N654/SUMIFS(N$3:N$722,$B$3:$B$722,$B1380)*SUMIFS(Calculations!$E$3:$E$53,Calculations!$A$3:$A$53,$B1380)</f>
        <v>5.5300493151927282E-3</v>
      </c>
      <c r="O1380" s="44">
        <f>O654/SUMIFS(O$3:O$722,$B$3:$B$722,$B1380)*SUMIFS(Calculations!$E$3:$E$53,Calculations!$A$3:$A$53,$B1380)</f>
        <v>5.473532123262982E-3</v>
      </c>
      <c r="P1380" s="44">
        <f>P654/SUMIFS(P$3:P$722,$B$3:$B$722,$B1380)*SUMIFS(Calculations!$E$3:$E$53,Calculations!$A$3:$A$53,$B1380)</f>
        <v>5.4166740953121026E-3</v>
      </c>
      <c r="Q1380" s="44">
        <f>Q654/SUMIFS(Q$3:Q$722,$B$3:$B$722,$B1380)*SUMIFS(Calculations!$E$3:$E$53,Calculations!$A$3:$A$53,$B1380)</f>
        <v>5.4941016240663797E-3</v>
      </c>
      <c r="R1380" s="44">
        <f>R654/SUMIFS(R$3:R$722,$B$3:$B$722,$B1380)*SUMIFS(Calculations!$E$3:$E$53,Calculations!$A$3:$A$53,$B1380)</f>
        <v>5.5737747963339355E-3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4.7836029364315736E-4</v>
      </c>
      <c r="G1382" s="44">
        <f>G656/SUMIFS(G$3:G$722,$B$3:$B$722,$B1382)*SUMIFS(Calculations!$E$3:$E$53,Calculations!$A$3:$A$53,$B1382)</f>
        <v>4.7605428491558901E-4</v>
      </c>
      <c r="H1382" s="44">
        <f>H656/SUMIFS(H$3:H$722,$B$3:$B$722,$B1382)*SUMIFS(Calculations!$E$3:$E$53,Calculations!$A$3:$A$53,$B1382)</f>
        <v>4.7377040245826429E-4</v>
      </c>
      <c r="I1382" s="44">
        <f>I656/SUMIFS(I$3:I$722,$B$3:$B$722,$B1382)*SUMIFS(Calculations!$E$3:$E$53,Calculations!$A$3:$A$53,$B1382)</f>
        <v>4.8038236704703037E-4</v>
      </c>
      <c r="J1382" s="44">
        <f>J656/SUMIFS(J$3:J$722,$B$3:$B$722,$B1382)*SUMIFS(Calculations!$E$3:$E$53,Calculations!$A$3:$A$53,$B1382)</f>
        <v>4.8718149758284623E-4</v>
      </c>
      <c r="K1382" s="44">
        <f>K656/SUMIFS(K$3:K$722,$B$3:$B$722,$B1382)*SUMIFS(Calculations!$E$3:$E$53,Calculations!$A$3:$A$53,$B1382)</f>
        <v>3.7110429421500346E-4</v>
      </c>
      <c r="L1382" s="44">
        <f>L656/SUMIFS(L$3:L$722,$B$3:$B$722,$B1382)*SUMIFS(Calculations!$E$3:$E$53,Calculations!$A$3:$A$53,$B1382)</f>
        <v>2.5518738283207445E-4</v>
      </c>
      <c r="M1382" s="44">
        <f>M656/SUMIFS(M$3:M$722,$B$3:$B$722,$B1382)*SUMIFS(Calculations!$E$3:$E$53,Calculations!$A$3:$A$53,$B1382)</f>
        <v>3.2513326308410644E-4</v>
      </c>
      <c r="N1382" s="44">
        <f>N656/SUMIFS(N$3:N$722,$B$3:$B$722,$B1382)*SUMIFS(Calculations!$E$3:$E$53,Calculations!$A$3:$A$53,$B1382)</f>
        <v>3.971883058723475E-4</v>
      </c>
      <c r="O1382" s="44">
        <f>O656/SUMIFS(O$3:O$722,$B$3:$B$722,$B1382)*SUMIFS(Calculations!$E$3:$E$53,Calculations!$A$3:$A$53,$B1382)</f>
        <v>4.0728974909605832E-4</v>
      </c>
      <c r="P1382" s="44">
        <f>P656/SUMIFS(P$3:P$722,$B$3:$B$722,$B1382)*SUMIFS(Calculations!$E$3:$E$53,Calculations!$A$3:$A$53,$B1382)</f>
        <v>4.1745211069873497E-4</v>
      </c>
      <c r="Q1382" s="44">
        <f>Q656/SUMIFS(Q$3:Q$722,$B$3:$B$722,$B1382)*SUMIFS(Calculations!$E$3:$E$53,Calculations!$A$3:$A$53,$B1382)</f>
        <v>3.6647763992932609E-4</v>
      </c>
      <c r="R1382" s="44">
        <f>R656/SUMIFS(R$3:R$722,$B$3:$B$722,$B1382)*SUMIFS(Calculations!$E$3:$E$53,Calculations!$A$3:$A$53,$B1382)</f>
        <v>3.1402474809356169E-4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7.4445261782434607E-5</v>
      </c>
      <c r="G1385" s="44">
        <f>G659/SUMIFS(G$3:G$722,$B$3:$B$722,$B1385)*SUMIFS(Calculations!$E$3:$E$53,Calculations!$A$3:$A$53,$B1385)</f>
        <v>7.4086387047893053E-5</v>
      </c>
      <c r="H1385" s="44">
        <f>H659/SUMIFS(H$3:H$722,$B$3:$B$722,$B1385)*SUMIFS(Calculations!$E$3:$E$53,Calculations!$A$3:$A$53,$B1385)</f>
        <v>7.373095573456026E-5</v>
      </c>
      <c r="I1385" s="44">
        <f>I659/SUMIFS(I$3:I$722,$B$3:$B$722,$B1385)*SUMIFS(Calculations!$E$3:$E$53,Calculations!$A$3:$A$53,$B1385)</f>
        <v>7.4759948820416299E-5</v>
      </c>
      <c r="J1385" s="44">
        <f>J659/SUMIFS(J$3:J$722,$B$3:$B$722,$B1385)*SUMIFS(Calculations!$E$3:$E$53,Calculations!$A$3:$A$53,$B1385)</f>
        <v>7.5818069779363086E-5</v>
      </c>
      <c r="K1385" s="44">
        <f>K659/SUMIFS(K$3:K$722,$B$3:$B$722,$B1385)*SUMIFS(Calculations!$E$3:$E$53,Calculations!$A$3:$A$53,$B1385)</f>
        <v>7.5765684705240345E-5</v>
      </c>
      <c r="L1385" s="44">
        <f>L659/SUMIFS(L$3:L$722,$B$3:$B$722,$B1385)*SUMIFS(Calculations!$E$3:$E$53,Calculations!$A$3:$A$53,$B1385)</f>
        <v>7.5713371970106367E-5</v>
      </c>
      <c r="M1385" s="44">
        <f>M659/SUMIFS(M$3:M$722,$B$3:$B$722,$B1385)*SUMIFS(Calculations!$E$3:$E$53,Calculations!$A$3:$A$53,$B1385)</f>
        <v>7.6837954854712818E-5</v>
      </c>
      <c r="N1385" s="44">
        <f>N659/SUMIFS(N$3:N$722,$B$3:$B$722,$B1385)*SUMIFS(Calculations!$E$3:$E$53,Calculations!$A$3:$A$53,$B1385)</f>
        <v>7.7996448644157811E-5</v>
      </c>
      <c r="O1385" s="44">
        <f>O659/SUMIFS(O$3:O$722,$B$3:$B$722,$B1385)*SUMIFS(Calculations!$E$3:$E$53,Calculations!$A$3:$A$53,$B1385)</f>
        <v>7.8230926683065395E-5</v>
      </c>
      <c r="P1385" s="44">
        <f>P659/SUMIFS(P$3:P$722,$B$3:$B$722,$B1385)*SUMIFS(Calculations!$E$3:$E$53,Calculations!$A$3:$A$53,$B1385)</f>
        <v>7.8466818779520696E-5</v>
      </c>
      <c r="Q1385" s="44">
        <f>Q659/SUMIFS(Q$3:Q$722,$B$3:$B$722,$B1385)*SUMIFS(Calculations!$E$3:$E$53,Calculations!$A$3:$A$53,$B1385)</f>
        <v>7.958844650908376E-5</v>
      </c>
      <c r="R1385" s="44">
        <f>R659/SUMIFS(R$3:R$722,$B$3:$B$722,$B1385)*SUMIFS(Calculations!$E$3:$E$53,Calculations!$A$3:$A$53,$B1385)</f>
        <v>8.0742604994512747E-5</v>
      </c>
    </row>
    <row r="1386" spans="2:18" ht="15.75" customHeight="1">
      <c r="B1386" s="44" t="s">
        <v>137</v>
      </c>
      <c r="C1386" s="44" t="s">
        <v>522</v>
      </c>
      <c r="D1386" s="44" t="s">
        <v>537</v>
      </c>
      <c r="E1386" s="44" t="str">
        <f t="shared" si="310"/>
        <v>solar PV</v>
      </c>
      <c r="F1386" s="44">
        <f>F660/SUMIFS(F$3:F$722,$B$3:$B$722,$B1386)*SUMIFS(Calculations!$E$3:$E$53,Calculations!$A$3:$A$53,$B1386)</f>
        <v>1.6853669165034467E-3</v>
      </c>
      <c r="G1386" s="44">
        <f>G660/SUMIFS(G$3:G$722,$B$3:$B$722,$B1386)*SUMIFS(Calculations!$E$3:$E$53,Calculations!$A$3:$A$53,$B1386)</f>
        <v>1.7585992552219001E-3</v>
      </c>
      <c r="H1386" s="44">
        <f>H660/SUMIFS(H$3:H$722,$B$3:$B$722,$B1386)*SUMIFS(Calculations!$E$3:$E$53,Calculations!$A$3:$A$53,$B1386)</f>
        <v>1.8311289259505565E-3</v>
      </c>
      <c r="I1386" s="44">
        <f>I660/SUMIFS(I$3:I$722,$B$3:$B$722,$B1386)*SUMIFS(Calculations!$E$3:$E$53,Calculations!$A$3:$A$53,$B1386)</f>
        <v>1.9123700337679191E-3</v>
      </c>
      <c r="J1386" s="44">
        <f>J660/SUMIFS(J$3:J$722,$B$3:$B$722,$B1386)*SUMIFS(Calculations!$E$3:$E$53,Calculations!$A$3:$A$53,$B1386)</f>
        <v>1.99591084671526E-3</v>
      </c>
      <c r="K1386" s="44">
        <f>K660/SUMIFS(K$3:K$722,$B$3:$B$722,$B1386)*SUMIFS(Calculations!$E$3:$E$53,Calculations!$A$3:$A$53,$B1386)</f>
        <v>2.0458651533642558E-3</v>
      </c>
      <c r="L1386" s="44">
        <f>L660/SUMIFS(L$3:L$722,$B$3:$B$722,$B1386)*SUMIFS(Calculations!$E$3:$E$53,Calculations!$A$3:$A$53,$B1386)</f>
        <v>2.0957504776916982E-3</v>
      </c>
      <c r="M1386" s="44">
        <f>M660/SUMIFS(M$3:M$722,$B$3:$B$722,$B1386)*SUMIFS(Calculations!$E$3:$E$53,Calculations!$A$3:$A$53,$B1386)</f>
        <v>2.2034684221921442E-3</v>
      </c>
      <c r="N1386" s="44">
        <f>N660/SUMIFS(N$3:N$722,$B$3:$B$722,$B1386)*SUMIFS(Calculations!$E$3:$E$53,Calculations!$A$3:$A$53,$B1386)</f>
        <v>2.3144345158644811E-3</v>
      </c>
      <c r="O1386" s="44">
        <f>O660/SUMIFS(O$3:O$722,$B$3:$B$722,$B1386)*SUMIFS(Calculations!$E$3:$E$53,Calculations!$A$3:$A$53,$B1386)</f>
        <v>2.4245696000889747E-3</v>
      </c>
      <c r="P1386" s="44">
        <f>P660/SUMIFS(P$3:P$722,$B$3:$B$722,$B1386)*SUMIFS(Calculations!$E$3:$E$53,Calculations!$A$3:$A$53,$B1386)</f>
        <v>2.5353688716627043E-3</v>
      </c>
      <c r="Q1386" s="44">
        <f>Q660/SUMIFS(Q$3:Q$722,$B$3:$B$722,$B1386)*SUMIFS(Calculations!$E$3:$E$53,Calculations!$A$3:$A$53,$B1386)</f>
        <v>2.7094448827174249E-3</v>
      </c>
      <c r="R1386" s="44">
        <f>R660/SUMIFS(R$3:R$722,$B$3:$B$722,$B1386)*SUMIFS(Calculations!$E$3:$E$53,Calculations!$A$3:$A$53,$B1386)</f>
        <v>2.8885696493159666E-3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1.8165965836076819E-3</v>
      </c>
      <c r="G1388" s="44">
        <f>G662/SUMIFS(G$3:G$722,$B$3:$B$722,$B1388)*SUMIFS(Calculations!$E$3:$E$53,Calculations!$A$3:$A$53,$B1388)</f>
        <v>1.8536306742894309E-3</v>
      </c>
      <c r="H1388" s="44">
        <f>H662/SUMIFS(H$3:H$722,$B$3:$B$722,$B1388)*SUMIFS(Calculations!$E$3:$E$53,Calculations!$A$3:$A$53,$B1388)</f>
        <v>1.8903094210000779E-3</v>
      </c>
      <c r="I1388" s="44">
        <f>I662/SUMIFS(I$3:I$722,$B$3:$B$722,$B1388)*SUMIFS(Calculations!$E$3:$E$53,Calculations!$A$3:$A$53,$B1388)</f>
        <v>1.9166906784374594E-3</v>
      </c>
      <c r="J1388" s="44">
        <f>J662/SUMIFS(J$3:J$722,$B$3:$B$722,$B1388)*SUMIFS(Calculations!$E$3:$E$53,Calculations!$A$3:$A$53,$B1388)</f>
        <v>1.9438187143801318E-3</v>
      </c>
      <c r="K1388" s="44">
        <f>K662/SUMIFS(K$3:K$722,$B$3:$B$722,$B1388)*SUMIFS(Calculations!$E$3:$E$53,Calculations!$A$3:$A$53,$B1388)</f>
        <v>1.9327989659300836E-3</v>
      </c>
      <c r="L1388" s="44">
        <f>L662/SUMIFS(L$3:L$722,$B$3:$B$722,$B1388)*SUMIFS(Calculations!$E$3:$E$53,Calculations!$A$3:$A$53,$B1388)</f>
        <v>1.9217944347432109E-3</v>
      </c>
      <c r="M1388" s="44">
        <f>M662/SUMIFS(M$3:M$722,$B$3:$B$722,$B1388)*SUMIFS(Calculations!$E$3:$E$53,Calculations!$A$3:$A$53,$B1388)</f>
        <v>1.9406006881091532E-3</v>
      </c>
      <c r="N1388" s="44">
        <f>N662/SUMIFS(N$3:N$722,$B$3:$B$722,$B1388)*SUMIFS(Calculations!$E$3:$E$53,Calculations!$A$3:$A$53,$B1388)</f>
        <v>1.9599740291277633E-3</v>
      </c>
      <c r="O1388" s="44">
        <f>O662/SUMIFS(O$3:O$722,$B$3:$B$722,$B1388)*SUMIFS(Calculations!$E$3:$E$53,Calculations!$A$3:$A$53,$B1388)</f>
        <v>1.9560497366967106E-3</v>
      </c>
      <c r="P1388" s="44">
        <f>P662/SUMIFS(P$3:P$722,$B$3:$B$722,$B1388)*SUMIFS(Calculations!$E$3:$E$53,Calculations!$A$3:$A$53,$B1388)</f>
        <v>1.9521017781886231E-3</v>
      </c>
      <c r="Q1388" s="44">
        <f>Q662/SUMIFS(Q$3:Q$722,$B$3:$B$722,$B1388)*SUMIFS(Calculations!$E$3:$E$53,Calculations!$A$3:$A$53,$B1388)</f>
        <v>1.9701229390363035E-3</v>
      </c>
      <c r="R1388" s="44">
        <f>R662/SUMIFS(R$3:R$722,$B$3:$B$722,$B1388)*SUMIFS(Calculations!$E$3:$E$53,Calculations!$A$3:$A$53,$B1388)</f>
        <v>1.9886667706137677E-3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0.99999999999999978</v>
      </c>
      <c r="M1449" s="70">
        <f t="shared" si="312"/>
        <v>0.99999999999999989</v>
      </c>
      <c r="N1449" s="70">
        <f t="shared" si="312"/>
        <v>0.99999999999999978</v>
      </c>
      <c r="O1449" s="70">
        <f t="shared" si="312"/>
        <v>0.99999999999999989</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MA</v>
      </c>
      <c r="C6" s="1">
        <f t="shared" ref="C6:AE6" si="1">SUMIFS(C$20:C$119,$B$20:$B$119,$B$6,$A$20:$A$119,$A$6)</f>
        <v>9175323</v>
      </c>
      <c r="D6" s="1">
        <f t="shared" si="1"/>
        <v>6874189</v>
      </c>
      <c r="E6" s="1">
        <f t="shared" si="1"/>
        <v>8890379</v>
      </c>
      <c r="F6" s="1">
        <f t="shared" si="1"/>
        <v>12098282</v>
      </c>
      <c r="G6" s="1">
        <f t="shared" si="1"/>
        <v>12222262</v>
      </c>
      <c r="H6" s="1">
        <f t="shared" si="1"/>
        <v>12908785</v>
      </c>
      <c r="I6" s="1">
        <f t="shared" si="1"/>
        <v>13579111</v>
      </c>
      <c r="J6" s="1">
        <f t="shared" si="1"/>
        <v>6837557</v>
      </c>
      <c r="K6" s="1">
        <f t="shared" si="1"/>
        <v>6850456</v>
      </c>
      <c r="L6" s="1">
        <f t="shared" si="1"/>
        <v>13045490</v>
      </c>
      <c r="M6" s="1">
        <f t="shared" si="1"/>
        <v>17566900</v>
      </c>
      <c r="N6" s="1">
        <f t="shared" si="1"/>
        <v>18484438</v>
      </c>
      <c r="O6" s="1">
        <f t="shared" si="1"/>
        <v>17818231</v>
      </c>
      <c r="P6" s="1">
        <f t="shared" si="1"/>
        <v>13213701</v>
      </c>
      <c r="Q6" s="1">
        <f t="shared" si="1"/>
        <v>14798145</v>
      </c>
      <c r="R6" s="1">
        <f t="shared" si="1"/>
        <v>14023770</v>
      </c>
      <c r="S6" s="1">
        <f t="shared" si="1"/>
        <v>15965226</v>
      </c>
      <c r="T6" s="1">
        <f t="shared" si="1"/>
        <v>14607639</v>
      </c>
      <c r="U6" s="1">
        <f t="shared" si="1"/>
        <v>14772984</v>
      </c>
      <c r="V6" s="1">
        <f t="shared" si="1"/>
        <v>15428615</v>
      </c>
      <c r="W6" s="1">
        <f t="shared" si="1"/>
        <v>15563226</v>
      </c>
      <c r="X6" s="1">
        <f t="shared" si="1"/>
        <v>17462834</v>
      </c>
      <c r="Y6" s="1">
        <f t="shared" si="1"/>
        <v>23801184</v>
      </c>
      <c r="Z6" s="1">
        <f t="shared" si="1"/>
        <v>26060514</v>
      </c>
      <c r="AA6" s="1">
        <f t="shared" si="1"/>
        <v>26575746</v>
      </c>
      <c r="AB6" s="1">
        <f t="shared" si="1"/>
        <v>25950917</v>
      </c>
      <c r="AC6" s="1">
        <f t="shared" si="1"/>
        <v>25023532</v>
      </c>
      <c r="AD6" s="1">
        <f t="shared" si="1"/>
        <v>24420247</v>
      </c>
      <c r="AE6" s="1">
        <f t="shared" si="1"/>
        <v>28978016</v>
      </c>
      <c r="AF6" s="48">
        <f t="shared" ref="AF6:BK6" si="2">AE6</f>
        <v>28978016</v>
      </c>
      <c r="AG6" s="48">
        <f t="shared" si="2"/>
        <v>28978016</v>
      </c>
      <c r="AH6" s="48">
        <f t="shared" si="2"/>
        <v>28978016</v>
      </c>
      <c r="AI6" s="48">
        <f t="shared" si="2"/>
        <v>28978016</v>
      </c>
      <c r="AJ6" s="48">
        <f t="shared" si="2"/>
        <v>28978016</v>
      </c>
      <c r="AK6" s="48">
        <f t="shared" si="2"/>
        <v>28978016</v>
      </c>
      <c r="AL6" s="48">
        <f t="shared" si="2"/>
        <v>28978016</v>
      </c>
      <c r="AM6" s="48">
        <f t="shared" si="2"/>
        <v>28978016</v>
      </c>
      <c r="AN6" s="48">
        <f t="shared" si="2"/>
        <v>28978016</v>
      </c>
      <c r="AO6" s="48">
        <f t="shared" si="2"/>
        <v>28978016</v>
      </c>
      <c r="AP6" s="48">
        <f t="shared" si="2"/>
        <v>28978016</v>
      </c>
      <c r="AQ6" s="48">
        <f t="shared" si="2"/>
        <v>28978016</v>
      </c>
      <c r="AR6" s="48">
        <f t="shared" si="2"/>
        <v>28978016</v>
      </c>
      <c r="AS6" s="48">
        <f t="shared" si="2"/>
        <v>28978016</v>
      </c>
      <c r="AT6" s="48">
        <f t="shared" si="2"/>
        <v>28978016</v>
      </c>
      <c r="AU6" s="48">
        <f t="shared" si="2"/>
        <v>28978016</v>
      </c>
      <c r="AV6" s="48">
        <f t="shared" si="2"/>
        <v>28978016</v>
      </c>
      <c r="AW6" s="48">
        <f t="shared" si="2"/>
        <v>28978016</v>
      </c>
      <c r="AX6" s="48">
        <f t="shared" si="2"/>
        <v>28978016</v>
      </c>
      <c r="AY6" s="48">
        <f t="shared" si="2"/>
        <v>28978016</v>
      </c>
      <c r="AZ6" s="48">
        <f t="shared" si="2"/>
        <v>28978016</v>
      </c>
      <c r="BA6" s="48">
        <f t="shared" si="2"/>
        <v>28978016</v>
      </c>
      <c r="BB6" s="48">
        <f t="shared" si="2"/>
        <v>28978016</v>
      </c>
      <c r="BC6" s="48">
        <f t="shared" si="2"/>
        <v>28978016</v>
      </c>
      <c r="BD6" s="48">
        <f t="shared" si="2"/>
        <v>28978016</v>
      </c>
      <c r="BE6" s="48">
        <f t="shared" si="2"/>
        <v>28978016</v>
      </c>
      <c r="BF6" s="48">
        <f t="shared" si="2"/>
        <v>28978016</v>
      </c>
      <c r="BG6" s="48">
        <f t="shared" si="2"/>
        <v>28978016</v>
      </c>
      <c r="BH6" s="48">
        <f t="shared" si="2"/>
        <v>28978016</v>
      </c>
      <c r="BI6" s="48">
        <f t="shared" si="2"/>
        <v>28978016</v>
      </c>
      <c r="BJ6" s="48">
        <f t="shared" si="2"/>
        <v>28978016</v>
      </c>
      <c r="BK6" s="48">
        <f t="shared" si="2"/>
        <v>28978016</v>
      </c>
    </row>
    <row r="7" spans="1:63">
      <c r="A7" s="1" t="s">
        <v>546</v>
      </c>
      <c r="B7" s="1" t="str">
        <f>About!B2</f>
        <v>MA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MA</v>
      </c>
      <c r="C10" s="29">
        <f t="shared" ref="C10:AE10" si="6">SUMIFS(C$122:C$219,$B$122:$B$219,$B$6,$A$122:$A$219,$A$6)</f>
        <v>1921479</v>
      </c>
      <c r="D10" s="29">
        <f t="shared" si="6"/>
        <v>2280689</v>
      </c>
      <c r="E10" s="29">
        <f t="shared" si="6"/>
        <v>1659529</v>
      </c>
      <c r="F10" s="29">
        <f t="shared" si="6"/>
        <v>1839654</v>
      </c>
      <c r="G10" s="29">
        <f t="shared" si="6"/>
        <v>1533335</v>
      </c>
      <c r="H10" s="29">
        <f t="shared" si="6"/>
        <v>1790365</v>
      </c>
      <c r="I10" s="29">
        <f t="shared" si="6"/>
        <v>1591142</v>
      </c>
      <c r="J10" s="29">
        <f t="shared" si="6"/>
        <v>1863013</v>
      </c>
      <c r="K10" s="29">
        <f t="shared" si="6"/>
        <v>1765571</v>
      </c>
      <c r="L10" s="29">
        <f t="shared" si="6"/>
        <v>1934370</v>
      </c>
      <c r="M10" s="29">
        <f t="shared" si="6"/>
        <v>2143094</v>
      </c>
      <c r="N10" s="29">
        <f t="shared" si="6"/>
        <v>1136866</v>
      </c>
      <c r="O10" s="29">
        <f t="shared" si="6"/>
        <v>497377</v>
      </c>
      <c r="P10" s="29">
        <f t="shared" si="6"/>
        <v>274260</v>
      </c>
      <c r="Q10" s="29">
        <f t="shared" si="6"/>
        <v>512147</v>
      </c>
      <c r="R10" s="29">
        <f t="shared" si="6"/>
        <v>2576734</v>
      </c>
      <c r="S10" s="29">
        <f t="shared" si="6"/>
        <v>696515</v>
      </c>
      <c r="T10" s="29">
        <f t="shared" si="6"/>
        <v>934812</v>
      </c>
      <c r="U10" s="29">
        <f t="shared" si="6"/>
        <v>4177025</v>
      </c>
      <c r="V10" s="29">
        <f t="shared" si="6"/>
        <v>4911406</v>
      </c>
      <c r="W10" s="29">
        <f t="shared" si="6"/>
        <v>3714165</v>
      </c>
      <c r="X10" s="29">
        <f t="shared" si="6"/>
        <v>4436435</v>
      </c>
      <c r="Y10" s="29">
        <f t="shared" si="6"/>
        <v>1073224</v>
      </c>
      <c r="Z10" s="29">
        <f t="shared" si="6"/>
        <v>1247468</v>
      </c>
      <c r="AA10" s="29">
        <f t="shared" si="6"/>
        <v>1422472</v>
      </c>
      <c r="AB10" s="29">
        <f t="shared" si="6"/>
        <v>1338101</v>
      </c>
      <c r="AC10" s="29">
        <f t="shared" si="6"/>
        <v>1011666</v>
      </c>
      <c r="AD10" s="29">
        <f t="shared" si="6"/>
        <v>144332</v>
      </c>
      <c r="AE10" s="29">
        <f t="shared" si="6"/>
        <v>980269</v>
      </c>
      <c r="AF10" s="35">
        <f t="shared" ref="AF10:BK10" si="7">AE10</f>
        <v>980269</v>
      </c>
      <c r="AG10" s="35">
        <f t="shared" si="7"/>
        <v>980269</v>
      </c>
      <c r="AH10" s="35">
        <f t="shared" si="7"/>
        <v>980269</v>
      </c>
      <c r="AI10" s="35">
        <f t="shared" si="7"/>
        <v>980269</v>
      </c>
      <c r="AJ10" s="35">
        <f t="shared" si="7"/>
        <v>980269</v>
      </c>
      <c r="AK10" s="35">
        <f t="shared" si="7"/>
        <v>980269</v>
      </c>
      <c r="AL10" s="35">
        <f t="shared" si="7"/>
        <v>980269</v>
      </c>
      <c r="AM10" s="35">
        <f t="shared" si="7"/>
        <v>980269</v>
      </c>
      <c r="AN10" s="35">
        <f t="shared" si="7"/>
        <v>980269</v>
      </c>
      <c r="AO10" s="35">
        <f t="shared" si="7"/>
        <v>980269</v>
      </c>
      <c r="AP10" s="35">
        <f t="shared" si="7"/>
        <v>980269</v>
      </c>
      <c r="AQ10" s="35">
        <f t="shared" si="7"/>
        <v>980269</v>
      </c>
      <c r="AR10" s="35">
        <f t="shared" si="7"/>
        <v>980269</v>
      </c>
      <c r="AS10" s="35">
        <f t="shared" si="7"/>
        <v>980269</v>
      </c>
      <c r="AT10" s="35">
        <f t="shared" si="7"/>
        <v>980269</v>
      </c>
      <c r="AU10" s="35">
        <f t="shared" si="7"/>
        <v>980269</v>
      </c>
      <c r="AV10" s="35">
        <f t="shared" si="7"/>
        <v>980269</v>
      </c>
      <c r="AW10" s="35">
        <f t="shared" si="7"/>
        <v>980269</v>
      </c>
      <c r="AX10" s="35">
        <f t="shared" si="7"/>
        <v>980269</v>
      </c>
      <c r="AY10" s="35">
        <f t="shared" si="7"/>
        <v>980269</v>
      </c>
      <c r="AZ10" s="35">
        <f t="shared" si="7"/>
        <v>980269</v>
      </c>
      <c r="BA10" s="35">
        <f t="shared" si="7"/>
        <v>980269</v>
      </c>
      <c r="BB10" s="35">
        <f t="shared" si="7"/>
        <v>980269</v>
      </c>
      <c r="BC10" s="35">
        <f t="shared" si="7"/>
        <v>980269</v>
      </c>
      <c r="BD10" s="35">
        <f t="shared" si="7"/>
        <v>980269</v>
      </c>
      <c r="BE10" s="35">
        <f t="shared" si="7"/>
        <v>980269</v>
      </c>
      <c r="BF10" s="35">
        <f t="shared" si="7"/>
        <v>980269</v>
      </c>
      <c r="BG10" s="35">
        <f t="shared" si="7"/>
        <v>980269</v>
      </c>
      <c r="BH10" s="35">
        <f t="shared" si="7"/>
        <v>980269</v>
      </c>
      <c r="BI10" s="35">
        <f t="shared" si="7"/>
        <v>980269</v>
      </c>
      <c r="BJ10" s="35">
        <f t="shared" si="7"/>
        <v>980269</v>
      </c>
      <c r="BK10" s="35">
        <f t="shared" si="7"/>
        <v>980269</v>
      </c>
    </row>
    <row r="11" spans="1:63">
      <c r="A11" s="1" t="s">
        <v>546</v>
      </c>
      <c r="B11" s="29" t="str">
        <f>About!B2</f>
        <v>MA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363600</v>
      </c>
      <c r="N11" s="29">
        <f t="shared" si="8"/>
        <v>0</v>
      </c>
      <c r="O11" s="29">
        <f t="shared" si="8"/>
        <v>0</v>
      </c>
      <c r="P11" s="29">
        <f t="shared" si="8"/>
        <v>61456</v>
      </c>
      <c r="Q11" s="29">
        <f t="shared" si="8"/>
        <v>31952</v>
      </c>
      <c r="R11" s="29">
        <f t="shared" si="8"/>
        <v>332489</v>
      </c>
      <c r="S11" s="29">
        <f t="shared" si="8"/>
        <v>116341</v>
      </c>
      <c r="T11" s="29">
        <f t="shared" si="8"/>
        <v>201203</v>
      </c>
      <c r="U11" s="29">
        <f t="shared" si="8"/>
        <v>328490</v>
      </c>
      <c r="V11" s="29">
        <f t="shared" si="8"/>
        <v>338502</v>
      </c>
      <c r="W11" s="29">
        <f t="shared" si="8"/>
        <v>326413</v>
      </c>
      <c r="X11" s="29">
        <f t="shared" si="8"/>
        <v>10669</v>
      </c>
      <c r="Y11" s="29">
        <f t="shared" si="8"/>
        <v>80446</v>
      </c>
      <c r="Z11" s="29">
        <f t="shared" si="8"/>
        <v>2332</v>
      </c>
      <c r="AA11" s="29">
        <f t="shared" si="8"/>
        <v>3041</v>
      </c>
      <c r="AB11" s="29">
        <f t="shared" si="8"/>
        <v>7650</v>
      </c>
      <c r="AC11" s="29">
        <f t="shared" si="8"/>
        <v>590</v>
      </c>
      <c r="AD11" s="29">
        <f t="shared" si="8"/>
        <v>0</v>
      </c>
      <c r="AE11" s="29">
        <f t="shared" si="8"/>
        <v>122</v>
      </c>
      <c r="AF11" s="35">
        <f>AVERAGE(W11:AE11)</f>
        <v>47918.111111111109</v>
      </c>
      <c r="AG11" s="35">
        <f t="shared" ref="AG11:BK11" si="9">AF11</f>
        <v>47918.111111111109</v>
      </c>
      <c r="AH11" s="35">
        <f t="shared" si="9"/>
        <v>47918.111111111109</v>
      </c>
      <c r="AI11" s="35">
        <f t="shared" si="9"/>
        <v>47918.111111111109</v>
      </c>
      <c r="AJ11" s="35">
        <f t="shared" si="9"/>
        <v>47918.111111111109</v>
      </c>
      <c r="AK11" s="35">
        <f t="shared" si="9"/>
        <v>47918.111111111109</v>
      </c>
      <c r="AL11" s="35">
        <f t="shared" si="9"/>
        <v>47918.111111111109</v>
      </c>
      <c r="AM11" s="35">
        <f t="shared" si="9"/>
        <v>47918.111111111109</v>
      </c>
      <c r="AN11" s="35">
        <f t="shared" si="9"/>
        <v>47918.111111111109</v>
      </c>
      <c r="AO11" s="35">
        <f t="shared" si="9"/>
        <v>47918.111111111109</v>
      </c>
      <c r="AP11" s="35">
        <f t="shared" si="9"/>
        <v>47918.111111111109</v>
      </c>
      <c r="AQ11" s="35">
        <f t="shared" si="9"/>
        <v>47918.111111111109</v>
      </c>
      <c r="AR11" s="35">
        <f t="shared" si="9"/>
        <v>47918.111111111109</v>
      </c>
      <c r="AS11" s="35">
        <f t="shared" si="9"/>
        <v>47918.111111111109</v>
      </c>
      <c r="AT11" s="35">
        <f t="shared" si="9"/>
        <v>47918.111111111109</v>
      </c>
      <c r="AU11" s="35">
        <f t="shared" si="9"/>
        <v>47918.111111111109</v>
      </c>
      <c r="AV11" s="35">
        <f t="shared" si="9"/>
        <v>47918.111111111109</v>
      </c>
      <c r="AW11" s="35">
        <f t="shared" si="9"/>
        <v>47918.111111111109</v>
      </c>
      <c r="AX11" s="35">
        <f t="shared" si="9"/>
        <v>47918.111111111109</v>
      </c>
      <c r="AY11" s="35">
        <f t="shared" si="9"/>
        <v>47918.111111111109</v>
      </c>
      <c r="AZ11" s="35">
        <f t="shared" si="9"/>
        <v>47918.111111111109</v>
      </c>
      <c r="BA11" s="35">
        <f t="shared" si="9"/>
        <v>47918.111111111109</v>
      </c>
      <c r="BB11" s="35">
        <f t="shared" si="9"/>
        <v>47918.111111111109</v>
      </c>
      <c r="BC11" s="35">
        <f t="shared" si="9"/>
        <v>47918.111111111109</v>
      </c>
      <c r="BD11" s="35">
        <f t="shared" si="9"/>
        <v>47918.111111111109</v>
      </c>
      <c r="BE11" s="35">
        <f t="shared" si="9"/>
        <v>47918.111111111109</v>
      </c>
      <c r="BF11" s="35">
        <f t="shared" si="9"/>
        <v>47918.111111111109</v>
      </c>
      <c r="BG11" s="35">
        <f t="shared" si="9"/>
        <v>47918.111111111109</v>
      </c>
      <c r="BH11" s="35">
        <f t="shared" si="9"/>
        <v>47918.111111111109</v>
      </c>
      <c r="BI11" s="35">
        <f t="shared" si="9"/>
        <v>47918.111111111109</v>
      </c>
      <c r="BJ11" s="35">
        <f t="shared" si="9"/>
        <v>47918.111111111109</v>
      </c>
      <c r="BK11" s="35">
        <f t="shared" si="9"/>
        <v>47918.111111111109</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MA</v>
      </c>
      <c r="C14" s="29">
        <f t="shared" ref="C14:AH14" si="11">IF(C10&gt;C11,C10-C11,0)</f>
        <v>1921479</v>
      </c>
      <c r="D14" s="29">
        <f t="shared" si="11"/>
        <v>2280689</v>
      </c>
      <c r="E14" s="29">
        <f t="shared" si="11"/>
        <v>1659529</v>
      </c>
      <c r="F14" s="29">
        <f t="shared" si="11"/>
        <v>1839654</v>
      </c>
      <c r="G14" s="29">
        <f t="shared" si="11"/>
        <v>1533335</v>
      </c>
      <c r="H14" s="29">
        <f t="shared" si="11"/>
        <v>1790365</v>
      </c>
      <c r="I14" s="29">
        <f t="shared" si="11"/>
        <v>1591142</v>
      </c>
      <c r="J14" s="29">
        <f t="shared" si="11"/>
        <v>1863013</v>
      </c>
      <c r="K14" s="29">
        <f t="shared" si="11"/>
        <v>1759332</v>
      </c>
      <c r="L14" s="29">
        <f t="shared" si="11"/>
        <v>1934349</v>
      </c>
      <c r="M14" s="29">
        <f t="shared" si="11"/>
        <v>1779494</v>
      </c>
      <c r="N14" s="29">
        <f t="shared" si="11"/>
        <v>1136866</v>
      </c>
      <c r="O14" s="29">
        <f t="shared" si="11"/>
        <v>497377</v>
      </c>
      <c r="P14" s="29">
        <f t="shared" si="11"/>
        <v>212804</v>
      </c>
      <c r="Q14" s="29">
        <f t="shared" si="11"/>
        <v>480195</v>
      </c>
      <c r="R14" s="29">
        <f t="shared" si="11"/>
        <v>2244245</v>
      </c>
      <c r="S14" s="29">
        <f t="shared" si="11"/>
        <v>580174</v>
      </c>
      <c r="T14" s="29">
        <f t="shared" si="11"/>
        <v>733609</v>
      </c>
      <c r="U14" s="29">
        <f t="shared" si="11"/>
        <v>3848535</v>
      </c>
      <c r="V14" s="29">
        <f t="shared" si="11"/>
        <v>4572904</v>
      </c>
      <c r="W14" s="29">
        <f t="shared" si="11"/>
        <v>3387752</v>
      </c>
      <c r="X14" s="29">
        <f t="shared" si="11"/>
        <v>4425766</v>
      </c>
      <c r="Y14" s="29">
        <f t="shared" si="11"/>
        <v>992778</v>
      </c>
      <c r="Z14" s="29">
        <f t="shared" si="11"/>
        <v>1245136</v>
      </c>
      <c r="AA14" s="29">
        <f t="shared" si="11"/>
        <v>1419431</v>
      </c>
      <c r="AB14" s="29">
        <f t="shared" si="11"/>
        <v>1330451</v>
      </c>
      <c r="AC14" s="29">
        <f t="shared" si="11"/>
        <v>1011076</v>
      </c>
      <c r="AD14" s="29">
        <f t="shared" si="11"/>
        <v>144332</v>
      </c>
      <c r="AE14" s="29">
        <f t="shared" si="11"/>
        <v>980147</v>
      </c>
      <c r="AF14" s="29">
        <f t="shared" si="11"/>
        <v>932350.88888888888</v>
      </c>
      <c r="AG14" s="29">
        <f t="shared" si="11"/>
        <v>932350.88888888888</v>
      </c>
      <c r="AH14" s="29">
        <f t="shared" si="11"/>
        <v>932350.88888888888</v>
      </c>
      <c r="AI14" s="29">
        <f t="shared" ref="AI14:BK14" si="12">IF(AI10&gt;AI11,AI10-AI11,0)</f>
        <v>932350.88888888888</v>
      </c>
      <c r="AJ14" s="29">
        <f t="shared" si="12"/>
        <v>932350.88888888888</v>
      </c>
      <c r="AK14" s="29">
        <f t="shared" si="12"/>
        <v>932350.88888888888</v>
      </c>
      <c r="AL14" s="29">
        <f t="shared" si="12"/>
        <v>932350.88888888888</v>
      </c>
      <c r="AM14" s="29">
        <f t="shared" si="12"/>
        <v>932350.88888888888</v>
      </c>
      <c r="AN14" s="29">
        <f t="shared" si="12"/>
        <v>932350.88888888888</v>
      </c>
      <c r="AO14" s="29">
        <f t="shared" si="12"/>
        <v>932350.88888888888</v>
      </c>
      <c r="AP14" s="29">
        <f t="shared" si="12"/>
        <v>932350.88888888888</v>
      </c>
      <c r="AQ14" s="29">
        <f t="shared" si="12"/>
        <v>932350.88888888888</v>
      </c>
      <c r="AR14" s="29">
        <f t="shared" si="12"/>
        <v>932350.88888888888</v>
      </c>
      <c r="AS14" s="29">
        <f t="shared" si="12"/>
        <v>932350.88888888888</v>
      </c>
      <c r="AT14" s="29">
        <f t="shared" si="12"/>
        <v>932350.88888888888</v>
      </c>
      <c r="AU14" s="29">
        <f t="shared" si="12"/>
        <v>932350.88888888888</v>
      </c>
      <c r="AV14" s="29">
        <f t="shared" si="12"/>
        <v>932350.88888888888</v>
      </c>
      <c r="AW14" s="29">
        <f t="shared" si="12"/>
        <v>932350.88888888888</v>
      </c>
      <c r="AX14" s="29">
        <f t="shared" si="12"/>
        <v>932350.88888888888</v>
      </c>
      <c r="AY14" s="29">
        <f t="shared" si="12"/>
        <v>932350.88888888888</v>
      </c>
      <c r="AZ14" s="29">
        <f t="shared" si="12"/>
        <v>932350.88888888888</v>
      </c>
      <c r="BA14" s="29">
        <f t="shared" si="12"/>
        <v>932350.88888888888</v>
      </c>
      <c r="BB14" s="29">
        <f t="shared" si="12"/>
        <v>932350.88888888888</v>
      </c>
      <c r="BC14" s="29">
        <f t="shared" si="12"/>
        <v>932350.88888888888</v>
      </c>
      <c r="BD14" s="29">
        <f t="shared" si="12"/>
        <v>932350.88888888888</v>
      </c>
      <c r="BE14" s="29">
        <f t="shared" si="12"/>
        <v>932350.88888888888</v>
      </c>
      <c r="BF14" s="29">
        <f t="shared" si="12"/>
        <v>932350.88888888888</v>
      </c>
      <c r="BG14" s="29">
        <f t="shared" si="12"/>
        <v>932350.88888888888</v>
      </c>
      <c r="BH14" s="29">
        <f t="shared" si="12"/>
        <v>932350.88888888888</v>
      </c>
      <c r="BI14" s="29">
        <f t="shared" si="12"/>
        <v>932350.88888888888</v>
      </c>
      <c r="BJ14" s="29">
        <f t="shared" si="12"/>
        <v>932350.88888888888</v>
      </c>
      <c r="BK14" s="29">
        <f t="shared" si="12"/>
        <v>932350.88888888888</v>
      </c>
    </row>
    <row r="15" spans="1:63">
      <c r="A15" s="1" t="s">
        <v>546</v>
      </c>
      <c r="B15" s="29" t="str">
        <f>About!B2</f>
        <v>MA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Massachusetts</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35130720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81112.638294026678</v>
      </c>
      <c r="C7" s="130">
        <f>B7/SUM($B$7:$B$22)</f>
        <v>2.7075194155482085E-3</v>
      </c>
      <c r="D7" s="131">
        <f>SUM(C7:C22)</f>
        <v>0.99999999999999978</v>
      </c>
      <c r="E7" s="94"/>
      <c r="F7" s="94"/>
      <c r="G7" s="94"/>
      <c r="H7" s="94"/>
      <c r="I7" s="94"/>
      <c r="J7" s="94"/>
      <c r="K7" s="94"/>
      <c r="L7" s="94"/>
    </row>
    <row r="8" spans="1:12" ht="15" customHeight="1">
      <c r="A8" s="83" t="s">
        <v>488</v>
      </c>
      <c r="B8" s="84">
        <f>(Calculations!B61*'EIA SEDS data'!AF$6)+('EIA SEDS data'!AF$10*IF(About!$N$12,Calculations!$B115,Calculations!B93))</f>
        <v>8169166.2940900177</v>
      </c>
      <c r="C8" s="130">
        <f t="shared" ref="C8:C22" si="0">B8/SUM($B$7:$B$22)</f>
        <v>0.27268471122729543</v>
      </c>
      <c r="E8" s="94"/>
      <c r="F8" s="94"/>
      <c r="G8" s="94"/>
      <c r="H8" s="94"/>
      <c r="I8" s="94"/>
      <c r="J8" s="94"/>
      <c r="K8" s="94"/>
      <c r="L8" s="94"/>
    </row>
    <row r="9" spans="1:12" ht="15" customHeight="1">
      <c r="A9" s="83" t="s">
        <v>489</v>
      </c>
      <c r="B9" s="84">
        <f>(Calculations!B62*'EIA SEDS data'!AF$6)+('EIA SEDS data'!AF$10*IF(About!$N$12,Calculations!$B116,Calculations!B94))</f>
        <v>8979319.4841409326</v>
      </c>
      <c r="C9" s="130">
        <f t="shared" si="0"/>
        <v>0.2997274204494994</v>
      </c>
      <c r="E9" s="94"/>
      <c r="F9" s="94"/>
      <c r="G9" s="94"/>
      <c r="H9" s="94"/>
      <c r="I9" s="94"/>
      <c r="J9" s="94"/>
      <c r="K9" s="94"/>
      <c r="L9" s="94"/>
    </row>
    <row r="10" spans="1:12" ht="15" customHeight="1">
      <c r="A10" s="83" t="s">
        <v>490</v>
      </c>
      <c r="B10" s="84">
        <f>(Calculations!B63*'EIA SEDS data'!AF$6)+('EIA SEDS data'!AF$10*IF(About!$N$12,Calculations!$B117,Calculations!B95))</f>
        <v>9235539.7251680028</v>
      </c>
      <c r="C10" s="130">
        <f t="shared" si="0"/>
        <v>0.30827998749487834</v>
      </c>
      <c r="F10" s="94"/>
      <c r="G10" s="128"/>
      <c r="H10" s="129"/>
    </row>
    <row r="11" spans="1:12" ht="15" customHeight="1">
      <c r="A11" s="83" t="s">
        <v>491</v>
      </c>
      <c r="B11" s="84">
        <f>(Calculations!B64*'EIA SEDS data'!AF$6)+('EIA SEDS data'!AF$10*IF(About!$N$12,Calculations!$B118,Calculations!B96))</f>
        <v>939784.55087070586</v>
      </c>
      <c r="C11" s="130">
        <f t="shared" si="0"/>
        <v>3.1369771362770124E-2</v>
      </c>
      <c r="F11" s="94"/>
      <c r="G11" s="128"/>
      <c r="H11" s="129"/>
    </row>
    <row r="12" spans="1:12" ht="15" customHeight="1">
      <c r="A12" s="83" t="s">
        <v>492</v>
      </c>
      <c r="B12" s="84">
        <f>(Calculations!B65*'EIA SEDS data'!AF$6)+('EIA SEDS data'!AF$10*IF(About!$N$12,Calculations!$B119,Calculations!B97))</f>
        <v>1195202.6108807314</v>
      </c>
      <c r="C12" s="130">
        <f t="shared" si="0"/>
        <v>3.9895561808051802E-2</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53212.92118714079</v>
      </c>
      <c r="C14" s="130">
        <f t="shared" si="0"/>
        <v>1.7762338927992968E-3</v>
      </c>
      <c r="F14" s="94"/>
      <c r="G14" s="128"/>
      <c r="H14" s="129"/>
    </row>
    <row r="15" spans="1:12" ht="15" customHeight="1">
      <c r="A15" s="83" t="s">
        <v>495</v>
      </c>
      <c r="B15" s="84">
        <f>(Calculations!B68*'EIA SEDS data'!AF$6)+('EIA SEDS data'!AF$10*IF(About!$N$12,Calculations!$B122,Calculations!B100))</f>
        <v>5649.9630302340101</v>
      </c>
      <c r="C15" s="130">
        <f t="shared" si="0"/>
        <v>1.8859434143957203E-4</v>
      </c>
      <c r="F15" s="94"/>
      <c r="G15" s="128"/>
      <c r="H15" s="129"/>
    </row>
    <row r="16" spans="1:12" ht="15" customHeight="1">
      <c r="A16" s="83" t="s">
        <v>496</v>
      </c>
      <c r="B16" s="84">
        <f>(Calculations!B69*'EIA SEDS data'!AF$6)+('EIA SEDS data'!AF$10*IF(About!$N$12,Calculations!$B123,Calculations!B101))</f>
        <v>3738.4576571999432</v>
      </c>
      <c r="C16" s="130">
        <f t="shared" si="0"/>
        <v>1.2478877403028721E-4</v>
      </c>
      <c r="F16" s="94"/>
      <c r="G16" s="128"/>
      <c r="H16" s="129"/>
    </row>
    <row r="17" spans="1:8" ht="15" customHeight="1">
      <c r="A17" s="83" t="s">
        <v>497</v>
      </c>
      <c r="B17" s="84">
        <f>(Calculations!B70*'EIA SEDS data'!AF$6)+('EIA SEDS data'!AF$10*IF(About!$N$12,Calculations!$B124,Calculations!B102))</f>
        <v>18889.888454700442</v>
      </c>
      <c r="C17" s="130">
        <f t="shared" si="0"/>
        <v>6.3053971396227922E-4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405622.33867380623</v>
      </c>
      <c r="C19" s="130">
        <f t="shared" si="0"/>
        <v>1.3539571396487021E-2</v>
      </c>
      <c r="F19" s="94"/>
      <c r="G19" s="128"/>
      <c r="H19" s="129"/>
    </row>
    <row r="20" spans="1:8" ht="15" customHeight="1">
      <c r="A20" s="83" t="s">
        <v>500</v>
      </c>
      <c r="B20" s="84">
        <f>(Calculations!B73*'EIA SEDS data'!AF$6)+('EIA SEDS data'!AF$10*IF(About!$N$12,Calculations!$B127,Calculations!B105))</f>
        <v>871046.12755250034</v>
      </c>
      <c r="C20" s="130">
        <f t="shared" si="0"/>
        <v>2.9075300123238036E-2</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95117.106482187766</v>
      </c>
      <c r="C25" s="89"/>
      <c r="F25" s="94"/>
      <c r="G25" s="128"/>
      <c r="H25" s="129"/>
    </row>
    <row r="26" spans="1:8" ht="15" customHeight="1">
      <c r="A26" s="83" t="s">
        <v>488</v>
      </c>
      <c r="B26" s="88">
        <f t="shared" ref="B26:B40" si="1">IF($B$2&gt;0, $B$2*C8, 0)</f>
        <v>9579610.238406973</v>
      </c>
      <c r="C26" s="89"/>
      <c r="F26" s="94"/>
      <c r="G26" s="128"/>
      <c r="H26" s="129"/>
    </row>
    <row r="27" spans="1:8" ht="15" customHeight="1">
      <c r="A27" s="83" t="s">
        <v>489</v>
      </c>
      <c r="B27" s="88">
        <f t="shared" si="1"/>
        <v>10529640.084133638</v>
      </c>
      <c r="C27" s="89"/>
      <c r="F27" s="94"/>
      <c r="G27" s="128"/>
      <c r="H27" s="129"/>
    </row>
    <row r="28" spans="1:8" ht="15" customHeight="1">
      <c r="A28" s="83" t="s">
        <v>490</v>
      </c>
      <c r="B28" s="88">
        <f t="shared" si="1"/>
        <v>10830097.922286073</v>
      </c>
      <c r="C28" s="89"/>
      <c r="F28" s="94"/>
      <c r="G28" s="128"/>
      <c r="H28" s="129"/>
    </row>
    <row r="29" spans="1:8" ht="15" customHeight="1">
      <c r="A29" s="83" t="s">
        <v>491</v>
      </c>
      <c r="B29" s="88">
        <f t="shared" si="1"/>
        <v>1102042.6542094958</v>
      </c>
      <c r="C29" s="89"/>
      <c r="F29" s="94"/>
      <c r="G29" s="128"/>
      <c r="H29" s="129"/>
    </row>
    <row r="30" spans="1:8" ht="15" customHeight="1">
      <c r="A30" s="83" t="s">
        <v>492</v>
      </c>
      <c r="B30" s="88">
        <f t="shared" si="1"/>
        <v>1401559.8111213616</v>
      </c>
      <c r="C30" s="89"/>
      <c r="F30" s="94"/>
      <c r="G30" s="128"/>
      <c r="H30" s="129"/>
    </row>
    <row r="31" spans="1:8" ht="15" customHeight="1">
      <c r="A31" s="83" t="s">
        <v>493</v>
      </c>
      <c r="B31" s="88">
        <f t="shared" si="1"/>
        <v>0</v>
      </c>
      <c r="C31" s="89"/>
      <c r="F31" s="94"/>
      <c r="G31" s="128"/>
      <c r="H31" s="129"/>
    </row>
    <row r="32" spans="1:8" ht="15" customHeight="1">
      <c r="A32" s="83" t="s">
        <v>494</v>
      </c>
      <c r="B32" s="88">
        <f t="shared" si="1"/>
        <v>62400.375542442111</v>
      </c>
      <c r="C32" s="89"/>
      <c r="F32" s="94"/>
      <c r="G32" s="128"/>
      <c r="H32" s="129"/>
    </row>
    <row r="33" spans="1:34" ht="15" customHeight="1">
      <c r="A33" s="83" t="s">
        <v>495</v>
      </c>
      <c r="B33" s="88">
        <f t="shared" si="1"/>
        <v>6625.4550026980014</v>
      </c>
      <c r="C33" s="89"/>
      <c r="F33" s="94"/>
      <c r="G33" s="128"/>
      <c r="H33" s="129"/>
    </row>
    <row r="34" spans="1:34" ht="15" customHeight="1">
      <c r="A34" s="83" t="s">
        <v>496</v>
      </c>
      <c r="B34" s="88">
        <f t="shared" si="1"/>
        <v>4383.9194796012916</v>
      </c>
      <c r="C34" s="89"/>
      <c r="F34" s="94"/>
      <c r="G34" s="128"/>
      <c r="H34" s="129"/>
    </row>
    <row r="35" spans="1:34" ht="15" customHeight="1">
      <c r="A35" s="83" t="s">
        <v>497</v>
      </c>
      <c r="B35" s="88">
        <f t="shared" si="1"/>
        <v>22151.314140088922</v>
      </c>
      <c r="C35" s="89"/>
      <c r="F35" s="94"/>
      <c r="G35" s="128"/>
      <c r="H35" s="129"/>
    </row>
    <row r="36" spans="1:34" ht="15" customHeight="1">
      <c r="A36" s="83" t="s">
        <v>498</v>
      </c>
      <c r="B36" s="88">
        <f t="shared" si="1"/>
        <v>0</v>
      </c>
      <c r="C36" s="89"/>
      <c r="F36" s="94"/>
      <c r="G36" s="128"/>
      <c r="H36" s="129"/>
    </row>
    <row r="37" spans="1:34" ht="15" customHeight="1">
      <c r="A37" s="83" t="s">
        <v>499</v>
      </c>
      <c r="B37" s="88">
        <f t="shared" si="1"/>
        <v>475654.89164999448</v>
      </c>
      <c r="C37" s="89"/>
      <c r="F37" s="94"/>
      <c r="G37" s="128"/>
      <c r="H37" s="129"/>
    </row>
    <row r="38" spans="1:34" ht="15" customHeight="1">
      <c r="A38" s="83" t="s">
        <v>500</v>
      </c>
      <c r="B38" s="88">
        <f t="shared" si="1"/>
        <v>1021436.2275454409</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95117.106482187766</v>
      </c>
      <c r="C2" s="95">
        <f>B2</f>
        <v>95117.106482187766</v>
      </c>
      <c r="D2" s="95">
        <f t="shared" ref="D2:AG10" si="0">C2</f>
        <v>95117.106482187766</v>
      </c>
      <c r="E2" s="95">
        <f t="shared" si="0"/>
        <v>95117.106482187766</v>
      </c>
      <c r="F2" s="95">
        <f t="shared" si="0"/>
        <v>95117.106482187766</v>
      </c>
      <c r="G2" s="95">
        <f t="shared" si="0"/>
        <v>95117.106482187766</v>
      </c>
      <c r="H2" s="95">
        <f t="shared" si="0"/>
        <v>95117.106482187766</v>
      </c>
      <c r="I2" s="95">
        <f t="shared" si="0"/>
        <v>95117.106482187766</v>
      </c>
      <c r="J2" s="95">
        <f t="shared" si="0"/>
        <v>95117.106482187766</v>
      </c>
      <c r="K2" s="95">
        <f t="shared" si="0"/>
        <v>95117.106482187766</v>
      </c>
      <c r="L2" s="95">
        <f t="shared" si="0"/>
        <v>95117.106482187766</v>
      </c>
      <c r="M2" s="95">
        <f t="shared" si="0"/>
        <v>95117.106482187766</v>
      </c>
      <c r="N2" s="95">
        <f t="shared" si="0"/>
        <v>95117.106482187766</v>
      </c>
      <c r="O2" s="95">
        <f t="shared" si="0"/>
        <v>95117.106482187766</v>
      </c>
      <c r="P2" s="95">
        <f t="shared" si="0"/>
        <v>95117.106482187766</v>
      </c>
      <c r="Q2" s="95">
        <f t="shared" si="0"/>
        <v>95117.106482187766</v>
      </c>
      <c r="R2" s="95">
        <f t="shared" si="0"/>
        <v>95117.106482187766</v>
      </c>
      <c r="S2" s="95">
        <f t="shared" si="0"/>
        <v>95117.106482187766</v>
      </c>
      <c r="T2" s="95">
        <f t="shared" si="0"/>
        <v>95117.106482187766</v>
      </c>
      <c r="U2" s="95">
        <f t="shared" si="0"/>
        <v>95117.106482187766</v>
      </c>
      <c r="V2" s="95">
        <f t="shared" si="0"/>
        <v>95117.106482187766</v>
      </c>
      <c r="W2" s="95">
        <f t="shared" si="0"/>
        <v>95117.106482187766</v>
      </c>
      <c r="X2" s="95">
        <f t="shared" si="0"/>
        <v>95117.106482187766</v>
      </c>
      <c r="Y2" s="95">
        <f t="shared" si="0"/>
        <v>95117.106482187766</v>
      </c>
      <c r="Z2" s="95">
        <f t="shared" si="0"/>
        <v>95117.106482187766</v>
      </c>
      <c r="AA2" s="95">
        <f t="shared" si="0"/>
        <v>95117.106482187766</v>
      </c>
      <c r="AB2" s="95">
        <f t="shared" si="0"/>
        <v>95117.106482187766</v>
      </c>
      <c r="AC2" s="95">
        <f t="shared" si="0"/>
        <v>95117.106482187766</v>
      </c>
      <c r="AD2" s="95">
        <f t="shared" si="0"/>
        <v>95117.106482187766</v>
      </c>
      <c r="AE2" s="95">
        <f t="shared" si="0"/>
        <v>95117.106482187766</v>
      </c>
      <c r="AF2" s="95">
        <f t="shared" si="0"/>
        <v>95117.106482187766</v>
      </c>
      <c r="AG2" s="95">
        <f t="shared" si="0"/>
        <v>95117.106482187766</v>
      </c>
    </row>
    <row r="3" spans="1:33">
      <c r="A3" s="4" t="s">
        <v>488</v>
      </c>
      <c r="B3" s="95">
        <f>'Manual Adjustment'!$B26</f>
        <v>9579610.238406973</v>
      </c>
      <c r="C3" s="95">
        <f t="shared" ref="C3:R17" si="1">B3</f>
        <v>9579610.238406973</v>
      </c>
      <c r="D3" s="95">
        <f t="shared" si="1"/>
        <v>9579610.238406973</v>
      </c>
      <c r="E3" s="95">
        <f t="shared" si="1"/>
        <v>9579610.238406973</v>
      </c>
      <c r="F3" s="95">
        <f t="shared" si="1"/>
        <v>9579610.238406973</v>
      </c>
      <c r="G3" s="95">
        <f t="shared" si="1"/>
        <v>9579610.238406973</v>
      </c>
      <c r="H3" s="95">
        <f t="shared" si="1"/>
        <v>9579610.238406973</v>
      </c>
      <c r="I3" s="95">
        <f t="shared" si="1"/>
        <v>9579610.238406973</v>
      </c>
      <c r="J3" s="95">
        <f t="shared" si="1"/>
        <v>9579610.238406973</v>
      </c>
      <c r="K3" s="95">
        <f t="shared" si="1"/>
        <v>9579610.238406973</v>
      </c>
      <c r="L3" s="95">
        <f t="shared" si="1"/>
        <v>9579610.238406973</v>
      </c>
      <c r="M3" s="95">
        <f t="shared" si="1"/>
        <v>9579610.238406973</v>
      </c>
      <c r="N3" s="95">
        <f t="shared" si="1"/>
        <v>9579610.238406973</v>
      </c>
      <c r="O3" s="95">
        <f t="shared" si="1"/>
        <v>9579610.238406973</v>
      </c>
      <c r="P3" s="95">
        <f t="shared" si="1"/>
        <v>9579610.238406973</v>
      </c>
      <c r="Q3" s="95">
        <f t="shared" si="1"/>
        <v>9579610.238406973</v>
      </c>
      <c r="R3" s="95">
        <f t="shared" si="1"/>
        <v>9579610.238406973</v>
      </c>
      <c r="S3" s="95">
        <f t="shared" si="0"/>
        <v>9579610.238406973</v>
      </c>
      <c r="T3" s="95">
        <f t="shared" si="0"/>
        <v>9579610.238406973</v>
      </c>
      <c r="U3" s="95">
        <f t="shared" si="0"/>
        <v>9579610.238406973</v>
      </c>
      <c r="V3" s="95">
        <f t="shared" si="0"/>
        <v>9579610.238406973</v>
      </c>
      <c r="W3" s="95">
        <f t="shared" si="0"/>
        <v>9579610.238406973</v>
      </c>
      <c r="X3" s="95">
        <f t="shared" si="0"/>
        <v>9579610.238406973</v>
      </c>
      <c r="Y3" s="95">
        <f t="shared" si="0"/>
        <v>9579610.238406973</v>
      </c>
      <c r="Z3" s="95">
        <f t="shared" si="0"/>
        <v>9579610.238406973</v>
      </c>
      <c r="AA3" s="95">
        <f t="shared" si="0"/>
        <v>9579610.238406973</v>
      </c>
      <c r="AB3" s="95">
        <f t="shared" si="0"/>
        <v>9579610.238406973</v>
      </c>
      <c r="AC3" s="95">
        <f t="shared" si="0"/>
        <v>9579610.238406973</v>
      </c>
      <c r="AD3" s="95">
        <f t="shared" si="0"/>
        <v>9579610.238406973</v>
      </c>
      <c r="AE3" s="95">
        <f t="shared" si="0"/>
        <v>9579610.238406973</v>
      </c>
      <c r="AF3" s="95">
        <f t="shared" si="0"/>
        <v>9579610.238406973</v>
      </c>
      <c r="AG3" s="95">
        <f t="shared" si="0"/>
        <v>9579610.238406973</v>
      </c>
    </row>
    <row r="4" spans="1:33">
      <c r="A4" s="4" t="s">
        <v>489</v>
      </c>
      <c r="B4" s="95">
        <f>'Manual Adjustment'!$B27</f>
        <v>10529640.084133638</v>
      </c>
      <c r="C4" s="95">
        <f t="shared" si="1"/>
        <v>10529640.084133638</v>
      </c>
      <c r="D4" s="95">
        <f t="shared" si="0"/>
        <v>10529640.084133638</v>
      </c>
      <c r="E4" s="95">
        <f t="shared" si="0"/>
        <v>10529640.084133638</v>
      </c>
      <c r="F4" s="95">
        <f t="shared" si="0"/>
        <v>10529640.084133638</v>
      </c>
      <c r="G4" s="95">
        <f t="shared" si="0"/>
        <v>10529640.084133638</v>
      </c>
      <c r="H4" s="95">
        <f t="shared" si="0"/>
        <v>10529640.084133638</v>
      </c>
      <c r="I4" s="95">
        <f t="shared" si="0"/>
        <v>10529640.084133638</v>
      </c>
      <c r="J4" s="95">
        <f t="shared" si="0"/>
        <v>10529640.084133638</v>
      </c>
      <c r="K4" s="95">
        <f t="shared" si="0"/>
        <v>10529640.084133638</v>
      </c>
      <c r="L4" s="95">
        <f t="shared" si="0"/>
        <v>10529640.084133638</v>
      </c>
      <c r="M4" s="95">
        <f t="shared" si="0"/>
        <v>10529640.084133638</v>
      </c>
      <c r="N4" s="95">
        <f t="shared" si="0"/>
        <v>10529640.084133638</v>
      </c>
      <c r="O4" s="95">
        <f t="shared" si="0"/>
        <v>10529640.084133638</v>
      </c>
      <c r="P4" s="95">
        <f t="shared" si="0"/>
        <v>10529640.084133638</v>
      </c>
      <c r="Q4" s="95">
        <f t="shared" si="0"/>
        <v>10529640.084133638</v>
      </c>
      <c r="R4" s="95">
        <f t="shared" si="0"/>
        <v>10529640.084133638</v>
      </c>
      <c r="S4" s="95">
        <f t="shared" si="0"/>
        <v>10529640.084133638</v>
      </c>
      <c r="T4" s="95">
        <f t="shared" si="0"/>
        <v>10529640.084133638</v>
      </c>
      <c r="U4" s="95">
        <f t="shared" si="0"/>
        <v>10529640.084133638</v>
      </c>
      <c r="V4" s="95">
        <f t="shared" si="0"/>
        <v>10529640.084133638</v>
      </c>
      <c r="W4" s="95">
        <f t="shared" si="0"/>
        <v>10529640.084133638</v>
      </c>
      <c r="X4" s="95">
        <f t="shared" si="0"/>
        <v>10529640.084133638</v>
      </c>
      <c r="Y4" s="95">
        <f t="shared" si="0"/>
        <v>10529640.084133638</v>
      </c>
      <c r="Z4" s="95">
        <f t="shared" si="0"/>
        <v>10529640.084133638</v>
      </c>
      <c r="AA4" s="95">
        <f t="shared" si="0"/>
        <v>10529640.084133638</v>
      </c>
      <c r="AB4" s="95">
        <f t="shared" si="0"/>
        <v>10529640.084133638</v>
      </c>
      <c r="AC4" s="95">
        <f t="shared" si="0"/>
        <v>10529640.084133638</v>
      </c>
      <c r="AD4" s="95">
        <f t="shared" si="0"/>
        <v>10529640.084133638</v>
      </c>
      <c r="AE4" s="95">
        <f t="shared" si="0"/>
        <v>10529640.084133638</v>
      </c>
      <c r="AF4" s="95">
        <f t="shared" si="0"/>
        <v>10529640.084133638</v>
      </c>
      <c r="AG4" s="95">
        <f t="shared" si="0"/>
        <v>10529640.084133638</v>
      </c>
    </row>
    <row r="5" spans="1:33">
      <c r="A5" s="4" t="s">
        <v>490</v>
      </c>
      <c r="B5" s="95">
        <f>'Manual Adjustment'!$B28</f>
        <v>10830097.922286073</v>
      </c>
      <c r="C5" s="95">
        <f t="shared" si="1"/>
        <v>10830097.922286073</v>
      </c>
      <c r="D5" s="95">
        <f t="shared" si="0"/>
        <v>10830097.922286073</v>
      </c>
      <c r="E5" s="95">
        <f t="shared" si="0"/>
        <v>10830097.922286073</v>
      </c>
      <c r="F5" s="95">
        <f t="shared" si="0"/>
        <v>10830097.922286073</v>
      </c>
      <c r="G5" s="95">
        <f t="shared" si="0"/>
        <v>10830097.922286073</v>
      </c>
      <c r="H5" s="95">
        <f t="shared" si="0"/>
        <v>10830097.922286073</v>
      </c>
      <c r="I5" s="95">
        <f t="shared" si="0"/>
        <v>10830097.922286073</v>
      </c>
      <c r="J5" s="95">
        <f t="shared" si="0"/>
        <v>10830097.922286073</v>
      </c>
      <c r="K5" s="95">
        <f t="shared" si="0"/>
        <v>10830097.922286073</v>
      </c>
      <c r="L5" s="95">
        <f t="shared" si="0"/>
        <v>10830097.922286073</v>
      </c>
      <c r="M5" s="95">
        <f t="shared" si="0"/>
        <v>10830097.922286073</v>
      </c>
      <c r="N5" s="95">
        <f t="shared" si="0"/>
        <v>10830097.922286073</v>
      </c>
      <c r="O5" s="95">
        <f t="shared" si="0"/>
        <v>10830097.922286073</v>
      </c>
      <c r="P5" s="95">
        <f t="shared" si="0"/>
        <v>10830097.922286073</v>
      </c>
      <c r="Q5" s="95">
        <f t="shared" si="0"/>
        <v>10830097.922286073</v>
      </c>
      <c r="R5" s="95">
        <f t="shared" si="0"/>
        <v>10830097.922286073</v>
      </c>
      <c r="S5" s="95">
        <f t="shared" si="0"/>
        <v>10830097.922286073</v>
      </c>
      <c r="T5" s="95">
        <f t="shared" si="0"/>
        <v>10830097.922286073</v>
      </c>
      <c r="U5" s="95">
        <f t="shared" si="0"/>
        <v>10830097.922286073</v>
      </c>
      <c r="V5" s="95">
        <f t="shared" si="0"/>
        <v>10830097.922286073</v>
      </c>
      <c r="W5" s="95">
        <f t="shared" si="0"/>
        <v>10830097.922286073</v>
      </c>
      <c r="X5" s="95">
        <f t="shared" si="0"/>
        <v>10830097.922286073</v>
      </c>
      <c r="Y5" s="95">
        <f t="shared" si="0"/>
        <v>10830097.922286073</v>
      </c>
      <c r="Z5" s="95">
        <f t="shared" si="0"/>
        <v>10830097.922286073</v>
      </c>
      <c r="AA5" s="95">
        <f t="shared" si="0"/>
        <v>10830097.922286073</v>
      </c>
      <c r="AB5" s="95">
        <f t="shared" si="0"/>
        <v>10830097.922286073</v>
      </c>
      <c r="AC5" s="95">
        <f t="shared" si="0"/>
        <v>10830097.922286073</v>
      </c>
      <c r="AD5" s="95">
        <f t="shared" si="0"/>
        <v>10830097.922286073</v>
      </c>
      <c r="AE5" s="95">
        <f t="shared" si="0"/>
        <v>10830097.922286073</v>
      </c>
      <c r="AF5" s="95">
        <f t="shared" si="0"/>
        <v>10830097.922286073</v>
      </c>
      <c r="AG5" s="95">
        <f t="shared" si="0"/>
        <v>10830097.922286073</v>
      </c>
    </row>
    <row r="6" spans="1:33">
      <c r="A6" s="4" t="s">
        <v>491</v>
      </c>
      <c r="B6" s="95">
        <f>'Manual Adjustment'!$B29</f>
        <v>1102042.6542094958</v>
      </c>
      <c r="C6" s="95">
        <f t="shared" si="1"/>
        <v>1102042.6542094958</v>
      </c>
      <c r="D6" s="95">
        <f t="shared" si="0"/>
        <v>1102042.6542094958</v>
      </c>
      <c r="E6" s="95">
        <f t="shared" si="0"/>
        <v>1102042.6542094958</v>
      </c>
      <c r="F6" s="95">
        <f t="shared" si="0"/>
        <v>1102042.6542094958</v>
      </c>
      <c r="G6" s="95">
        <f t="shared" si="0"/>
        <v>1102042.6542094958</v>
      </c>
      <c r="H6" s="95">
        <f t="shared" si="0"/>
        <v>1102042.6542094958</v>
      </c>
      <c r="I6" s="95">
        <f t="shared" si="0"/>
        <v>1102042.6542094958</v>
      </c>
      <c r="J6" s="95">
        <f t="shared" si="0"/>
        <v>1102042.6542094958</v>
      </c>
      <c r="K6" s="95">
        <f t="shared" si="0"/>
        <v>1102042.6542094958</v>
      </c>
      <c r="L6" s="95">
        <f t="shared" si="0"/>
        <v>1102042.6542094958</v>
      </c>
      <c r="M6" s="95">
        <f t="shared" si="0"/>
        <v>1102042.6542094958</v>
      </c>
      <c r="N6" s="95">
        <f t="shared" si="0"/>
        <v>1102042.6542094958</v>
      </c>
      <c r="O6" s="95">
        <f t="shared" si="0"/>
        <v>1102042.6542094958</v>
      </c>
      <c r="P6" s="95">
        <f t="shared" si="0"/>
        <v>1102042.6542094958</v>
      </c>
      <c r="Q6" s="95">
        <f t="shared" si="0"/>
        <v>1102042.6542094958</v>
      </c>
      <c r="R6" s="95">
        <f t="shared" si="0"/>
        <v>1102042.6542094958</v>
      </c>
      <c r="S6" s="95">
        <f t="shared" si="0"/>
        <v>1102042.6542094958</v>
      </c>
      <c r="T6" s="95">
        <f t="shared" si="0"/>
        <v>1102042.6542094958</v>
      </c>
      <c r="U6" s="95">
        <f t="shared" si="0"/>
        <v>1102042.6542094958</v>
      </c>
      <c r="V6" s="95">
        <f t="shared" si="0"/>
        <v>1102042.6542094958</v>
      </c>
      <c r="W6" s="95">
        <f t="shared" si="0"/>
        <v>1102042.6542094958</v>
      </c>
      <c r="X6" s="95">
        <f t="shared" si="0"/>
        <v>1102042.6542094958</v>
      </c>
      <c r="Y6" s="95">
        <f t="shared" si="0"/>
        <v>1102042.6542094958</v>
      </c>
      <c r="Z6" s="95">
        <f t="shared" si="0"/>
        <v>1102042.6542094958</v>
      </c>
      <c r="AA6" s="95">
        <f t="shared" si="0"/>
        <v>1102042.6542094958</v>
      </c>
      <c r="AB6" s="95">
        <f t="shared" si="0"/>
        <v>1102042.6542094958</v>
      </c>
      <c r="AC6" s="95">
        <f t="shared" si="0"/>
        <v>1102042.6542094958</v>
      </c>
      <c r="AD6" s="95">
        <f t="shared" si="0"/>
        <v>1102042.6542094958</v>
      </c>
      <c r="AE6" s="95">
        <f t="shared" si="0"/>
        <v>1102042.6542094958</v>
      </c>
      <c r="AF6" s="95">
        <f t="shared" si="0"/>
        <v>1102042.6542094958</v>
      </c>
      <c r="AG6" s="95">
        <f t="shared" si="0"/>
        <v>1102042.6542094958</v>
      </c>
    </row>
    <row r="7" spans="1:33">
      <c r="A7" s="4" t="s">
        <v>492</v>
      </c>
      <c r="B7" s="95">
        <f>'Manual Adjustment'!$B30</f>
        <v>1401559.8111213616</v>
      </c>
      <c r="C7" s="95">
        <f t="shared" si="1"/>
        <v>1401559.8111213616</v>
      </c>
      <c r="D7" s="95">
        <f t="shared" si="0"/>
        <v>1401559.8111213616</v>
      </c>
      <c r="E7" s="95">
        <f t="shared" si="0"/>
        <v>1401559.8111213616</v>
      </c>
      <c r="F7" s="95">
        <f t="shared" si="0"/>
        <v>1401559.8111213616</v>
      </c>
      <c r="G7" s="95">
        <f t="shared" si="0"/>
        <v>1401559.8111213616</v>
      </c>
      <c r="H7" s="95">
        <f t="shared" si="0"/>
        <v>1401559.8111213616</v>
      </c>
      <c r="I7" s="95">
        <f t="shared" si="0"/>
        <v>1401559.8111213616</v>
      </c>
      <c r="J7" s="95">
        <f t="shared" si="0"/>
        <v>1401559.8111213616</v>
      </c>
      <c r="K7" s="95">
        <f t="shared" si="0"/>
        <v>1401559.8111213616</v>
      </c>
      <c r="L7" s="95">
        <f t="shared" si="0"/>
        <v>1401559.8111213616</v>
      </c>
      <c r="M7" s="95">
        <f t="shared" si="0"/>
        <v>1401559.8111213616</v>
      </c>
      <c r="N7" s="95">
        <f t="shared" si="0"/>
        <v>1401559.8111213616</v>
      </c>
      <c r="O7" s="95">
        <f t="shared" si="0"/>
        <v>1401559.8111213616</v>
      </c>
      <c r="P7" s="95">
        <f t="shared" si="0"/>
        <v>1401559.8111213616</v>
      </c>
      <c r="Q7" s="95">
        <f t="shared" si="0"/>
        <v>1401559.8111213616</v>
      </c>
      <c r="R7" s="95">
        <f t="shared" si="0"/>
        <v>1401559.8111213616</v>
      </c>
      <c r="S7" s="95">
        <f t="shared" si="0"/>
        <v>1401559.8111213616</v>
      </c>
      <c r="T7" s="95">
        <f t="shared" si="0"/>
        <v>1401559.8111213616</v>
      </c>
      <c r="U7" s="95">
        <f t="shared" si="0"/>
        <v>1401559.8111213616</v>
      </c>
      <c r="V7" s="95">
        <f t="shared" si="0"/>
        <v>1401559.8111213616</v>
      </c>
      <c r="W7" s="95">
        <f t="shared" si="0"/>
        <v>1401559.8111213616</v>
      </c>
      <c r="X7" s="95">
        <f t="shared" si="0"/>
        <v>1401559.8111213616</v>
      </c>
      <c r="Y7" s="95">
        <f t="shared" si="0"/>
        <v>1401559.8111213616</v>
      </c>
      <c r="Z7" s="95">
        <f t="shared" si="0"/>
        <v>1401559.8111213616</v>
      </c>
      <c r="AA7" s="95">
        <f t="shared" si="0"/>
        <v>1401559.8111213616</v>
      </c>
      <c r="AB7" s="95">
        <f t="shared" si="0"/>
        <v>1401559.8111213616</v>
      </c>
      <c r="AC7" s="95">
        <f t="shared" si="0"/>
        <v>1401559.8111213616</v>
      </c>
      <c r="AD7" s="95">
        <f t="shared" si="0"/>
        <v>1401559.8111213616</v>
      </c>
      <c r="AE7" s="95">
        <f t="shared" si="0"/>
        <v>1401559.8111213616</v>
      </c>
      <c r="AF7" s="95">
        <f t="shared" si="0"/>
        <v>1401559.8111213616</v>
      </c>
      <c r="AG7" s="95">
        <f t="shared" si="0"/>
        <v>1401559.8111213616</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62400.375542442111</v>
      </c>
      <c r="C9" s="95">
        <f t="shared" si="1"/>
        <v>62400.375542442111</v>
      </c>
      <c r="D9" s="95">
        <f t="shared" si="0"/>
        <v>62400.375542442111</v>
      </c>
      <c r="E9" s="95">
        <f t="shared" si="0"/>
        <v>62400.375542442111</v>
      </c>
      <c r="F9" s="95">
        <f t="shared" si="0"/>
        <v>62400.375542442111</v>
      </c>
      <c r="G9" s="95">
        <f t="shared" si="0"/>
        <v>62400.375542442111</v>
      </c>
      <c r="H9" s="95">
        <f t="shared" si="0"/>
        <v>62400.375542442111</v>
      </c>
      <c r="I9" s="95">
        <f t="shared" si="0"/>
        <v>62400.375542442111</v>
      </c>
      <c r="J9" s="95">
        <f t="shared" si="0"/>
        <v>62400.375542442111</v>
      </c>
      <c r="K9" s="95">
        <f t="shared" si="0"/>
        <v>62400.375542442111</v>
      </c>
      <c r="L9" s="95">
        <f t="shared" si="0"/>
        <v>62400.375542442111</v>
      </c>
      <c r="M9" s="95">
        <f t="shared" si="0"/>
        <v>62400.375542442111</v>
      </c>
      <c r="N9" s="95">
        <f t="shared" si="0"/>
        <v>62400.375542442111</v>
      </c>
      <c r="O9" s="95">
        <f t="shared" si="0"/>
        <v>62400.375542442111</v>
      </c>
      <c r="P9" s="95">
        <f t="shared" si="0"/>
        <v>62400.375542442111</v>
      </c>
      <c r="Q9" s="95">
        <f t="shared" si="0"/>
        <v>62400.375542442111</v>
      </c>
      <c r="R9" s="95">
        <f t="shared" si="0"/>
        <v>62400.375542442111</v>
      </c>
      <c r="S9" s="95">
        <f t="shared" si="0"/>
        <v>62400.375542442111</v>
      </c>
      <c r="T9" s="95">
        <f t="shared" si="0"/>
        <v>62400.375542442111</v>
      </c>
      <c r="U9" s="95">
        <f t="shared" si="0"/>
        <v>62400.375542442111</v>
      </c>
      <c r="V9" s="95">
        <f t="shared" si="0"/>
        <v>62400.375542442111</v>
      </c>
      <c r="W9" s="95">
        <f t="shared" si="0"/>
        <v>62400.375542442111</v>
      </c>
      <c r="X9" s="95">
        <f t="shared" si="0"/>
        <v>62400.375542442111</v>
      </c>
      <c r="Y9" s="95">
        <f t="shared" si="0"/>
        <v>62400.375542442111</v>
      </c>
      <c r="Z9" s="95">
        <f t="shared" si="0"/>
        <v>62400.375542442111</v>
      </c>
      <c r="AA9" s="95">
        <f t="shared" si="0"/>
        <v>62400.375542442111</v>
      </c>
      <c r="AB9" s="95">
        <f t="shared" si="0"/>
        <v>62400.375542442111</v>
      </c>
      <c r="AC9" s="95">
        <f t="shared" si="0"/>
        <v>62400.375542442111</v>
      </c>
      <c r="AD9" s="95">
        <f t="shared" si="0"/>
        <v>62400.375542442111</v>
      </c>
      <c r="AE9" s="95">
        <f t="shared" si="0"/>
        <v>62400.375542442111</v>
      </c>
      <c r="AF9" s="95">
        <f t="shared" si="0"/>
        <v>62400.375542442111</v>
      </c>
      <c r="AG9" s="95">
        <f t="shared" si="0"/>
        <v>62400.375542442111</v>
      </c>
    </row>
    <row r="10" spans="1:33">
      <c r="A10" s="4" t="s">
        <v>495</v>
      </c>
      <c r="B10" s="95">
        <f>'Manual Adjustment'!$B33</f>
        <v>6625.4550026980014</v>
      </c>
      <c r="C10" s="95">
        <f t="shared" si="1"/>
        <v>6625.4550026980014</v>
      </c>
      <c r="D10" s="95">
        <f t="shared" si="0"/>
        <v>6625.4550026980014</v>
      </c>
      <c r="E10" s="95">
        <f t="shared" si="0"/>
        <v>6625.4550026980014</v>
      </c>
      <c r="F10" s="95">
        <f t="shared" si="0"/>
        <v>6625.4550026980014</v>
      </c>
      <c r="G10" s="95">
        <f t="shared" si="0"/>
        <v>6625.4550026980014</v>
      </c>
      <c r="H10" s="95">
        <f t="shared" si="0"/>
        <v>6625.4550026980014</v>
      </c>
      <c r="I10" s="95">
        <f t="shared" si="0"/>
        <v>6625.4550026980014</v>
      </c>
      <c r="J10" s="95">
        <f t="shared" si="0"/>
        <v>6625.4550026980014</v>
      </c>
      <c r="K10" s="95">
        <f t="shared" si="0"/>
        <v>6625.4550026980014</v>
      </c>
      <c r="L10" s="95">
        <f t="shared" si="0"/>
        <v>6625.4550026980014</v>
      </c>
      <c r="M10" s="95">
        <f t="shared" si="0"/>
        <v>6625.4550026980014</v>
      </c>
      <c r="N10" s="95">
        <f t="shared" si="0"/>
        <v>6625.4550026980014</v>
      </c>
      <c r="O10" s="95">
        <f t="shared" si="0"/>
        <v>6625.4550026980014</v>
      </c>
      <c r="P10" s="95">
        <f t="shared" si="0"/>
        <v>6625.4550026980014</v>
      </c>
      <c r="Q10" s="95">
        <f t="shared" si="0"/>
        <v>6625.4550026980014</v>
      </c>
      <c r="R10" s="95">
        <f t="shared" si="0"/>
        <v>6625.4550026980014</v>
      </c>
      <c r="S10" s="95">
        <f t="shared" si="0"/>
        <v>6625.4550026980014</v>
      </c>
      <c r="T10" s="95">
        <f t="shared" si="0"/>
        <v>6625.4550026980014</v>
      </c>
      <c r="U10" s="95">
        <f t="shared" si="0"/>
        <v>6625.4550026980014</v>
      </c>
      <c r="V10" s="95">
        <f t="shared" si="0"/>
        <v>6625.4550026980014</v>
      </c>
      <c r="W10" s="95">
        <f t="shared" si="0"/>
        <v>6625.4550026980014</v>
      </c>
      <c r="X10" s="95">
        <f t="shared" si="0"/>
        <v>6625.4550026980014</v>
      </c>
      <c r="Y10" s="95">
        <f t="shared" si="0"/>
        <v>6625.4550026980014</v>
      </c>
      <c r="Z10" s="95">
        <f t="shared" si="0"/>
        <v>6625.4550026980014</v>
      </c>
      <c r="AA10" s="95">
        <f t="shared" si="0"/>
        <v>6625.4550026980014</v>
      </c>
      <c r="AB10" s="95">
        <f t="shared" si="0"/>
        <v>6625.4550026980014</v>
      </c>
      <c r="AC10" s="95">
        <f t="shared" si="0"/>
        <v>6625.4550026980014</v>
      </c>
      <c r="AD10" s="95">
        <f t="shared" si="0"/>
        <v>6625.4550026980014</v>
      </c>
      <c r="AE10" s="95">
        <f t="shared" si="0"/>
        <v>6625.4550026980014</v>
      </c>
      <c r="AF10" s="95">
        <f t="shared" si="0"/>
        <v>6625.4550026980014</v>
      </c>
      <c r="AG10" s="95">
        <f t="shared" si="0"/>
        <v>6625.4550026980014</v>
      </c>
    </row>
    <row r="11" spans="1:33">
      <c r="A11" s="4" t="s">
        <v>496</v>
      </c>
      <c r="B11" s="95">
        <f>'Manual Adjustment'!$B34</f>
        <v>4383.9194796012916</v>
      </c>
      <c r="C11" s="95">
        <f t="shared" si="1"/>
        <v>4383.9194796012916</v>
      </c>
      <c r="D11" s="95">
        <f t="shared" ref="D11:AG17" si="2">C11</f>
        <v>4383.9194796012916</v>
      </c>
      <c r="E11" s="95">
        <f t="shared" si="2"/>
        <v>4383.9194796012916</v>
      </c>
      <c r="F11" s="95">
        <f t="shared" si="2"/>
        <v>4383.9194796012916</v>
      </c>
      <c r="G11" s="95">
        <f t="shared" si="2"/>
        <v>4383.9194796012916</v>
      </c>
      <c r="H11" s="95">
        <f t="shared" si="2"/>
        <v>4383.9194796012916</v>
      </c>
      <c r="I11" s="95">
        <f t="shared" si="2"/>
        <v>4383.9194796012916</v>
      </c>
      <c r="J11" s="95">
        <f t="shared" si="2"/>
        <v>4383.9194796012916</v>
      </c>
      <c r="K11" s="95">
        <f t="shared" si="2"/>
        <v>4383.9194796012916</v>
      </c>
      <c r="L11" s="95">
        <f t="shared" si="2"/>
        <v>4383.9194796012916</v>
      </c>
      <c r="M11" s="95">
        <f t="shared" si="2"/>
        <v>4383.9194796012916</v>
      </c>
      <c r="N11" s="95">
        <f t="shared" si="2"/>
        <v>4383.9194796012916</v>
      </c>
      <c r="O11" s="95">
        <f t="shared" si="2"/>
        <v>4383.9194796012916</v>
      </c>
      <c r="P11" s="95">
        <f t="shared" si="2"/>
        <v>4383.9194796012916</v>
      </c>
      <c r="Q11" s="95">
        <f t="shared" si="2"/>
        <v>4383.9194796012916</v>
      </c>
      <c r="R11" s="95">
        <f t="shared" si="2"/>
        <v>4383.9194796012916</v>
      </c>
      <c r="S11" s="95">
        <f t="shared" si="2"/>
        <v>4383.9194796012916</v>
      </c>
      <c r="T11" s="95">
        <f t="shared" si="2"/>
        <v>4383.9194796012916</v>
      </c>
      <c r="U11" s="95">
        <f t="shared" si="2"/>
        <v>4383.9194796012916</v>
      </c>
      <c r="V11" s="95">
        <f t="shared" si="2"/>
        <v>4383.9194796012916</v>
      </c>
      <c r="W11" s="95">
        <f t="shared" si="2"/>
        <v>4383.9194796012916</v>
      </c>
      <c r="X11" s="95">
        <f t="shared" si="2"/>
        <v>4383.9194796012916</v>
      </c>
      <c r="Y11" s="95">
        <f t="shared" si="2"/>
        <v>4383.9194796012916</v>
      </c>
      <c r="Z11" s="95">
        <f t="shared" si="2"/>
        <v>4383.9194796012916</v>
      </c>
      <c r="AA11" s="95">
        <f t="shared" si="2"/>
        <v>4383.9194796012916</v>
      </c>
      <c r="AB11" s="95">
        <f t="shared" si="2"/>
        <v>4383.9194796012916</v>
      </c>
      <c r="AC11" s="95">
        <f t="shared" si="2"/>
        <v>4383.9194796012916</v>
      </c>
      <c r="AD11" s="95">
        <f t="shared" si="2"/>
        <v>4383.9194796012916</v>
      </c>
      <c r="AE11" s="95">
        <f t="shared" si="2"/>
        <v>4383.9194796012916</v>
      </c>
      <c r="AF11" s="95">
        <f t="shared" si="2"/>
        <v>4383.9194796012916</v>
      </c>
      <c r="AG11" s="95">
        <f t="shared" si="2"/>
        <v>4383.9194796012916</v>
      </c>
    </row>
    <row r="12" spans="1:33">
      <c r="A12" s="4" t="s">
        <v>497</v>
      </c>
      <c r="B12" s="95">
        <f>'Manual Adjustment'!$B35</f>
        <v>22151.314140088922</v>
      </c>
      <c r="C12" s="95">
        <f t="shared" si="1"/>
        <v>22151.314140088922</v>
      </c>
      <c r="D12" s="95">
        <f t="shared" si="2"/>
        <v>22151.314140088922</v>
      </c>
      <c r="E12" s="95">
        <f t="shared" si="2"/>
        <v>22151.314140088922</v>
      </c>
      <c r="F12" s="95">
        <f t="shared" si="2"/>
        <v>22151.314140088922</v>
      </c>
      <c r="G12" s="95">
        <f t="shared" si="2"/>
        <v>22151.314140088922</v>
      </c>
      <c r="H12" s="95">
        <f t="shared" si="2"/>
        <v>22151.314140088922</v>
      </c>
      <c r="I12" s="95">
        <f t="shared" si="2"/>
        <v>22151.314140088922</v>
      </c>
      <c r="J12" s="95">
        <f t="shared" si="2"/>
        <v>22151.314140088922</v>
      </c>
      <c r="K12" s="95">
        <f t="shared" si="2"/>
        <v>22151.314140088922</v>
      </c>
      <c r="L12" s="95">
        <f t="shared" si="2"/>
        <v>22151.314140088922</v>
      </c>
      <c r="M12" s="95">
        <f t="shared" si="2"/>
        <v>22151.314140088922</v>
      </c>
      <c r="N12" s="95">
        <f t="shared" si="2"/>
        <v>22151.314140088922</v>
      </c>
      <c r="O12" s="95">
        <f t="shared" si="2"/>
        <v>22151.314140088922</v>
      </c>
      <c r="P12" s="95">
        <f t="shared" si="2"/>
        <v>22151.314140088922</v>
      </c>
      <c r="Q12" s="95">
        <f t="shared" si="2"/>
        <v>22151.314140088922</v>
      </c>
      <c r="R12" s="95">
        <f t="shared" si="2"/>
        <v>22151.314140088922</v>
      </c>
      <c r="S12" s="95">
        <f t="shared" si="2"/>
        <v>22151.314140088922</v>
      </c>
      <c r="T12" s="95">
        <f t="shared" si="2"/>
        <v>22151.314140088922</v>
      </c>
      <c r="U12" s="95">
        <f t="shared" si="2"/>
        <v>22151.314140088922</v>
      </c>
      <c r="V12" s="95">
        <f t="shared" si="2"/>
        <v>22151.314140088922</v>
      </c>
      <c r="W12" s="95">
        <f t="shared" si="2"/>
        <v>22151.314140088922</v>
      </c>
      <c r="X12" s="95">
        <f t="shared" si="2"/>
        <v>22151.314140088922</v>
      </c>
      <c r="Y12" s="95">
        <f t="shared" si="2"/>
        <v>22151.314140088922</v>
      </c>
      <c r="Z12" s="95">
        <f t="shared" si="2"/>
        <v>22151.314140088922</v>
      </c>
      <c r="AA12" s="95">
        <f t="shared" si="2"/>
        <v>22151.314140088922</v>
      </c>
      <c r="AB12" s="95">
        <f t="shared" si="2"/>
        <v>22151.314140088922</v>
      </c>
      <c r="AC12" s="95">
        <f t="shared" si="2"/>
        <v>22151.314140088922</v>
      </c>
      <c r="AD12" s="95">
        <f t="shared" si="2"/>
        <v>22151.314140088922</v>
      </c>
      <c r="AE12" s="95">
        <f t="shared" si="2"/>
        <v>22151.314140088922</v>
      </c>
      <c r="AF12" s="95">
        <f t="shared" si="2"/>
        <v>22151.314140088922</v>
      </c>
      <c r="AG12" s="95">
        <f t="shared" si="2"/>
        <v>22151.314140088922</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475654.89164999448</v>
      </c>
      <c r="C14" s="95">
        <f t="shared" si="1"/>
        <v>475654.89164999448</v>
      </c>
      <c r="D14" s="95">
        <f t="shared" si="2"/>
        <v>475654.89164999448</v>
      </c>
      <c r="E14" s="95">
        <f t="shared" si="2"/>
        <v>475654.89164999448</v>
      </c>
      <c r="F14" s="95">
        <f t="shared" si="2"/>
        <v>475654.89164999448</v>
      </c>
      <c r="G14" s="95">
        <f t="shared" si="2"/>
        <v>475654.89164999448</v>
      </c>
      <c r="H14" s="95">
        <f t="shared" si="2"/>
        <v>475654.89164999448</v>
      </c>
      <c r="I14" s="95">
        <f t="shared" si="2"/>
        <v>475654.89164999448</v>
      </c>
      <c r="J14" s="95">
        <f t="shared" si="2"/>
        <v>475654.89164999448</v>
      </c>
      <c r="K14" s="95">
        <f t="shared" si="2"/>
        <v>475654.89164999448</v>
      </c>
      <c r="L14" s="95">
        <f t="shared" si="2"/>
        <v>475654.89164999448</v>
      </c>
      <c r="M14" s="95">
        <f t="shared" si="2"/>
        <v>475654.89164999448</v>
      </c>
      <c r="N14" s="95">
        <f t="shared" si="2"/>
        <v>475654.89164999448</v>
      </c>
      <c r="O14" s="95">
        <f t="shared" si="2"/>
        <v>475654.89164999448</v>
      </c>
      <c r="P14" s="95">
        <f t="shared" si="2"/>
        <v>475654.89164999448</v>
      </c>
      <c r="Q14" s="95">
        <f t="shared" si="2"/>
        <v>475654.89164999448</v>
      </c>
      <c r="R14" s="95">
        <f t="shared" si="2"/>
        <v>475654.89164999448</v>
      </c>
      <c r="S14" s="95">
        <f t="shared" si="2"/>
        <v>475654.89164999448</v>
      </c>
      <c r="T14" s="95">
        <f t="shared" si="2"/>
        <v>475654.89164999448</v>
      </c>
      <c r="U14" s="95">
        <f t="shared" si="2"/>
        <v>475654.89164999448</v>
      </c>
      <c r="V14" s="95">
        <f t="shared" si="2"/>
        <v>475654.89164999448</v>
      </c>
      <c r="W14" s="95">
        <f t="shared" si="2"/>
        <v>475654.89164999448</v>
      </c>
      <c r="X14" s="95">
        <f t="shared" si="2"/>
        <v>475654.89164999448</v>
      </c>
      <c r="Y14" s="95">
        <f t="shared" si="2"/>
        <v>475654.89164999448</v>
      </c>
      <c r="Z14" s="95">
        <f t="shared" si="2"/>
        <v>475654.89164999448</v>
      </c>
      <c r="AA14" s="95">
        <f t="shared" si="2"/>
        <v>475654.89164999448</v>
      </c>
      <c r="AB14" s="95">
        <f t="shared" si="2"/>
        <v>475654.89164999448</v>
      </c>
      <c r="AC14" s="95">
        <f t="shared" si="2"/>
        <v>475654.89164999448</v>
      </c>
      <c r="AD14" s="95">
        <f t="shared" si="2"/>
        <v>475654.89164999448</v>
      </c>
      <c r="AE14" s="95">
        <f t="shared" si="2"/>
        <v>475654.89164999448</v>
      </c>
      <c r="AF14" s="95">
        <f t="shared" si="2"/>
        <v>475654.89164999448</v>
      </c>
      <c r="AG14" s="95">
        <f t="shared" si="2"/>
        <v>475654.89164999448</v>
      </c>
    </row>
    <row r="15" spans="1:33">
      <c r="A15" s="4" t="s">
        <v>500</v>
      </c>
      <c r="B15" s="95">
        <f>'Manual Adjustment'!$B38</f>
        <v>1021436.2275454409</v>
      </c>
      <c r="C15" s="95">
        <f t="shared" si="1"/>
        <v>1021436.2275454409</v>
      </c>
      <c r="D15" s="95">
        <f t="shared" si="2"/>
        <v>1021436.2275454409</v>
      </c>
      <c r="E15" s="95">
        <f t="shared" si="2"/>
        <v>1021436.2275454409</v>
      </c>
      <c r="F15" s="95">
        <f t="shared" si="2"/>
        <v>1021436.2275454409</v>
      </c>
      <c r="G15" s="95">
        <f t="shared" si="2"/>
        <v>1021436.2275454409</v>
      </c>
      <c r="H15" s="95">
        <f t="shared" si="2"/>
        <v>1021436.2275454409</v>
      </c>
      <c r="I15" s="95">
        <f t="shared" si="2"/>
        <v>1021436.2275454409</v>
      </c>
      <c r="J15" s="95">
        <f t="shared" si="2"/>
        <v>1021436.2275454409</v>
      </c>
      <c r="K15" s="95">
        <f t="shared" si="2"/>
        <v>1021436.2275454409</v>
      </c>
      <c r="L15" s="95">
        <f t="shared" si="2"/>
        <v>1021436.2275454409</v>
      </c>
      <c r="M15" s="95">
        <f t="shared" si="2"/>
        <v>1021436.2275454409</v>
      </c>
      <c r="N15" s="95">
        <f t="shared" si="2"/>
        <v>1021436.2275454409</v>
      </c>
      <c r="O15" s="95">
        <f t="shared" si="2"/>
        <v>1021436.2275454409</v>
      </c>
      <c r="P15" s="95">
        <f t="shared" si="2"/>
        <v>1021436.2275454409</v>
      </c>
      <c r="Q15" s="95">
        <f t="shared" si="2"/>
        <v>1021436.2275454409</v>
      </c>
      <c r="R15" s="95">
        <f t="shared" si="2"/>
        <v>1021436.2275454409</v>
      </c>
      <c r="S15" s="95">
        <f t="shared" si="2"/>
        <v>1021436.2275454409</v>
      </c>
      <c r="T15" s="95">
        <f t="shared" si="2"/>
        <v>1021436.2275454409</v>
      </c>
      <c r="U15" s="95">
        <f t="shared" si="2"/>
        <v>1021436.2275454409</v>
      </c>
      <c r="V15" s="95">
        <f t="shared" si="2"/>
        <v>1021436.2275454409</v>
      </c>
      <c r="W15" s="95">
        <f t="shared" si="2"/>
        <v>1021436.2275454409</v>
      </c>
      <c r="X15" s="95">
        <f t="shared" si="2"/>
        <v>1021436.2275454409</v>
      </c>
      <c r="Y15" s="95">
        <f t="shared" si="2"/>
        <v>1021436.2275454409</v>
      </c>
      <c r="Z15" s="95">
        <f t="shared" si="2"/>
        <v>1021436.2275454409</v>
      </c>
      <c r="AA15" s="95">
        <f t="shared" si="2"/>
        <v>1021436.2275454409</v>
      </c>
      <c r="AB15" s="95">
        <f t="shared" si="2"/>
        <v>1021436.2275454409</v>
      </c>
      <c r="AC15" s="95">
        <f t="shared" si="2"/>
        <v>1021436.2275454409</v>
      </c>
      <c r="AD15" s="95">
        <f t="shared" si="2"/>
        <v>1021436.2275454409</v>
      </c>
      <c r="AE15" s="95">
        <f t="shared" si="2"/>
        <v>1021436.2275454409</v>
      </c>
      <c r="AF15" s="95">
        <f t="shared" si="2"/>
        <v>1021436.2275454409</v>
      </c>
      <c r="AG15" s="95">
        <f t="shared" si="2"/>
        <v>1021436.2275454409</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98.682448606526009</v>
      </c>
      <c r="C2" s="66">
        <f>SUMIFS('State Generation Costs Calcs'!C105:C155,'State Generation Costs Calcs'!$A$105:$A$155,About!$B$2)*About!$A$52</f>
        <v>93.765240665210996</v>
      </c>
      <c r="D2" s="66">
        <f>SUMIFS('State Generation Costs Calcs'!D105:D155,'State Generation Costs Calcs'!$A$105:$A$155,About!$B$2)*About!$A$52</f>
        <v>92.919567053572266</v>
      </c>
      <c r="E2" s="66">
        <f>SUMIFS('State Generation Costs Calcs'!E105:E155,'State Generation Costs Calcs'!$A$105:$A$155,About!$B$2)*About!$A$52</f>
        <v>91.572670752936972</v>
      </c>
      <c r="F2" s="66">
        <f>SUMIFS('State Generation Costs Calcs'!F105:F155,'State Generation Costs Calcs'!$A$105:$A$155,About!$B$2)*About!$A$52</f>
        <v>90.392593550210009</v>
      </c>
      <c r="G2" s="66">
        <f>SUMIFS('State Generation Costs Calcs'!G105:G155,'State Generation Costs Calcs'!$A$105:$A$155,About!$B$2)*About!$A$52</f>
        <v>90.548035142017838</v>
      </c>
      <c r="H2" s="66">
        <f>SUMIFS('State Generation Costs Calcs'!H105:H155,'State Generation Costs Calcs'!$A$105:$A$155,About!$B$2)*About!$A$52</f>
        <v>91.318945410038722</v>
      </c>
      <c r="I2" s="66">
        <f>SUMIFS('State Generation Costs Calcs'!I105:I155,'State Generation Costs Calcs'!$A$105:$A$155,About!$B$2)*About!$A$52</f>
        <v>91.993394383443274</v>
      </c>
      <c r="J2" s="66">
        <f>SUMIFS('State Generation Costs Calcs'!J105:J155,'State Generation Costs Calcs'!$A$105:$A$155,About!$B$2)*About!$A$52</f>
        <v>92.215740693573963</v>
      </c>
      <c r="K2" s="66">
        <f>SUMIFS('State Generation Costs Calcs'!K105:K155,'State Generation Costs Calcs'!$A$105:$A$155,About!$B$2)*About!$A$52</f>
        <v>90.963912875481824</v>
      </c>
      <c r="L2" s="66">
        <f>SUMIFS('State Generation Costs Calcs'!L105:L155,'State Generation Costs Calcs'!$A$105:$A$155,About!$B$2)*About!$A$52</f>
        <v>89.598616390081261</v>
      </c>
      <c r="M2" s="66">
        <f>SUMIFS('State Generation Costs Calcs'!M105:M155,'State Generation Costs Calcs'!$A$105:$A$155,About!$B$2)*About!$A$52</f>
        <v>88.579261815774416</v>
      </c>
      <c r="N2" s="66">
        <f>SUMIFS('State Generation Costs Calcs'!N105:N155,'State Generation Costs Calcs'!$A$105:$A$155,About!$B$2)*About!$A$52</f>
        <v>87.181298859759238</v>
      </c>
      <c r="O2" s="66">
        <f>SUMIFS('State Generation Costs Calcs'!O105:O155,'State Generation Costs Calcs'!$A$105:$A$155,About!$B$2)*About!$A$52</f>
        <v>85.863008521301055</v>
      </c>
      <c r="P2" s="66">
        <f>SUMIFS('State Generation Costs Calcs'!P105:P155,'State Generation Costs Calcs'!$A$105:$A$155,About!$B$2)*About!$A$52</f>
        <v>85.87462820212572</v>
      </c>
      <c r="Q2" s="66">
        <f>SUMIFS('State Generation Costs Calcs'!Q105:Q155,'State Generation Costs Calcs'!$A$105:$A$155,About!$B$2)*About!$A$52</f>
        <v>85.480583697541547</v>
      </c>
      <c r="R2" s="66">
        <f>SUMIFS('State Generation Costs Calcs'!R105:R155,'State Generation Costs Calcs'!$A$105:$A$155,About!$B$2)*About!$A$52</f>
        <v>84.16050783127308</v>
      </c>
      <c r="S2" s="66">
        <f>SUMIFS('State Generation Costs Calcs'!S105:S155,'State Generation Costs Calcs'!$A$105:$A$155,About!$B$2)*About!$A$52</f>
        <v>83.452993681835977</v>
      </c>
      <c r="T2" s="66">
        <f>SUMIFS('State Generation Costs Calcs'!T105:T155,'State Generation Costs Calcs'!$A$105:$A$155,About!$B$2)*About!$A$52</f>
        <v>82.767144151003706</v>
      </c>
      <c r="U2" s="66">
        <f>SUMIFS('State Generation Costs Calcs'!U105:U155,'State Generation Costs Calcs'!$A$105:$A$155,About!$B$2)*About!$A$52</f>
        <v>82.901118469029768</v>
      </c>
      <c r="V2" s="66">
        <f>SUMIFS('State Generation Costs Calcs'!V105:V155,'State Generation Costs Calcs'!$A$105:$A$155,About!$B$2)*About!$A$52</f>
        <v>82.293108313992775</v>
      </c>
      <c r="W2" s="66">
        <f>SUMIFS('State Generation Costs Calcs'!W105:W155,'State Generation Costs Calcs'!$A$105:$A$155,About!$B$2)*About!$A$52</f>
        <v>81.235659065392184</v>
      </c>
      <c r="X2" s="66">
        <f>SUMIFS('State Generation Costs Calcs'!X105:X155,'State Generation Costs Calcs'!$A$105:$A$155,About!$B$2)*About!$A$52</f>
        <v>80.72950678211798</v>
      </c>
      <c r="Y2" s="66">
        <f>SUMIFS('State Generation Costs Calcs'!Y105:Y155,'State Generation Costs Calcs'!$A$105:$A$155,About!$B$2)*About!$A$52</f>
        <v>80.214367606354045</v>
      </c>
      <c r="Z2" s="66">
        <f>SUMIFS('State Generation Costs Calcs'!Z105:Z155,'State Generation Costs Calcs'!$A$105:$A$155,About!$B$2)*About!$A$52</f>
        <v>79.656879477350159</v>
      </c>
      <c r="AA2" s="66">
        <f>SUMIFS('State Generation Costs Calcs'!AA105:AA155,'State Generation Costs Calcs'!$A$105:$A$155,About!$B$2)*About!$A$52</f>
        <v>79.582432580146985</v>
      </c>
      <c r="AB2" s="66">
        <f>SUMIFS('State Generation Costs Calcs'!AB105:AB155,'State Generation Costs Calcs'!$A$105:$A$155,About!$B$2)*About!$A$52</f>
        <v>79.234829322986485</v>
      </c>
      <c r="AC2" s="66">
        <f>SUMIFS('State Generation Costs Calcs'!AC105:AC155,'State Generation Costs Calcs'!$A$105:$A$155,About!$B$2)*About!$A$52</f>
        <v>78.851830730285457</v>
      </c>
      <c r="AD2" s="66">
        <f>SUMIFS('State Generation Costs Calcs'!AD105:AD155,'State Generation Costs Calcs'!$A$105:$A$155,About!$B$2)*About!$A$52</f>
        <v>79.105988594496822</v>
      </c>
      <c r="AE2" s="66">
        <f>SUMIFS('State Generation Costs Calcs'!AE105:AE155,'State Generation Costs Calcs'!$A$105:$A$155,About!$B$2)*About!$A$52</f>
        <v>78.960283360048706</v>
      </c>
      <c r="AF2" s="66">
        <f>SUMIFS('State Generation Costs Calcs'!AF105:AF155,'State Generation Costs Calcs'!$A$105:$A$155,About!$B$2)*About!$A$52</f>
        <v>78.716399735331265</v>
      </c>
      <c r="AG2" s="66">
        <f>SUMIFS('State Generation Costs Calcs'!AG105:AG155,'State Generation Costs Calcs'!$A$105:$A$155,About!$B$2)*About!$A$52</f>
        <v>78.797372706538766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98.682448606526009</v>
      </c>
      <c r="C2" s="67">
        <f>SUMIFS('State Generation Costs Calcs'!C105:C155,'State Generation Costs Calcs'!$A$105:$A$155,About!$B$2)*About!$A$52</f>
        <v>93.765240665210996</v>
      </c>
      <c r="D2" s="67">
        <f>SUMIFS('State Generation Costs Calcs'!D105:D155,'State Generation Costs Calcs'!$A$105:$A$155,About!$B$2)*About!$A$52</f>
        <v>92.919567053572266</v>
      </c>
      <c r="E2" s="67">
        <f>SUMIFS('State Generation Costs Calcs'!E105:E155,'State Generation Costs Calcs'!$A$105:$A$155,About!$B$2)*About!$A$52</f>
        <v>91.572670752936972</v>
      </c>
      <c r="F2" s="67">
        <f>SUMIFS('State Generation Costs Calcs'!F105:F155,'State Generation Costs Calcs'!$A$105:$A$155,About!$B$2)*About!$A$52</f>
        <v>90.392593550210009</v>
      </c>
      <c r="G2" s="67">
        <f>SUMIFS('State Generation Costs Calcs'!G105:G155,'State Generation Costs Calcs'!$A$105:$A$155,About!$B$2)*About!$A$52</f>
        <v>90.548035142017838</v>
      </c>
      <c r="H2" s="67">
        <f>SUMIFS('State Generation Costs Calcs'!H105:H155,'State Generation Costs Calcs'!$A$105:$A$155,About!$B$2)*About!$A$52</f>
        <v>91.318945410038722</v>
      </c>
      <c r="I2" s="67">
        <f>SUMIFS('State Generation Costs Calcs'!I105:I155,'State Generation Costs Calcs'!$A$105:$A$155,About!$B$2)*About!$A$52</f>
        <v>91.993394383443274</v>
      </c>
      <c r="J2" s="67">
        <f>SUMIFS('State Generation Costs Calcs'!J105:J155,'State Generation Costs Calcs'!$A$105:$A$155,About!$B$2)*About!$A$52</f>
        <v>92.215740693573963</v>
      </c>
      <c r="K2" s="67">
        <f>SUMIFS('State Generation Costs Calcs'!K105:K155,'State Generation Costs Calcs'!$A$105:$A$155,About!$B$2)*About!$A$52</f>
        <v>90.963912875481824</v>
      </c>
      <c r="L2" s="67">
        <f>SUMIFS('State Generation Costs Calcs'!L105:L155,'State Generation Costs Calcs'!$A$105:$A$155,About!$B$2)*About!$A$52</f>
        <v>89.598616390081261</v>
      </c>
      <c r="M2" s="67">
        <f>SUMIFS('State Generation Costs Calcs'!M105:M155,'State Generation Costs Calcs'!$A$105:$A$155,About!$B$2)*About!$A$52</f>
        <v>88.579261815774416</v>
      </c>
      <c r="N2" s="67">
        <f>SUMIFS('State Generation Costs Calcs'!N105:N155,'State Generation Costs Calcs'!$A$105:$A$155,About!$B$2)*About!$A$52</f>
        <v>87.181298859759238</v>
      </c>
      <c r="O2" s="67">
        <f>SUMIFS('State Generation Costs Calcs'!O105:O155,'State Generation Costs Calcs'!$A$105:$A$155,About!$B$2)*About!$A$52</f>
        <v>85.863008521301055</v>
      </c>
      <c r="P2" s="67">
        <f>SUMIFS('State Generation Costs Calcs'!P105:P155,'State Generation Costs Calcs'!$A$105:$A$155,About!$B$2)*About!$A$52</f>
        <v>85.87462820212572</v>
      </c>
      <c r="Q2" s="67">
        <f>SUMIFS('State Generation Costs Calcs'!Q105:Q155,'State Generation Costs Calcs'!$A$105:$A$155,About!$B$2)*About!$A$52</f>
        <v>85.480583697541547</v>
      </c>
      <c r="R2" s="67">
        <f>SUMIFS('State Generation Costs Calcs'!R105:R155,'State Generation Costs Calcs'!$A$105:$A$155,About!$B$2)*About!$A$52</f>
        <v>84.16050783127308</v>
      </c>
      <c r="S2" s="67">
        <f>SUMIFS('State Generation Costs Calcs'!S105:S155,'State Generation Costs Calcs'!$A$105:$A$155,About!$B$2)*About!$A$52</f>
        <v>83.452993681835977</v>
      </c>
      <c r="T2" s="67">
        <f>SUMIFS('State Generation Costs Calcs'!T105:T155,'State Generation Costs Calcs'!$A$105:$A$155,About!$B$2)*About!$A$52</f>
        <v>82.767144151003706</v>
      </c>
      <c r="U2" s="67">
        <f>SUMIFS('State Generation Costs Calcs'!U105:U155,'State Generation Costs Calcs'!$A$105:$A$155,About!$B$2)*About!$A$52</f>
        <v>82.901118469029768</v>
      </c>
      <c r="V2" s="67">
        <f>SUMIFS('State Generation Costs Calcs'!V105:V155,'State Generation Costs Calcs'!$A$105:$A$155,About!$B$2)*About!$A$52</f>
        <v>82.293108313992775</v>
      </c>
      <c r="W2" s="67">
        <f>SUMIFS('State Generation Costs Calcs'!W105:W155,'State Generation Costs Calcs'!$A$105:$A$155,About!$B$2)*About!$A$52</f>
        <v>81.235659065392184</v>
      </c>
      <c r="X2" s="67">
        <f>SUMIFS('State Generation Costs Calcs'!X105:X155,'State Generation Costs Calcs'!$A$105:$A$155,About!$B$2)*About!$A$52</f>
        <v>80.72950678211798</v>
      </c>
      <c r="Y2" s="67">
        <f>SUMIFS('State Generation Costs Calcs'!Y105:Y155,'State Generation Costs Calcs'!$A$105:$A$155,About!$B$2)*About!$A$52</f>
        <v>80.214367606354045</v>
      </c>
      <c r="Z2" s="67">
        <f>SUMIFS('State Generation Costs Calcs'!Z105:Z155,'State Generation Costs Calcs'!$A$105:$A$155,About!$B$2)*About!$A$52</f>
        <v>79.656879477350159</v>
      </c>
      <c r="AA2" s="67">
        <f>SUMIFS('State Generation Costs Calcs'!AA105:AA155,'State Generation Costs Calcs'!$A$105:$A$155,About!$B$2)*About!$A$52</f>
        <v>79.582432580146985</v>
      </c>
      <c r="AB2" s="67">
        <f>SUMIFS('State Generation Costs Calcs'!AB105:AB155,'State Generation Costs Calcs'!$A$105:$A$155,About!$B$2)*About!$A$52</f>
        <v>79.234829322986485</v>
      </c>
      <c r="AC2" s="67">
        <f>SUMIFS('State Generation Costs Calcs'!AC105:AC155,'State Generation Costs Calcs'!$A$105:$A$155,About!$B$2)*About!$A$52</f>
        <v>78.851830730285457</v>
      </c>
      <c r="AD2" s="67">
        <f>SUMIFS('State Generation Costs Calcs'!AD105:AD155,'State Generation Costs Calcs'!$A$105:$A$155,About!$B$2)*About!$A$52</f>
        <v>79.105988594496822</v>
      </c>
      <c r="AE2" s="67">
        <f>SUMIFS('State Generation Costs Calcs'!AE105:AE155,'State Generation Costs Calcs'!$A$105:$A$155,About!$B$2)*About!$A$52</f>
        <v>78.960283360048706</v>
      </c>
      <c r="AF2" s="67">
        <f>SUMIFS('State Generation Costs Calcs'!AF105:AF155,'State Generation Costs Calcs'!$A$105:$A$155,About!$B$2)*About!$A$52</f>
        <v>78.716399735331265</v>
      </c>
      <c r="AG2" s="67">
        <f>SUMIFS('State Generation Costs Calcs'!AG105:AG155,'State Generation Costs Calcs'!$A$105:$A$155,About!$B$2)*About!$A$52</f>
        <v>78.797372706538766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2022-09-13T00:55:27Z</dcterms:modified>
</cp:coreProperties>
</file>