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mexico\InputData\bldgs\SoBCaICbIC\"/>
    </mc:Choice>
  </mc:AlternateContent>
  <bookViews>
    <workbookView xWindow="-120" yWindow="-120" windowWidth="29040" windowHeight="17640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Res_Prev" sheetId="7" r:id="rId9"/>
    <sheet name="Pre ISIC Consolidation" sheetId="19" r:id="rId10"/>
    <sheet name="SoBCaICbIC-urbanresidential" sheetId="22" r:id="rId11"/>
    <sheet name="SoBCaICbIC-ruralresidential" sheetId="20" r:id="rId12"/>
    <sheet name="SoBCaICbIC-commercial" sheetId="21" r:id="rId13"/>
    <sheet name="TableB39" sheetId="8" state="hidden" r:id="rId14"/>
    <sheet name="TableB44" sheetId="12" state="hidden" r:id="rId15"/>
    <sheet name="TableB42" sheetId="11" state="hidden" r:id="rId16"/>
  </sheets>
  <definedNames>
    <definedName name="_xlnm.Print_Titles" localSheetId="13">TableB39!$2:$6</definedName>
    <definedName name="_xlnm.Print_Titles" localSheetId="15">TableB42!$2:$6</definedName>
    <definedName name="_xlnm.Print_Titles" localSheetId="14">TableB44!$2:$6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9" l="1"/>
  <c r="D30" i="19"/>
  <c r="E30" i="19"/>
  <c r="F30" i="19"/>
  <c r="G30" i="19"/>
  <c r="J30" i="19"/>
  <c r="K30" i="19"/>
  <c r="L30" i="19"/>
  <c r="M30" i="19"/>
  <c r="N30" i="19"/>
  <c r="O30" i="19"/>
  <c r="P30" i="19"/>
  <c r="Q30" i="19"/>
  <c r="R30" i="19"/>
  <c r="W30" i="19"/>
  <c r="Y30" i="19"/>
  <c r="Z30" i="19"/>
  <c r="AA30" i="19"/>
  <c r="AB30" i="19"/>
  <c r="AC30" i="19"/>
  <c r="AD30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AQ30" i="19"/>
  <c r="B30" i="19"/>
  <c r="E3" i="21" l="1"/>
  <c r="N3" i="21"/>
  <c r="S3" i="21"/>
  <c r="T3" i="21"/>
  <c r="U3" i="21"/>
  <c r="X3" i="21"/>
  <c r="AC3" i="21"/>
  <c r="E4" i="21"/>
  <c r="N4" i="21"/>
  <c r="S4" i="21"/>
  <c r="T4" i="21"/>
  <c r="U4" i="21"/>
  <c r="X4" i="21"/>
  <c r="AC4" i="21"/>
  <c r="E5" i="21"/>
  <c r="N5" i="21"/>
  <c r="S5" i="21"/>
  <c r="T5" i="21"/>
  <c r="U5" i="21"/>
  <c r="X5" i="21"/>
  <c r="AC5" i="21"/>
  <c r="E6" i="21"/>
  <c r="N6" i="21"/>
  <c r="S6" i="21"/>
  <c r="T6" i="21"/>
  <c r="U6" i="21"/>
  <c r="X6" i="21"/>
  <c r="AC6" i="21"/>
  <c r="E7" i="21"/>
  <c r="N7" i="21"/>
  <c r="S7" i="21"/>
  <c r="T7" i="21"/>
  <c r="U7" i="21"/>
  <c r="X7" i="21"/>
  <c r="AC7" i="21"/>
  <c r="E2" i="21"/>
  <c r="N2" i="21"/>
  <c r="S2" i="21"/>
  <c r="T2" i="21"/>
  <c r="U2" i="21"/>
  <c r="X2" i="21"/>
  <c r="AC2" i="21"/>
  <c r="E3" i="20"/>
  <c r="N3" i="20"/>
  <c r="S3" i="20"/>
  <c r="T3" i="20"/>
  <c r="U3" i="20"/>
  <c r="X3" i="20"/>
  <c r="AC3" i="20"/>
  <c r="E4" i="20"/>
  <c r="N4" i="20"/>
  <c r="S4" i="20"/>
  <c r="T4" i="20"/>
  <c r="U4" i="20"/>
  <c r="X4" i="20"/>
  <c r="AC4" i="20"/>
  <c r="E5" i="20"/>
  <c r="N5" i="20"/>
  <c r="S5" i="20"/>
  <c r="T5" i="20"/>
  <c r="U5" i="20"/>
  <c r="X5" i="20"/>
  <c r="AC5" i="20"/>
  <c r="E6" i="20"/>
  <c r="N6" i="20"/>
  <c r="S6" i="20"/>
  <c r="T6" i="20"/>
  <c r="U6" i="20"/>
  <c r="X6" i="20"/>
  <c r="AC6" i="20"/>
  <c r="E7" i="20"/>
  <c r="N7" i="20"/>
  <c r="S7" i="20"/>
  <c r="T7" i="20"/>
  <c r="U7" i="20"/>
  <c r="X7" i="20"/>
  <c r="AC7" i="20"/>
  <c r="E2" i="20"/>
  <c r="N2" i="20"/>
  <c r="S2" i="20"/>
  <c r="T2" i="20"/>
  <c r="U2" i="20"/>
  <c r="X2" i="20"/>
  <c r="AC2" i="20"/>
  <c r="E3" i="22"/>
  <c r="N3" i="22"/>
  <c r="S3" i="22"/>
  <c r="T3" i="22"/>
  <c r="U3" i="22"/>
  <c r="X3" i="22"/>
  <c r="AC3" i="22"/>
  <c r="E4" i="22"/>
  <c r="N4" i="22"/>
  <c r="S4" i="22"/>
  <c r="T4" i="22"/>
  <c r="U4" i="22"/>
  <c r="X4" i="22"/>
  <c r="AC4" i="22"/>
  <c r="E5" i="22"/>
  <c r="N5" i="22"/>
  <c r="S5" i="22"/>
  <c r="T5" i="22"/>
  <c r="U5" i="22"/>
  <c r="X5" i="22"/>
  <c r="AC5" i="22"/>
  <c r="E6" i="22"/>
  <c r="N6" i="22"/>
  <c r="S6" i="22"/>
  <c r="T6" i="22"/>
  <c r="U6" i="22"/>
  <c r="X6" i="22"/>
  <c r="AC6" i="22"/>
  <c r="E7" i="22"/>
  <c r="N7" i="22"/>
  <c r="S7" i="22"/>
  <c r="T7" i="22"/>
  <c r="U7" i="22"/>
  <c r="X7" i="22"/>
  <c r="AC7" i="22"/>
  <c r="E2" i="22"/>
  <c r="N2" i="22"/>
  <c r="S2" i="22"/>
  <c r="T2" i="22"/>
  <c r="U2" i="22"/>
  <c r="X2" i="22"/>
  <c r="AC2" i="22"/>
  <c r="AQ26" i="19"/>
  <c r="AQ7" i="21" s="1"/>
  <c r="AP26" i="19"/>
  <c r="AP7" i="21" s="1"/>
  <c r="AO26" i="19"/>
  <c r="AO7" i="21" s="1"/>
  <c r="AN26" i="19"/>
  <c r="AN7" i="21" s="1"/>
  <c r="AM26" i="19"/>
  <c r="AM7" i="21" s="1"/>
  <c r="AL26" i="19"/>
  <c r="AL7" i="21" s="1"/>
  <c r="AK26" i="19"/>
  <c r="AK7" i="21" s="1"/>
  <c r="AJ26" i="19"/>
  <c r="AJ7" i="21" s="1"/>
  <c r="AI26" i="19"/>
  <c r="AI7" i="21" s="1"/>
  <c r="AH26" i="19"/>
  <c r="AH7" i="21" s="1"/>
  <c r="AG26" i="19"/>
  <c r="AG7" i="21" s="1"/>
  <c r="AF26" i="19"/>
  <c r="AF7" i="21" s="1"/>
  <c r="AE26" i="19"/>
  <c r="AE7" i="21" s="1"/>
  <c r="AD26" i="19"/>
  <c r="AD7" i="21" s="1"/>
  <c r="AC26" i="19"/>
  <c r="AB26" i="19"/>
  <c r="AB7" i="21" s="1"/>
  <c r="AA26" i="19"/>
  <c r="AA7" i="21" s="1"/>
  <c r="Z26" i="19"/>
  <c r="Z7" i="21" s="1"/>
  <c r="Y26" i="19"/>
  <c r="X26" i="19"/>
  <c r="W26" i="19"/>
  <c r="V26" i="19"/>
  <c r="U26" i="19"/>
  <c r="T26" i="19"/>
  <c r="S26" i="19"/>
  <c r="R26" i="19"/>
  <c r="R7" i="21" s="1"/>
  <c r="Q26" i="19"/>
  <c r="Q7" i="21" s="1"/>
  <c r="P26" i="19"/>
  <c r="P7" i="21" s="1"/>
  <c r="O26" i="19"/>
  <c r="O7" i="21" s="1"/>
  <c r="N26" i="19"/>
  <c r="M26" i="19"/>
  <c r="M7" i="21" s="1"/>
  <c r="L26" i="19"/>
  <c r="L7" i="21" s="1"/>
  <c r="K26" i="19"/>
  <c r="K7" i="21" s="1"/>
  <c r="J26" i="19"/>
  <c r="J7" i="21" s="1"/>
  <c r="I26" i="19"/>
  <c r="I7" i="21" s="1"/>
  <c r="H26" i="19"/>
  <c r="H7" i="21" s="1"/>
  <c r="G26" i="19"/>
  <c r="G7" i="21" s="1"/>
  <c r="F26" i="19"/>
  <c r="F7" i="21" s="1"/>
  <c r="E26" i="19"/>
  <c r="D26" i="19"/>
  <c r="D7" i="21" s="1"/>
  <c r="C26" i="19"/>
  <c r="C7" i="21" s="1"/>
  <c r="B26" i="19"/>
  <c r="B7" i="21" s="1"/>
  <c r="AQ25" i="19"/>
  <c r="AQ6" i="21" s="1"/>
  <c r="AP25" i="19"/>
  <c r="AP6" i="21" s="1"/>
  <c r="AO25" i="19"/>
  <c r="AO6" i="21" s="1"/>
  <c r="AN25" i="19"/>
  <c r="AN6" i="21" s="1"/>
  <c r="AM25" i="19"/>
  <c r="AM6" i="21" s="1"/>
  <c r="AL25" i="19"/>
  <c r="AL6" i="21" s="1"/>
  <c r="AK25" i="19"/>
  <c r="AK6" i="21" s="1"/>
  <c r="AJ25" i="19"/>
  <c r="AJ6" i="21" s="1"/>
  <c r="AI25" i="19"/>
  <c r="AI6" i="21" s="1"/>
  <c r="AH25" i="19"/>
  <c r="AH6" i="21" s="1"/>
  <c r="AG25" i="19"/>
  <c r="AG6" i="21" s="1"/>
  <c r="AF25" i="19"/>
  <c r="AF6" i="21" s="1"/>
  <c r="AE25" i="19"/>
  <c r="AE6" i="21" s="1"/>
  <c r="AD25" i="19"/>
  <c r="AD6" i="21" s="1"/>
  <c r="AC25" i="19"/>
  <c r="AB25" i="19"/>
  <c r="AB6" i="21" s="1"/>
  <c r="AA25" i="19"/>
  <c r="AA6" i="21" s="1"/>
  <c r="Z25" i="19"/>
  <c r="Z6" i="21" s="1"/>
  <c r="Y25" i="19"/>
  <c r="X25" i="19"/>
  <c r="W25" i="19"/>
  <c r="V25" i="19"/>
  <c r="U25" i="19"/>
  <c r="T25" i="19"/>
  <c r="S25" i="19"/>
  <c r="R25" i="19"/>
  <c r="R6" i="21" s="1"/>
  <c r="Q25" i="19"/>
  <c r="Q6" i="21" s="1"/>
  <c r="P25" i="19"/>
  <c r="P6" i="21" s="1"/>
  <c r="O25" i="19"/>
  <c r="O6" i="21" s="1"/>
  <c r="N25" i="19"/>
  <c r="M25" i="19"/>
  <c r="M6" i="21" s="1"/>
  <c r="L25" i="19"/>
  <c r="L6" i="21" s="1"/>
  <c r="K25" i="19"/>
  <c r="K6" i="21" s="1"/>
  <c r="J25" i="19"/>
  <c r="J6" i="21" s="1"/>
  <c r="I25" i="19"/>
  <c r="I6" i="21" s="1"/>
  <c r="H25" i="19"/>
  <c r="H6" i="21" s="1"/>
  <c r="G25" i="19"/>
  <c r="G6" i="21" s="1"/>
  <c r="F25" i="19"/>
  <c r="F6" i="21" s="1"/>
  <c r="E25" i="19"/>
  <c r="D25" i="19"/>
  <c r="D6" i="21" s="1"/>
  <c r="C25" i="19"/>
  <c r="C6" i="21" s="1"/>
  <c r="B25" i="19"/>
  <c r="B6" i="21" s="1"/>
  <c r="AQ24" i="19"/>
  <c r="AQ5" i="21" s="1"/>
  <c r="AP24" i="19"/>
  <c r="AP5" i="21" s="1"/>
  <c r="AO24" i="19"/>
  <c r="AO5" i="21" s="1"/>
  <c r="AN24" i="19"/>
  <c r="AN5" i="21" s="1"/>
  <c r="AM24" i="19"/>
  <c r="AM5" i="21" s="1"/>
  <c r="AL24" i="19"/>
  <c r="AL5" i="21" s="1"/>
  <c r="AK24" i="19"/>
  <c r="AK5" i="21" s="1"/>
  <c r="AJ24" i="19"/>
  <c r="AJ5" i="21" s="1"/>
  <c r="AI24" i="19"/>
  <c r="AI5" i="21" s="1"/>
  <c r="AH24" i="19"/>
  <c r="AH5" i="21" s="1"/>
  <c r="AG24" i="19"/>
  <c r="AG5" i="21" s="1"/>
  <c r="AF24" i="19"/>
  <c r="AF5" i="21" s="1"/>
  <c r="AE24" i="19"/>
  <c r="AE5" i="21" s="1"/>
  <c r="AD24" i="19"/>
  <c r="AD5" i="21" s="1"/>
  <c r="AC24" i="19"/>
  <c r="AB24" i="19"/>
  <c r="AB5" i="21" s="1"/>
  <c r="AA24" i="19"/>
  <c r="AA5" i="21" s="1"/>
  <c r="Z24" i="19"/>
  <c r="Z5" i="21" s="1"/>
  <c r="Y24" i="19"/>
  <c r="X24" i="19"/>
  <c r="W24" i="19"/>
  <c r="V24" i="19"/>
  <c r="U24" i="19"/>
  <c r="T24" i="19"/>
  <c r="S24" i="19"/>
  <c r="R24" i="19"/>
  <c r="R5" i="21" s="1"/>
  <c r="Q24" i="19"/>
  <c r="Q5" i="21" s="1"/>
  <c r="P24" i="19"/>
  <c r="P5" i="21" s="1"/>
  <c r="O24" i="19"/>
  <c r="O5" i="21" s="1"/>
  <c r="N24" i="19"/>
  <c r="M24" i="19"/>
  <c r="M5" i="21" s="1"/>
  <c r="L24" i="19"/>
  <c r="L5" i="21" s="1"/>
  <c r="K24" i="19"/>
  <c r="K5" i="21" s="1"/>
  <c r="J24" i="19"/>
  <c r="J5" i="21" s="1"/>
  <c r="I24" i="19"/>
  <c r="I5" i="21" s="1"/>
  <c r="H24" i="19"/>
  <c r="H5" i="21" s="1"/>
  <c r="G24" i="19"/>
  <c r="G5" i="21" s="1"/>
  <c r="F24" i="19"/>
  <c r="F5" i="21" s="1"/>
  <c r="E24" i="19"/>
  <c r="D24" i="19"/>
  <c r="D5" i="21" s="1"/>
  <c r="C24" i="19"/>
  <c r="C5" i="21" s="1"/>
  <c r="B24" i="19"/>
  <c r="B5" i="21" s="1"/>
  <c r="AQ23" i="19"/>
  <c r="AQ4" i="21" s="1"/>
  <c r="AP23" i="19"/>
  <c r="AP4" i="21" s="1"/>
  <c r="AO23" i="19"/>
  <c r="AO4" i="21" s="1"/>
  <c r="AN23" i="19"/>
  <c r="AN4" i="21" s="1"/>
  <c r="AM23" i="19"/>
  <c r="AM4" i="21" s="1"/>
  <c r="AL23" i="19"/>
  <c r="AL4" i="21" s="1"/>
  <c r="AK23" i="19"/>
  <c r="AK4" i="21" s="1"/>
  <c r="AJ23" i="19"/>
  <c r="AJ4" i="21" s="1"/>
  <c r="AI23" i="19"/>
  <c r="AI4" i="21" s="1"/>
  <c r="AH23" i="19"/>
  <c r="AH4" i="21" s="1"/>
  <c r="AG23" i="19"/>
  <c r="AG4" i="21" s="1"/>
  <c r="AF23" i="19"/>
  <c r="AF4" i="21" s="1"/>
  <c r="AE23" i="19"/>
  <c r="AE4" i="21" s="1"/>
  <c r="AD23" i="19"/>
  <c r="AD4" i="21" s="1"/>
  <c r="AC23" i="19"/>
  <c r="AB23" i="19"/>
  <c r="AB4" i="21" s="1"/>
  <c r="AA23" i="19"/>
  <c r="AA4" i="21" s="1"/>
  <c r="Z23" i="19"/>
  <c r="Z4" i="21" s="1"/>
  <c r="Y23" i="19"/>
  <c r="X23" i="19"/>
  <c r="W23" i="19"/>
  <c r="V23" i="19"/>
  <c r="U23" i="19"/>
  <c r="T23" i="19"/>
  <c r="S23" i="19"/>
  <c r="R23" i="19"/>
  <c r="R4" i="21" s="1"/>
  <c r="Q23" i="19"/>
  <c r="Q4" i="21" s="1"/>
  <c r="P23" i="19"/>
  <c r="P4" i="21" s="1"/>
  <c r="O23" i="19"/>
  <c r="O4" i="21" s="1"/>
  <c r="N23" i="19"/>
  <c r="M23" i="19"/>
  <c r="M4" i="21" s="1"/>
  <c r="L23" i="19"/>
  <c r="L4" i="21" s="1"/>
  <c r="K23" i="19"/>
  <c r="K4" i="21" s="1"/>
  <c r="J23" i="19"/>
  <c r="J4" i="21" s="1"/>
  <c r="I23" i="19"/>
  <c r="I4" i="21" s="1"/>
  <c r="H23" i="19"/>
  <c r="H4" i="21" s="1"/>
  <c r="G23" i="19"/>
  <c r="G4" i="21" s="1"/>
  <c r="F23" i="19"/>
  <c r="F4" i="21" s="1"/>
  <c r="E23" i="19"/>
  <c r="D23" i="19"/>
  <c r="D4" i="21" s="1"/>
  <c r="C23" i="19"/>
  <c r="C4" i="21" s="1"/>
  <c r="B23" i="19"/>
  <c r="B4" i="21" s="1"/>
  <c r="AQ22" i="19"/>
  <c r="AQ3" i="21" s="1"/>
  <c r="AP22" i="19"/>
  <c r="AP3" i="21" s="1"/>
  <c r="AO22" i="19"/>
  <c r="AO3" i="21" s="1"/>
  <c r="AN22" i="19"/>
  <c r="AN3" i="21" s="1"/>
  <c r="AM22" i="19"/>
  <c r="AM3" i="21" s="1"/>
  <c r="AL22" i="19"/>
  <c r="AL3" i="21" s="1"/>
  <c r="AK22" i="19"/>
  <c r="AK3" i="21" s="1"/>
  <c r="AJ22" i="19"/>
  <c r="AJ3" i="21" s="1"/>
  <c r="AI22" i="19"/>
  <c r="AI3" i="21" s="1"/>
  <c r="AH22" i="19"/>
  <c r="AH3" i="21" s="1"/>
  <c r="AG22" i="19"/>
  <c r="AG3" i="21" s="1"/>
  <c r="AF22" i="19"/>
  <c r="AF3" i="21" s="1"/>
  <c r="AE22" i="19"/>
  <c r="AE3" i="21" s="1"/>
  <c r="AD22" i="19"/>
  <c r="AD3" i="21" s="1"/>
  <c r="AC22" i="19"/>
  <c r="AB22" i="19"/>
  <c r="AB3" i="21" s="1"/>
  <c r="AA22" i="19"/>
  <c r="AA3" i="21" s="1"/>
  <c r="Z22" i="19"/>
  <c r="Z3" i="21" s="1"/>
  <c r="Y22" i="19"/>
  <c r="X22" i="19"/>
  <c r="W22" i="19"/>
  <c r="V22" i="19"/>
  <c r="U22" i="19"/>
  <c r="T22" i="19"/>
  <c r="S22" i="19"/>
  <c r="R22" i="19"/>
  <c r="R3" i="21" s="1"/>
  <c r="Q22" i="19"/>
  <c r="Q3" i="21" s="1"/>
  <c r="P22" i="19"/>
  <c r="P3" i="21" s="1"/>
  <c r="O22" i="19"/>
  <c r="O3" i="21" s="1"/>
  <c r="N22" i="19"/>
  <c r="M22" i="19"/>
  <c r="M3" i="21" s="1"/>
  <c r="L22" i="19"/>
  <c r="L3" i="21" s="1"/>
  <c r="K22" i="19"/>
  <c r="K3" i="21" s="1"/>
  <c r="J22" i="19"/>
  <c r="J3" i="21" s="1"/>
  <c r="I22" i="19"/>
  <c r="I3" i="21" s="1"/>
  <c r="H22" i="19"/>
  <c r="H3" i="21" s="1"/>
  <c r="G22" i="19"/>
  <c r="G3" i="21" s="1"/>
  <c r="F22" i="19"/>
  <c r="F3" i="21" s="1"/>
  <c r="E22" i="19"/>
  <c r="D22" i="19"/>
  <c r="D3" i="21" s="1"/>
  <c r="C22" i="19"/>
  <c r="C3" i="21" s="1"/>
  <c r="B22" i="19"/>
  <c r="B3" i="21" s="1"/>
  <c r="AQ21" i="19"/>
  <c r="AQ2" i="21" s="1"/>
  <c r="AP21" i="19"/>
  <c r="AP2" i="21" s="1"/>
  <c r="AO21" i="19"/>
  <c r="AO2" i="21" s="1"/>
  <c r="AN21" i="19"/>
  <c r="AN2" i="21" s="1"/>
  <c r="AM21" i="19"/>
  <c r="AM2" i="21" s="1"/>
  <c r="AL21" i="19"/>
  <c r="AL2" i="21" s="1"/>
  <c r="AK21" i="19"/>
  <c r="AK2" i="21" s="1"/>
  <c r="AJ21" i="19"/>
  <c r="AJ2" i="21" s="1"/>
  <c r="AI21" i="19"/>
  <c r="AI2" i="21" s="1"/>
  <c r="AH21" i="19"/>
  <c r="AH2" i="21" s="1"/>
  <c r="AG21" i="19"/>
  <c r="AG2" i="21" s="1"/>
  <c r="AF21" i="19"/>
  <c r="AF2" i="21" s="1"/>
  <c r="AE21" i="19"/>
  <c r="AE2" i="21" s="1"/>
  <c r="AD21" i="19"/>
  <c r="AD2" i="21" s="1"/>
  <c r="AC21" i="19"/>
  <c r="AB21" i="19"/>
  <c r="AB2" i="21" s="1"/>
  <c r="AA21" i="19"/>
  <c r="AA2" i="21" s="1"/>
  <c r="Z21" i="19"/>
  <c r="Z2" i="21" s="1"/>
  <c r="Y21" i="19"/>
  <c r="X21" i="19"/>
  <c r="W21" i="19"/>
  <c r="V21" i="19"/>
  <c r="U21" i="19"/>
  <c r="T21" i="19"/>
  <c r="S21" i="19"/>
  <c r="R21" i="19"/>
  <c r="R2" i="21" s="1"/>
  <c r="Q21" i="19"/>
  <c r="Q2" i="21" s="1"/>
  <c r="P21" i="19"/>
  <c r="P2" i="21" s="1"/>
  <c r="O21" i="19"/>
  <c r="O2" i="21" s="1"/>
  <c r="N21" i="19"/>
  <c r="M21" i="19"/>
  <c r="M2" i="21" s="1"/>
  <c r="L21" i="19"/>
  <c r="L2" i="21" s="1"/>
  <c r="K21" i="19"/>
  <c r="K2" i="21" s="1"/>
  <c r="J21" i="19"/>
  <c r="J2" i="21" s="1"/>
  <c r="I21" i="19"/>
  <c r="I2" i="21" s="1"/>
  <c r="H21" i="19"/>
  <c r="H2" i="21" s="1"/>
  <c r="G21" i="19"/>
  <c r="G2" i="21" s="1"/>
  <c r="F21" i="19"/>
  <c r="F2" i="21" s="1"/>
  <c r="E21" i="19"/>
  <c r="D21" i="19"/>
  <c r="D2" i="21" s="1"/>
  <c r="C21" i="19"/>
  <c r="C2" i="21" s="1"/>
  <c r="B21" i="19"/>
  <c r="B2" i="21" s="1"/>
  <c r="AQ17" i="19"/>
  <c r="AQ7" i="20" s="1"/>
  <c r="AP17" i="19"/>
  <c r="AP7" i="20" s="1"/>
  <c r="AO17" i="19"/>
  <c r="AO7" i="20" s="1"/>
  <c r="AN17" i="19"/>
  <c r="AN7" i="20" s="1"/>
  <c r="AM17" i="19"/>
  <c r="AM7" i="20" s="1"/>
  <c r="AL17" i="19"/>
  <c r="AL7" i="20" s="1"/>
  <c r="AK17" i="19"/>
  <c r="AK7" i="20" s="1"/>
  <c r="AJ17" i="19"/>
  <c r="AJ7" i="20" s="1"/>
  <c r="AI17" i="19"/>
  <c r="AI7" i="20" s="1"/>
  <c r="AH17" i="19"/>
  <c r="AH7" i="20" s="1"/>
  <c r="AG17" i="19"/>
  <c r="AG7" i="20" s="1"/>
  <c r="AF17" i="19"/>
  <c r="AF7" i="20" s="1"/>
  <c r="AE17" i="19"/>
  <c r="AE7" i="20" s="1"/>
  <c r="AD17" i="19"/>
  <c r="AD7" i="20" s="1"/>
  <c r="AC17" i="19"/>
  <c r="AB17" i="19"/>
  <c r="AB7" i="20" s="1"/>
  <c r="AA17" i="19"/>
  <c r="AA7" i="20" s="1"/>
  <c r="Z17" i="19"/>
  <c r="Z7" i="20" s="1"/>
  <c r="Y17" i="19"/>
  <c r="X17" i="19"/>
  <c r="W17" i="19"/>
  <c r="V17" i="19"/>
  <c r="U17" i="19"/>
  <c r="T17" i="19"/>
  <c r="S17" i="19"/>
  <c r="R17" i="19"/>
  <c r="R7" i="20" s="1"/>
  <c r="Q17" i="19"/>
  <c r="Q7" i="20" s="1"/>
  <c r="P17" i="19"/>
  <c r="P7" i="20" s="1"/>
  <c r="O17" i="19"/>
  <c r="O7" i="20" s="1"/>
  <c r="N17" i="19"/>
  <c r="M17" i="19"/>
  <c r="M7" i="20" s="1"/>
  <c r="L17" i="19"/>
  <c r="L7" i="20" s="1"/>
  <c r="K17" i="19"/>
  <c r="K7" i="20" s="1"/>
  <c r="J17" i="19"/>
  <c r="J7" i="20" s="1"/>
  <c r="I17" i="19"/>
  <c r="I7" i="20" s="1"/>
  <c r="H17" i="19"/>
  <c r="H7" i="20" s="1"/>
  <c r="G17" i="19"/>
  <c r="G7" i="20" s="1"/>
  <c r="F17" i="19"/>
  <c r="F7" i="20" s="1"/>
  <c r="E17" i="19"/>
  <c r="D17" i="19"/>
  <c r="D7" i="20" s="1"/>
  <c r="C17" i="19"/>
  <c r="C7" i="20" s="1"/>
  <c r="B17" i="19"/>
  <c r="B7" i="20" s="1"/>
  <c r="AQ16" i="19"/>
  <c r="AQ6" i="20" s="1"/>
  <c r="AP16" i="19"/>
  <c r="AP6" i="20" s="1"/>
  <c r="AO16" i="19"/>
  <c r="AO6" i="20" s="1"/>
  <c r="AN16" i="19"/>
  <c r="AN6" i="20" s="1"/>
  <c r="AM16" i="19"/>
  <c r="AM6" i="20" s="1"/>
  <c r="AL16" i="19"/>
  <c r="AL6" i="20" s="1"/>
  <c r="AK16" i="19"/>
  <c r="AK6" i="20" s="1"/>
  <c r="AJ16" i="19"/>
  <c r="AJ6" i="20" s="1"/>
  <c r="AI16" i="19"/>
  <c r="AI6" i="20" s="1"/>
  <c r="AH16" i="19"/>
  <c r="AH6" i="20" s="1"/>
  <c r="AG16" i="19"/>
  <c r="AG6" i="20" s="1"/>
  <c r="AF16" i="19"/>
  <c r="AF6" i="20" s="1"/>
  <c r="AE16" i="19"/>
  <c r="AE6" i="20" s="1"/>
  <c r="AD16" i="19"/>
  <c r="AD6" i="20" s="1"/>
  <c r="AC16" i="19"/>
  <c r="AB16" i="19"/>
  <c r="AB6" i="20" s="1"/>
  <c r="AA16" i="19"/>
  <c r="AA6" i="20" s="1"/>
  <c r="Z16" i="19"/>
  <c r="Z6" i="20" s="1"/>
  <c r="Y16" i="19"/>
  <c r="X16" i="19"/>
  <c r="W16" i="19"/>
  <c r="V16" i="19"/>
  <c r="U16" i="19"/>
  <c r="T16" i="19"/>
  <c r="S16" i="19"/>
  <c r="R16" i="19"/>
  <c r="R6" i="20" s="1"/>
  <c r="Q16" i="19"/>
  <c r="Q6" i="20" s="1"/>
  <c r="P16" i="19"/>
  <c r="P6" i="20" s="1"/>
  <c r="O16" i="19"/>
  <c r="O6" i="20" s="1"/>
  <c r="N16" i="19"/>
  <c r="M16" i="19"/>
  <c r="M6" i="20" s="1"/>
  <c r="L16" i="19"/>
  <c r="L6" i="20" s="1"/>
  <c r="K16" i="19"/>
  <c r="K6" i="20" s="1"/>
  <c r="J16" i="19"/>
  <c r="J6" i="20" s="1"/>
  <c r="I16" i="19"/>
  <c r="I6" i="20" s="1"/>
  <c r="H16" i="19"/>
  <c r="H6" i="20" s="1"/>
  <c r="G16" i="19"/>
  <c r="G6" i="20" s="1"/>
  <c r="F16" i="19"/>
  <c r="F6" i="20" s="1"/>
  <c r="E16" i="19"/>
  <c r="D16" i="19"/>
  <c r="D6" i="20" s="1"/>
  <c r="C16" i="19"/>
  <c r="C6" i="20" s="1"/>
  <c r="B16" i="19"/>
  <c r="B6" i="20" s="1"/>
  <c r="AQ15" i="19"/>
  <c r="AQ5" i="20" s="1"/>
  <c r="AP15" i="19"/>
  <c r="AP5" i="20" s="1"/>
  <c r="AO15" i="19"/>
  <c r="AO5" i="20" s="1"/>
  <c r="AN15" i="19"/>
  <c r="AN5" i="20" s="1"/>
  <c r="AM15" i="19"/>
  <c r="AM5" i="20" s="1"/>
  <c r="AL15" i="19"/>
  <c r="AL5" i="20" s="1"/>
  <c r="AK15" i="19"/>
  <c r="AK5" i="20" s="1"/>
  <c r="AJ15" i="19"/>
  <c r="AJ5" i="20" s="1"/>
  <c r="AI15" i="19"/>
  <c r="AI5" i="20" s="1"/>
  <c r="AH15" i="19"/>
  <c r="AH5" i="20" s="1"/>
  <c r="AG15" i="19"/>
  <c r="AG5" i="20" s="1"/>
  <c r="AF15" i="19"/>
  <c r="AF5" i="20" s="1"/>
  <c r="AE15" i="19"/>
  <c r="AE5" i="20" s="1"/>
  <c r="AD15" i="19"/>
  <c r="AD5" i="20" s="1"/>
  <c r="AC15" i="19"/>
  <c r="AB15" i="19"/>
  <c r="AB5" i="20" s="1"/>
  <c r="AA15" i="19"/>
  <c r="AA5" i="20" s="1"/>
  <c r="Z15" i="19"/>
  <c r="Z5" i="20" s="1"/>
  <c r="Y15" i="19"/>
  <c r="X15" i="19"/>
  <c r="W15" i="19"/>
  <c r="V15" i="19"/>
  <c r="U15" i="19"/>
  <c r="T15" i="19"/>
  <c r="S15" i="19"/>
  <c r="R15" i="19"/>
  <c r="R5" i="20" s="1"/>
  <c r="Q15" i="19"/>
  <c r="Q5" i="20" s="1"/>
  <c r="P15" i="19"/>
  <c r="P5" i="20" s="1"/>
  <c r="O15" i="19"/>
  <c r="O5" i="20" s="1"/>
  <c r="N15" i="19"/>
  <c r="M15" i="19"/>
  <c r="M5" i="20" s="1"/>
  <c r="L15" i="19"/>
  <c r="L5" i="20" s="1"/>
  <c r="K15" i="19"/>
  <c r="K5" i="20" s="1"/>
  <c r="J15" i="19"/>
  <c r="J5" i="20" s="1"/>
  <c r="I15" i="19"/>
  <c r="I5" i="20" s="1"/>
  <c r="H15" i="19"/>
  <c r="H5" i="20" s="1"/>
  <c r="G15" i="19"/>
  <c r="G5" i="20" s="1"/>
  <c r="F15" i="19"/>
  <c r="F5" i="20" s="1"/>
  <c r="E15" i="19"/>
  <c r="D15" i="19"/>
  <c r="D5" i="20" s="1"/>
  <c r="C15" i="19"/>
  <c r="C5" i="20" s="1"/>
  <c r="B15" i="19"/>
  <c r="B5" i="20" s="1"/>
  <c r="AQ14" i="19"/>
  <c r="AQ4" i="20" s="1"/>
  <c r="AP14" i="19"/>
  <c r="AP4" i="20" s="1"/>
  <c r="AO14" i="19"/>
  <c r="AO4" i="20" s="1"/>
  <c r="AN14" i="19"/>
  <c r="AN4" i="20" s="1"/>
  <c r="AM14" i="19"/>
  <c r="AM4" i="20" s="1"/>
  <c r="AL14" i="19"/>
  <c r="AL4" i="20" s="1"/>
  <c r="AK14" i="19"/>
  <c r="AK4" i="20" s="1"/>
  <c r="AJ14" i="19"/>
  <c r="AJ4" i="20" s="1"/>
  <c r="AI14" i="19"/>
  <c r="AI4" i="20" s="1"/>
  <c r="AH14" i="19"/>
  <c r="AH4" i="20" s="1"/>
  <c r="AG14" i="19"/>
  <c r="AG4" i="20" s="1"/>
  <c r="AF14" i="19"/>
  <c r="AF4" i="20" s="1"/>
  <c r="AE14" i="19"/>
  <c r="AE4" i="20" s="1"/>
  <c r="AD14" i="19"/>
  <c r="AD4" i="20" s="1"/>
  <c r="AC14" i="19"/>
  <c r="AB14" i="19"/>
  <c r="AB4" i="20" s="1"/>
  <c r="AA14" i="19"/>
  <c r="AA4" i="20" s="1"/>
  <c r="Z14" i="19"/>
  <c r="Z4" i="20" s="1"/>
  <c r="Y14" i="19"/>
  <c r="X14" i="19"/>
  <c r="W14" i="19"/>
  <c r="V14" i="19"/>
  <c r="U14" i="19"/>
  <c r="T14" i="19"/>
  <c r="S14" i="19"/>
  <c r="R14" i="19"/>
  <c r="R4" i="20" s="1"/>
  <c r="Q14" i="19"/>
  <c r="Q4" i="20" s="1"/>
  <c r="P14" i="19"/>
  <c r="P4" i="20" s="1"/>
  <c r="O14" i="19"/>
  <c r="O4" i="20" s="1"/>
  <c r="N14" i="19"/>
  <c r="M14" i="19"/>
  <c r="M4" i="20" s="1"/>
  <c r="L14" i="19"/>
  <c r="L4" i="20" s="1"/>
  <c r="K14" i="19"/>
  <c r="K4" i="20" s="1"/>
  <c r="J14" i="19"/>
  <c r="J4" i="20" s="1"/>
  <c r="I14" i="19"/>
  <c r="I4" i="20" s="1"/>
  <c r="H14" i="19"/>
  <c r="H4" i="20" s="1"/>
  <c r="G14" i="19"/>
  <c r="G4" i="20" s="1"/>
  <c r="F14" i="19"/>
  <c r="F4" i="20" s="1"/>
  <c r="E14" i="19"/>
  <c r="D14" i="19"/>
  <c r="D4" i="20" s="1"/>
  <c r="C14" i="19"/>
  <c r="C4" i="20" s="1"/>
  <c r="B14" i="19"/>
  <c r="B4" i="20" s="1"/>
  <c r="AQ13" i="19"/>
  <c r="AQ3" i="20" s="1"/>
  <c r="AP13" i="19"/>
  <c r="AP3" i="20" s="1"/>
  <c r="AO13" i="19"/>
  <c r="AO3" i="20" s="1"/>
  <c r="AN13" i="19"/>
  <c r="AN3" i="20" s="1"/>
  <c r="AM13" i="19"/>
  <c r="AM3" i="20" s="1"/>
  <c r="AL13" i="19"/>
  <c r="AL3" i="20" s="1"/>
  <c r="AK13" i="19"/>
  <c r="AK3" i="20" s="1"/>
  <c r="AJ13" i="19"/>
  <c r="AJ3" i="20" s="1"/>
  <c r="AI13" i="19"/>
  <c r="AI3" i="20" s="1"/>
  <c r="AH13" i="19"/>
  <c r="AH3" i="20" s="1"/>
  <c r="AG13" i="19"/>
  <c r="AG3" i="20" s="1"/>
  <c r="AF13" i="19"/>
  <c r="AF3" i="20" s="1"/>
  <c r="AE13" i="19"/>
  <c r="AE3" i="20" s="1"/>
  <c r="AD13" i="19"/>
  <c r="AD3" i="20" s="1"/>
  <c r="AC13" i="19"/>
  <c r="AB13" i="19"/>
  <c r="AB3" i="20" s="1"/>
  <c r="AA13" i="19"/>
  <c r="AA3" i="20" s="1"/>
  <c r="Z13" i="19"/>
  <c r="Z3" i="20" s="1"/>
  <c r="Y13" i="19"/>
  <c r="X13" i="19"/>
  <c r="W13" i="19"/>
  <c r="V13" i="19"/>
  <c r="U13" i="19"/>
  <c r="T13" i="19"/>
  <c r="S13" i="19"/>
  <c r="R13" i="19"/>
  <c r="R3" i="20" s="1"/>
  <c r="Q13" i="19"/>
  <c r="Q3" i="20" s="1"/>
  <c r="P13" i="19"/>
  <c r="P3" i="20" s="1"/>
  <c r="O13" i="19"/>
  <c r="O3" i="20" s="1"/>
  <c r="N13" i="19"/>
  <c r="M13" i="19"/>
  <c r="M3" i="20" s="1"/>
  <c r="L13" i="19"/>
  <c r="L3" i="20" s="1"/>
  <c r="K13" i="19"/>
  <c r="K3" i="20" s="1"/>
  <c r="J13" i="19"/>
  <c r="J3" i="20" s="1"/>
  <c r="I13" i="19"/>
  <c r="I3" i="20" s="1"/>
  <c r="H13" i="19"/>
  <c r="H3" i="20" s="1"/>
  <c r="G13" i="19"/>
  <c r="G3" i="20" s="1"/>
  <c r="F13" i="19"/>
  <c r="F3" i="20" s="1"/>
  <c r="E13" i="19"/>
  <c r="D13" i="19"/>
  <c r="D3" i="20" s="1"/>
  <c r="C13" i="19"/>
  <c r="C3" i="20" s="1"/>
  <c r="B13" i="19"/>
  <c r="B3" i="20" s="1"/>
  <c r="AQ12" i="19"/>
  <c r="AQ2" i="20" s="1"/>
  <c r="AP12" i="19"/>
  <c r="AP2" i="20" s="1"/>
  <c r="AO12" i="19"/>
  <c r="AO2" i="20" s="1"/>
  <c r="AN12" i="19"/>
  <c r="AN2" i="20" s="1"/>
  <c r="AM12" i="19"/>
  <c r="AM2" i="20" s="1"/>
  <c r="AL12" i="19"/>
  <c r="AL2" i="20" s="1"/>
  <c r="AK12" i="19"/>
  <c r="AK2" i="20" s="1"/>
  <c r="AJ12" i="19"/>
  <c r="AJ2" i="20" s="1"/>
  <c r="AI12" i="19"/>
  <c r="AI2" i="20" s="1"/>
  <c r="AH12" i="19"/>
  <c r="AH2" i="20" s="1"/>
  <c r="AG12" i="19"/>
  <c r="AG2" i="20" s="1"/>
  <c r="AF12" i="19"/>
  <c r="AF2" i="20" s="1"/>
  <c r="AE12" i="19"/>
  <c r="AE2" i="20" s="1"/>
  <c r="AD12" i="19"/>
  <c r="AD2" i="20" s="1"/>
  <c r="AC12" i="19"/>
  <c r="AB12" i="19"/>
  <c r="AB2" i="20" s="1"/>
  <c r="AA12" i="19"/>
  <c r="AA2" i="20" s="1"/>
  <c r="Z12" i="19"/>
  <c r="Z2" i="20" s="1"/>
  <c r="Y12" i="19"/>
  <c r="X12" i="19"/>
  <c r="W12" i="19"/>
  <c r="V12" i="19"/>
  <c r="U12" i="19"/>
  <c r="T12" i="19"/>
  <c r="S12" i="19"/>
  <c r="R12" i="19"/>
  <c r="R2" i="20" s="1"/>
  <c r="Q12" i="19"/>
  <c r="Q2" i="20" s="1"/>
  <c r="P12" i="19"/>
  <c r="P2" i="20" s="1"/>
  <c r="O12" i="19"/>
  <c r="O2" i="20" s="1"/>
  <c r="N12" i="19"/>
  <c r="M12" i="19"/>
  <c r="M2" i="20" s="1"/>
  <c r="L12" i="19"/>
  <c r="L2" i="20" s="1"/>
  <c r="K12" i="19"/>
  <c r="K2" i="20" s="1"/>
  <c r="J12" i="19"/>
  <c r="J2" i="20" s="1"/>
  <c r="I12" i="19"/>
  <c r="I2" i="20" s="1"/>
  <c r="H12" i="19"/>
  <c r="H2" i="20" s="1"/>
  <c r="G12" i="19"/>
  <c r="G2" i="20" s="1"/>
  <c r="F12" i="19"/>
  <c r="F2" i="20" s="1"/>
  <c r="E12" i="19"/>
  <c r="D12" i="19"/>
  <c r="D2" i="20" s="1"/>
  <c r="C12" i="19"/>
  <c r="C2" i="20" s="1"/>
  <c r="B12" i="19"/>
  <c r="B2" i="20" s="1"/>
  <c r="W3" i="20" l="1"/>
  <c r="Y4" i="20"/>
  <c r="W7" i="20"/>
  <c r="Y2" i="21"/>
  <c r="W5" i="21"/>
  <c r="Y6" i="21"/>
  <c r="W3" i="21"/>
  <c r="W5" i="20"/>
  <c r="W7" i="21"/>
  <c r="V5" i="20"/>
  <c r="V2" i="20"/>
  <c r="W4" i="20"/>
  <c r="Y5" i="20"/>
  <c r="V6" i="20"/>
  <c r="W2" i="21"/>
  <c r="Y3" i="21"/>
  <c r="V4" i="21"/>
  <c r="W6" i="21"/>
  <c r="Y7" i="21"/>
  <c r="Y2" i="20"/>
  <c r="Y6" i="20"/>
  <c r="Y4" i="21"/>
  <c r="V2" i="21"/>
  <c r="V3" i="21"/>
  <c r="V7" i="21"/>
  <c r="V3" i="20"/>
  <c r="V7" i="20"/>
  <c r="V5" i="21"/>
  <c r="W2" i="20"/>
  <c r="Y3" i="20"/>
  <c r="V4" i="20"/>
  <c r="W6" i="20"/>
  <c r="Y7" i="20"/>
  <c r="W4" i="21"/>
  <c r="Y5" i="21"/>
  <c r="V6" i="21"/>
  <c r="E6" i="13"/>
  <c r="AB8" i="19" l="1"/>
  <c r="AB7" i="22" s="1"/>
  <c r="AB7" i="19"/>
  <c r="AB6" i="22" s="1"/>
  <c r="AB6" i="19"/>
  <c r="AB5" i="22" s="1"/>
  <c r="AB5" i="19"/>
  <c r="AB4" i="22" s="1"/>
  <c r="AB4" i="19"/>
  <c r="AB3" i="22" s="1"/>
  <c r="AB3" i="19"/>
  <c r="AB2" i="22" s="1"/>
  <c r="AA8" i="19"/>
  <c r="AA7" i="22" s="1"/>
  <c r="AA7" i="19"/>
  <c r="AA6" i="22" s="1"/>
  <c r="AA6" i="19"/>
  <c r="AA5" i="22" s="1"/>
  <c r="AA5" i="19"/>
  <c r="AA4" i="22" s="1"/>
  <c r="AA4" i="19"/>
  <c r="AA3" i="22" s="1"/>
  <c r="AA3" i="19"/>
  <c r="AA2" i="22" s="1"/>
  <c r="R8" i="19"/>
  <c r="R7" i="22" s="1"/>
  <c r="R7" i="19"/>
  <c r="R6" i="22" s="1"/>
  <c r="R6" i="19"/>
  <c r="R5" i="22" s="1"/>
  <c r="R5" i="19"/>
  <c r="R4" i="22" s="1"/>
  <c r="R4" i="19"/>
  <c r="R3" i="22" s="1"/>
  <c r="R3" i="19"/>
  <c r="R2" i="22" s="1"/>
  <c r="P8" i="19"/>
  <c r="P7" i="22" s="1"/>
  <c r="P7" i="19"/>
  <c r="P6" i="22" s="1"/>
  <c r="P6" i="19"/>
  <c r="P5" i="22" s="1"/>
  <c r="P5" i="19"/>
  <c r="P4" i="22" s="1"/>
  <c r="P4" i="19"/>
  <c r="P3" i="22" s="1"/>
  <c r="P3" i="19"/>
  <c r="P2" i="22" s="1"/>
  <c r="D5" i="19"/>
  <c r="D4" i="22" s="1"/>
  <c r="M5" i="19" l="1"/>
  <c r="M4" i="22" s="1"/>
  <c r="AQ5" i="19" l="1"/>
  <c r="AQ4" i="22" s="1"/>
  <c r="AP5" i="19"/>
  <c r="AP4" i="22" s="1"/>
  <c r="AO5" i="19"/>
  <c r="AO4" i="22" s="1"/>
  <c r="AN5" i="19"/>
  <c r="AN4" i="22" s="1"/>
  <c r="AM5" i="19"/>
  <c r="AM4" i="22" s="1"/>
  <c r="AL5" i="19"/>
  <c r="AL4" i="22" s="1"/>
  <c r="AK5" i="19"/>
  <c r="AK4" i="22" s="1"/>
  <c r="AJ5" i="19"/>
  <c r="AJ4" i="22" s="1"/>
  <c r="AI5" i="19"/>
  <c r="AI4" i="22" s="1"/>
  <c r="AH5" i="19"/>
  <c r="AH4" i="22" s="1"/>
  <c r="AG5" i="19"/>
  <c r="AG4" i="22" s="1"/>
  <c r="AF5" i="19"/>
  <c r="AF4" i="22" s="1"/>
  <c r="AE5" i="19"/>
  <c r="AE4" i="22" s="1"/>
  <c r="AD5" i="19"/>
  <c r="AD4" i="22" s="1"/>
  <c r="AC5" i="19"/>
  <c r="Z5" i="19"/>
  <c r="Z4" i="22" s="1"/>
  <c r="Y5" i="19"/>
  <c r="X5" i="19"/>
  <c r="W5" i="19"/>
  <c r="V5" i="19"/>
  <c r="U5" i="19"/>
  <c r="T5" i="19"/>
  <c r="S5" i="19"/>
  <c r="Q5" i="19"/>
  <c r="Q4" i="22" s="1"/>
  <c r="O5" i="19"/>
  <c r="O4" i="22" s="1"/>
  <c r="N5" i="19"/>
  <c r="L5" i="19"/>
  <c r="L4" i="22" s="1"/>
  <c r="K5" i="19"/>
  <c r="K4" i="22" s="1"/>
  <c r="J5" i="19"/>
  <c r="J4" i="22" s="1"/>
  <c r="I5" i="19"/>
  <c r="I4" i="22" s="1"/>
  <c r="H5" i="19"/>
  <c r="H4" i="22" s="1"/>
  <c r="G5" i="19"/>
  <c r="G4" i="22" s="1"/>
  <c r="F5" i="19"/>
  <c r="F4" i="22" s="1"/>
  <c r="E5" i="19"/>
  <c r="Y4" i="22" s="1"/>
  <c r="C5" i="19"/>
  <c r="C4" i="22" s="1"/>
  <c r="B5" i="19"/>
  <c r="B4" i="22" s="1"/>
  <c r="W4" i="22" l="1"/>
  <c r="V4" i="22"/>
  <c r="G3" i="18"/>
  <c r="F12" i="16" s="1"/>
  <c r="F3" i="18"/>
  <c r="F10" i="16" s="1"/>
  <c r="G2" i="18"/>
  <c r="F11" i="16" s="1"/>
  <c r="F2" i="18"/>
  <c r="F9" i="16" s="1"/>
  <c r="E3" i="18"/>
  <c r="F8" i="16" s="1"/>
  <c r="E2" i="18"/>
  <c r="F7" i="16" s="1"/>
  <c r="D3" i="18"/>
  <c r="C3" i="18"/>
  <c r="F6" i="16" s="1"/>
  <c r="B3" i="18"/>
  <c r="F4" i="16" s="1"/>
  <c r="D2" i="18"/>
  <c r="C2" i="18"/>
  <c r="F5" i="16" s="1"/>
  <c r="B2" i="18"/>
  <c r="F3" i="16" s="1"/>
  <c r="D4" i="19" l="1"/>
  <c r="D3" i="22" s="1"/>
  <c r="M4" i="19"/>
  <c r="M3" i="22" s="1"/>
  <c r="D6" i="19"/>
  <c r="D5" i="22" s="1"/>
  <c r="M6" i="19"/>
  <c r="M5" i="22" s="1"/>
  <c r="D3" i="19"/>
  <c r="D2" i="22" s="1"/>
  <c r="M3" i="19"/>
  <c r="M2" i="22" s="1"/>
  <c r="D7" i="19"/>
  <c r="D6" i="22" s="1"/>
  <c r="M7" i="19"/>
  <c r="M6" i="22" s="1"/>
  <c r="D8" i="19"/>
  <c r="D7" i="22" s="1"/>
  <c r="M8" i="19"/>
  <c r="M7" i="22" s="1"/>
  <c r="AP7" i="19"/>
  <c r="AP6" i="22" s="1"/>
  <c r="AL7" i="19"/>
  <c r="AL6" i="22" s="1"/>
  <c r="AH7" i="19"/>
  <c r="AH6" i="22" s="1"/>
  <c r="AD7" i="19"/>
  <c r="AD6" i="22" s="1"/>
  <c r="X7" i="19"/>
  <c r="T7" i="19"/>
  <c r="N7" i="19"/>
  <c r="I7" i="19"/>
  <c r="I6" i="22" s="1"/>
  <c r="E7" i="19"/>
  <c r="AO7" i="19"/>
  <c r="AO6" i="22" s="1"/>
  <c r="AK7" i="19"/>
  <c r="AK6" i="22" s="1"/>
  <c r="AG7" i="19"/>
  <c r="AG6" i="22" s="1"/>
  <c r="W7" i="19"/>
  <c r="W6" i="22" s="1"/>
  <c r="S7" i="19"/>
  <c r="L7" i="19"/>
  <c r="L6" i="22" s="1"/>
  <c r="H7" i="19"/>
  <c r="H6" i="22" s="1"/>
  <c r="C7" i="19"/>
  <c r="C6" i="22" s="1"/>
  <c r="B7" i="19"/>
  <c r="B6" i="22" s="1"/>
  <c r="AN7" i="19"/>
  <c r="AN6" i="22" s="1"/>
  <c r="AJ7" i="19"/>
  <c r="AJ6" i="22" s="1"/>
  <c r="AF7" i="19"/>
  <c r="AF6" i="22" s="1"/>
  <c r="Z7" i="19"/>
  <c r="Z6" i="22" s="1"/>
  <c r="V7" i="19"/>
  <c r="Q7" i="19"/>
  <c r="Q6" i="22" s="1"/>
  <c r="K7" i="19"/>
  <c r="K6" i="22" s="1"/>
  <c r="G7" i="19"/>
  <c r="G6" i="22" s="1"/>
  <c r="AQ7" i="19"/>
  <c r="AQ6" i="22" s="1"/>
  <c r="AM7" i="19"/>
  <c r="AM6" i="22" s="1"/>
  <c r="AI7" i="19"/>
  <c r="AI6" i="22" s="1"/>
  <c r="AE7" i="19"/>
  <c r="AE6" i="22" s="1"/>
  <c r="Y7" i="19"/>
  <c r="O7" i="19"/>
  <c r="O6" i="22" s="1"/>
  <c r="J7" i="19"/>
  <c r="J6" i="22" s="1"/>
  <c r="F7" i="19"/>
  <c r="F6" i="22" s="1"/>
  <c r="AP3" i="19"/>
  <c r="AP2" i="22" s="1"/>
  <c r="AL3" i="19"/>
  <c r="AL2" i="22" s="1"/>
  <c r="AH3" i="19"/>
  <c r="AH2" i="22" s="1"/>
  <c r="AD3" i="19"/>
  <c r="AD2" i="22" s="1"/>
  <c r="X3" i="19"/>
  <c r="T3" i="19"/>
  <c r="N3" i="19"/>
  <c r="I3" i="19"/>
  <c r="I2" i="22" s="1"/>
  <c r="E3" i="19"/>
  <c r="AO3" i="19"/>
  <c r="AO2" i="22" s="1"/>
  <c r="AK3" i="19"/>
  <c r="AK2" i="22" s="1"/>
  <c r="AG3" i="19"/>
  <c r="AG2" i="22" s="1"/>
  <c r="W3" i="19"/>
  <c r="W2" i="22" s="1"/>
  <c r="S3" i="19"/>
  <c r="L3" i="19"/>
  <c r="L2" i="22" s="1"/>
  <c r="H3" i="19"/>
  <c r="H2" i="22" s="1"/>
  <c r="C3" i="19"/>
  <c r="C2" i="22" s="1"/>
  <c r="AN3" i="19"/>
  <c r="AN2" i="22" s="1"/>
  <c r="AJ3" i="19"/>
  <c r="AJ2" i="22" s="1"/>
  <c r="AF3" i="19"/>
  <c r="AF2" i="22" s="1"/>
  <c r="Z3" i="19"/>
  <c r="Z2" i="22" s="1"/>
  <c r="Q3" i="19"/>
  <c r="Q2" i="22" s="1"/>
  <c r="K3" i="19"/>
  <c r="K2" i="22" s="1"/>
  <c r="G3" i="19"/>
  <c r="G2" i="22" s="1"/>
  <c r="AQ3" i="19"/>
  <c r="AQ2" i="22" s="1"/>
  <c r="AM3" i="19"/>
  <c r="AM2" i="22" s="1"/>
  <c r="AI3" i="19"/>
  <c r="AI2" i="22" s="1"/>
  <c r="AE3" i="19"/>
  <c r="AE2" i="22" s="1"/>
  <c r="Y3" i="19"/>
  <c r="U3" i="19"/>
  <c r="O3" i="19"/>
  <c r="O2" i="22" s="1"/>
  <c r="J3" i="19"/>
  <c r="J2" i="22" s="1"/>
  <c r="F3" i="19"/>
  <c r="F2" i="22" s="1"/>
  <c r="B3" i="19"/>
  <c r="B2" i="22" s="1"/>
  <c r="AQ8" i="19"/>
  <c r="AQ7" i="22" s="1"/>
  <c r="AM8" i="19"/>
  <c r="AM7" i="22" s="1"/>
  <c r="AI8" i="19"/>
  <c r="AI7" i="22" s="1"/>
  <c r="AE8" i="19"/>
  <c r="AE7" i="22" s="1"/>
  <c r="Y8" i="19"/>
  <c r="O8" i="19"/>
  <c r="O7" i="22" s="1"/>
  <c r="J8" i="19"/>
  <c r="J7" i="22" s="1"/>
  <c r="F8" i="19"/>
  <c r="F7" i="22" s="1"/>
  <c r="AP8" i="19"/>
  <c r="AP7" i="22" s="1"/>
  <c r="AL8" i="19"/>
  <c r="AL7" i="22" s="1"/>
  <c r="AH8" i="19"/>
  <c r="AH7" i="22" s="1"/>
  <c r="AD8" i="19"/>
  <c r="AD7" i="22" s="1"/>
  <c r="X8" i="19"/>
  <c r="T8" i="19"/>
  <c r="N8" i="19"/>
  <c r="I8" i="19"/>
  <c r="I7" i="22" s="1"/>
  <c r="E8" i="19"/>
  <c r="AO8" i="19"/>
  <c r="AO7" i="22" s="1"/>
  <c r="AK8" i="19"/>
  <c r="AK7" i="22" s="1"/>
  <c r="AG8" i="19"/>
  <c r="AG7" i="22" s="1"/>
  <c r="W8" i="19"/>
  <c r="W7" i="22" s="1"/>
  <c r="S8" i="19"/>
  <c r="L8" i="19"/>
  <c r="L7" i="22" s="1"/>
  <c r="H8" i="19"/>
  <c r="H7" i="22" s="1"/>
  <c r="C8" i="19"/>
  <c r="C7" i="22" s="1"/>
  <c r="B8" i="19"/>
  <c r="B7" i="22" s="1"/>
  <c r="AN8" i="19"/>
  <c r="AN7" i="22" s="1"/>
  <c r="AJ8" i="19"/>
  <c r="AJ7" i="22" s="1"/>
  <c r="AF8" i="19"/>
  <c r="AF7" i="22" s="1"/>
  <c r="Z8" i="19"/>
  <c r="Z7" i="22" s="1"/>
  <c r="V8" i="19"/>
  <c r="Q8" i="19"/>
  <c r="Q7" i="22" s="1"/>
  <c r="K8" i="19"/>
  <c r="K7" i="22" s="1"/>
  <c r="G8" i="19"/>
  <c r="G7" i="22" s="1"/>
  <c r="AQ4" i="19"/>
  <c r="AQ3" i="22" s="1"/>
  <c r="AM4" i="19"/>
  <c r="AM3" i="22" s="1"/>
  <c r="AI4" i="19"/>
  <c r="AI3" i="22" s="1"/>
  <c r="AE4" i="19"/>
  <c r="AE3" i="22" s="1"/>
  <c r="Y4" i="19"/>
  <c r="U4" i="19"/>
  <c r="O4" i="19"/>
  <c r="O3" i="22" s="1"/>
  <c r="J4" i="19"/>
  <c r="J3" i="22" s="1"/>
  <c r="F4" i="19"/>
  <c r="F3" i="22" s="1"/>
  <c r="AP4" i="19"/>
  <c r="AP3" i="22" s="1"/>
  <c r="AL4" i="19"/>
  <c r="AL3" i="22" s="1"/>
  <c r="AH4" i="19"/>
  <c r="AH3" i="22" s="1"/>
  <c r="AD4" i="19"/>
  <c r="AD3" i="22" s="1"/>
  <c r="X4" i="19"/>
  <c r="T4" i="19"/>
  <c r="N4" i="19"/>
  <c r="I4" i="19"/>
  <c r="I3" i="22" s="1"/>
  <c r="E4" i="19"/>
  <c r="AO4" i="19"/>
  <c r="AO3" i="22" s="1"/>
  <c r="AK4" i="19"/>
  <c r="AK3" i="22" s="1"/>
  <c r="AG4" i="19"/>
  <c r="AG3" i="22" s="1"/>
  <c r="W4" i="19"/>
  <c r="W3" i="22" s="1"/>
  <c r="S4" i="19"/>
  <c r="L4" i="19"/>
  <c r="L3" i="22" s="1"/>
  <c r="H4" i="19"/>
  <c r="H3" i="22" s="1"/>
  <c r="C4" i="19"/>
  <c r="C3" i="22" s="1"/>
  <c r="B4" i="19"/>
  <c r="B3" i="22" s="1"/>
  <c r="AN4" i="19"/>
  <c r="AN3" i="22" s="1"/>
  <c r="AJ4" i="19"/>
  <c r="AJ3" i="22" s="1"/>
  <c r="AF4" i="19"/>
  <c r="AF3" i="22" s="1"/>
  <c r="Z4" i="19"/>
  <c r="Z3" i="22" s="1"/>
  <c r="Q4" i="19"/>
  <c r="Q3" i="22" s="1"/>
  <c r="K4" i="19"/>
  <c r="K3" i="22" s="1"/>
  <c r="G4" i="19"/>
  <c r="G3" i="22" s="1"/>
  <c r="AO6" i="19"/>
  <c r="AO5" i="22" s="1"/>
  <c r="AK6" i="19"/>
  <c r="AK5" i="22" s="1"/>
  <c r="AG6" i="19"/>
  <c r="AG5" i="22" s="1"/>
  <c r="W6" i="19"/>
  <c r="S6" i="19"/>
  <c r="L6" i="19"/>
  <c r="L5" i="22" s="1"/>
  <c r="H6" i="19"/>
  <c r="H5" i="22" s="1"/>
  <c r="C6" i="19"/>
  <c r="C5" i="22" s="1"/>
  <c r="B6" i="19"/>
  <c r="B5" i="22" s="1"/>
  <c r="AN6" i="19"/>
  <c r="AN5" i="22" s="1"/>
  <c r="AJ6" i="19"/>
  <c r="AJ5" i="22" s="1"/>
  <c r="AF6" i="19"/>
  <c r="AF5" i="22" s="1"/>
  <c r="Z6" i="19"/>
  <c r="Z5" i="22" s="1"/>
  <c r="V6" i="19"/>
  <c r="Q6" i="19"/>
  <c r="Q5" i="22" s="1"/>
  <c r="K6" i="19"/>
  <c r="K5" i="22" s="1"/>
  <c r="G6" i="19"/>
  <c r="G5" i="22" s="1"/>
  <c r="AQ6" i="19"/>
  <c r="AQ5" i="22" s="1"/>
  <c r="AM6" i="19"/>
  <c r="AM5" i="22" s="1"/>
  <c r="AI6" i="19"/>
  <c r="AI5" i="22" s="1"/>
  <c r="AE6" i="19"/>
  <c r="AE5" i="22" s="1"/>
  <c r="Y6" i="19"/>
  <c r="O6" i="19"/>
  <c r="O5" i="22" s="1"/>
  <c r="J6" i="19"/>
  <c r="J5" i="22" s="1"/>
  <c r="F6" i="19"/>
  <c r="F5" i="22" s="1"/>
  <c r="AP6" i="19"/>
  <c r="AP5" i="22" s="1"/>
  <c r="AL6" i="19"/>
  <c r="AL5" i="22" s="1"/>
  <c r="AH6" i="19"/>
  <c r="AH5" i="22" s="1"/>
  <c r="AD6" i="19"/>
  <c r="AD5" i="22" s="1"/>
  <c r="X6" i="19"/>
  <c r="T6" i="19"/>
  <c r="N6" i="19"/>
  <c r="I6" i="19"/>
  <c r="I5" i="22" s="1"/>
  <c r="E6" i="19"/>
  <c r="C102" i="10"/>
  <c r="C103" i="10"/>
  <c r="C101" i="10"/>
  <c r="C97" i="10"/>
  <c r="C98" i="10"/>
  <c r="C96" i="10"/>
  <c r="E95" i="10" s="1"/>
  <c r="F95" i="10" s="1"/>
  <c r="E6" i="16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AC6" i="19" s="1"/>
  <c r="E34" i="10"/>
  <c r="F34" i="10" s="1"/>
  <c r="D28" i="10"/>
  <c r="E28" i="10" s="1"/>
  <c r="D29" i="10"/>
  <c r="E29" i="10" s="1"/>
  <c r="D30" i="10"/>
  <c r="E30" i="10" s="1"/>
  <c r="D27" i="10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D11" i="10"/>
  <c r="E11" i="10" s="1"/>
  <c r="D12" i="10"/>
  <c r="E12" i="10" s="1"/>
  <c r="D13" i="10"/>
  <c r="E13" i="10" s="1"/>
  <c r="E10" i="10"/>
  <c r="E27" i="10"/>
  <c r="C4" i="14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I4" i="13"/>
  <c r="I5" i="13"/>
  <c r="I6" i="13"/>
  <c r="E7" i="13"/>
  <c r="I7" i="13"/>
  <c r="E8" i="13"/>
  <c r="I8" i="13"/>
  <c r="E9" i="13"/>
  <c r="I9" i="13"/>
  <c r="E10" i="13"/>
  <c r="I10" i="13"/>
  <c r="E11" i="13"/>
  <c r="I11" i="13"/>
  <c r="E12" i="13"/>
  <c r="I12" i="13"/>
  <c r="E13" i="13"/>
  <c r="I13" i="13"/>
  <c r="E14" i="13"/>
  <c r="I14" i="13"/>
  <c r="E15" i="13"/>
  <c r="F11" i="13" s="1"/>
  <c r="I15" i="13"/>
  <c r="E16" i="13"/>
  <c r="I16" i="13"/>
  <c r="E17" i="13"/>
  <c r="I17" i="13"/>
  <c r="E18" i="13"/>
  <c r="I18" i="13"/>
  <c r="E19" i="13"/>
  <c r="F19" i="13" s="1"/>
  <c r="I19" i="13"/>
  <c r="E20" i="13"/>
  <c r="I20" i="13"/>
  <c r="E21" i="13"/>
  <c r="I21" i="13"/>
  <c r="E22" i="13"/>
  <c r="F22" i="13" s="1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 s="1"/>
  <c r="I29" i="13"/>
  <c r="E30" i="13"/>
  <c r="I30" i="13"/>
  <c r="E31" i="13"/>
  <c r="I31" i="13"/>
  <c r="E32" i="13"/>
  <c r="I32" i="13"/>
  <c r="E33" i="13"/>
  <c r="I33" i="13"/>
  <c r="E34" i="13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W5" i="22" l="1"/>
  <c r="Y5" i="22"/>
  <c r="F32" i="13"/>
  <c r="F10" i="13"/>
  <c r="F31" i="13"/>
  <c r="F18" i="13"/>
  <c r="F9" i="13"/>
  <c r="F6" i="13"/>
  <c r="F34" i="13"/>
  <c r="F14" i="13"/>
  <c r="E43" i="14"/>
  <c r="E19" i="14" s="1"/>
  <c r="D62" i="10" s="1"/>
  <c r="E62" i="10" s="1"/>
  <c r="F62" i="10" s="1"/>
  <c r="G22" i="13"/>
  <c r="G21" i="13" s="1"/>
  <c r="D19" i="10" s="1"/>
  <c r="E19" i="10" s="1"/>
  <c r="F15" i="13"/>
  <c r="F8" i="13"/>
  <c r="F33" i="13"/>
  <c r="F28" i="13"/>
  <c r="F26" i="13"/>
  <c r="F24" i="13"/>
  <c r="F21" i="13"/>
  <c r="F7" i="13"/>
  <c r="E51" i="14"/>
  <c r="E47" i="14" s="1"/>
  <c r="D90" i="10" s="1"/>
  <c r="E90" i="10" s="1"/>
  <c r="D7" i="16"/>
  <c r="G15" i="13"/>
  <c r="G7" i="13" s="1"/>
  <c r="D6" i="10" s="1"/>
  <c r="E6" i="10" s="1"/>
  <c r="G29" i="13"/>
  <c r="G24" i="13" s="1"/>
  <c r="D21" i="10" s="1"/>
  <c r="E21" i="10" s="1"/>
  <c r="C7" i="16"/>
  <c r="U6" i="19" s="1"/>
  <c r="V5" i="22" s="1"/>
  <c r="D8" i="16"/>
  <c r="E5" i="16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F20" i="13"/>
  <c r="F13" i="13"/>
  <c r="G38" i="13"/>
  <c r="E100" i="10"/>
  <c r="E26" i="10"/>
  <c r="F26" i="10" s="1"/>
  <c r="E17" i="10"/>
  <c r="D51" i="14"/>
  <c r="D48" i="14" s="1"/>
  <c r="C51" i="14"/>
  <c r="D43" i="14"/>
  <c r="D42" i="14" s="1"/>
  <c r="F12" i="13"/>
  <c r="G17" i="13" l="1"/>
  <c r="D15" i="10" s="1"/>
  <c r="E15" i="10" s="1"/>
  <c r="E31" i="10"/>
  <c r="F31" i="10" s="1"/>
  <c r="G6" i="13"/>
  <c r="D5" i="10" s="1"/>
  <c r="E5" i="10" s="1"/>
  <c r="E3" i="14"/>
  <c r="D46" i="10" s="1"/>
  <c r="E46" i="10" s="1"/>
  <c r="E11" i="14"/>
  <c r="D54" i="10" s="1"/>
  <c r="E54" i="10" s="1"/>
  <c r="F54" i="10" s="1"/>
  <c r="G20" i="13"/>
  <c r="D18" i="10" s="1"/>
  <c r="E46" i="14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E7" i="16"/>
  <c r="G9" i="13"/>
  <c r="D8" i="10" s="1"/>
  <c r="E8" i="10" s="1"/>
  <c r="E45" i="10"/>
  <c r="F46" i="10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E4" i="10" l="1"/>
  <c r="C3" i="16" s="1"/>
  <c r="V3" i="19" s="1"/>
  <c r="V2" i="22" s="1"/>
  <c r="E18" i="10"/>
  <c r="E14" i="10" s="1"/>
  <c r="D14" i="10"/>
  <c r="D4" i="10"/>
  <c r="F20" i="10"/>
  <c r="E41" i="10"/>
  <c r="E88" i="10"/>
  <c r="F45" i="10"/>
  <c r="E4" i="16" s="1"/>
  <c r="E3" i="16"/>
  <c r="F4" i="10" l="1"/>
  <c r="D4" i="16" s="1"/>
  <c r="D3" i="16"/>
  <c r="C5" i="16"/>
  <c r="V4" i="19" s="1"/>
  <c r="V3" i="22" s="1"/>
  <c r="F14" i="10"/>
  <c r="D5" i="16"/>
  <c r="F88" i="10"/>
  <c r="E10" i="16" s="1"/>
  <c r="E9" i="16"/>
  <c r="D9" i="16"/>
  <c r="F41" i="10"/>
  <c r="C9" i="16"/>
  <c r="C4" i="16" l="1"/>
  <c r="AC3" i="19" s="1"/>
  <c r="Y2" i="22" s="1"/>
  <c r="D11" i="16"/>
  <c r="C6" i="16"/>
  <c r="AC4" i="19" s="1"/>
  <c r="Y3" i="22" s="1"/>
  <c r="D6" i="16"/>
  <c r="U7" i="19"/>
  <c r="V6" i="22" s="1"/>
  <c r="C11" i="16"/>
  <c r="U8" i="19" s="1"/>
  <c r="V7" i="22" s="1"/>
  <c r="E12" i="16"/>
  <c r="E11" i="16"/>
  <c r="D10" i="16"/>
  <c r="C10" i="16"/>
  <c r="AC7" i="19" l="1"/>
  <c r="Y6" i="22" s="1"/>
  <c r="C12" i="16"/>
  <c r="AC8" i="19" s="1"/>
  <c r="Y7" i="22" s="1"/>
  <c r="D12" i="16"/>
</calcChain>
</file>

<file path=xl/sharedStrings.xml><?xml version="1.0" encoding="utf-8"?>
<sst xmlns="http://schemas.openxmlformats.org/spreadsheetml/2006/main" count="2937" uniqueCount="637">
  <si>
    <t>Notes</t>
  </si>
  <si>
    <t>Total</t>
  </si>
  <si>
    <t>Equipment</t>
  </si>
  <si>
    <t>Labor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</si>
  <si>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</si>
  <si>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</si>
  <si>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</si>
  <si>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</si>
  <si>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</si>
  <si>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</si>
  <si>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</si>
  <si>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</si>
  <si>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</si>
  <si>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</si>
  <si>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</si>
  <si>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</si>
  <si>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</si>
  <si>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</si>
  <si>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</si>
  <si>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</si>
  <si>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</si>
  <si>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</si>
  <si>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</si>
  <si>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</si>
  <si>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</si>
  <si>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</si>
  <si>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</si>
  <si>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</si>
  <si>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</si>
  <si>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</si>
  <si>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</si>
  <si>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</si>
  <si>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</si>
  <si>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</si>
  <si>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</si>
  <si>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</si>
  <si>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</si>
  <si>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</si>
  <si>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</si>
  <si>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</si>
  <si>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</si>
  <si>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</si>
  <si>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</si>
  <si>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</si>
  <si>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</si>
  <si>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</si>
  <si>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</si>
  <si>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</si>
  <si>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</si>
  <si>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</si>
  <si>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</si>
  <si>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</si>
  <si>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</si>
  <si>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</si>
  <si>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</si>
  <si>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</si>
  <si>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</si>
  <si>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</si>
  <si>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</si>
  <si>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</si>
  <si>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</si>
  <si>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</si>
  <si>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</si>
  <si>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</si>
  <si>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</si>
  <si>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</si>
  <si>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</si>
  <si>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</si>
  <si>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</si>
  <si>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</si>
  <si>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</si>
  <si>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</si>
  <si>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</si>
  <si>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</si>
  <si>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</si>
  <si>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</si>
  <si>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</si>
  <si>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</si>
  <si>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</si>
  <si>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</si>
  <si>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</si>
  <si>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</si>
  <si>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</si>
  <si>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</si>
  <si>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</si>
  <si>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</si>
  <si>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Equipment Stock (million units)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</si>
  <si>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</si>
  <si>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</si>
  <si>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</si>
  <si>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</si>
  <si>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</si>
  <si>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</si>
  <si>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</si>
  <si>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</si>
  <si>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</si>
  <si>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</si>
  <si>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</si>
  <si>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</si>
  <si>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</si>
  <si>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</si>
  <si>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</si>
  <si>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</si>
  <si>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</si>
  <si>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Cooking Equipment (million units)</t>
  </si>
  <si>
    <t>Clothes Dryers (million units)</t>
  </si>
  <si>
    <t>Other Appliances (million units)</t>
  </si>
  <si>
    <t>Refrigerators</t>
  </si>
  <si>
    <t>Freezers</t>
  </si>
  <si>
    <t>Stock Average Equipment Efficiency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</si>
  <si>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</si>
  <si>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</si>
  <si>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</si>
  <si>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</si>
  <si>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</si>
  <si>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</si>
  <si>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</si>
  <si>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</si>
  <si>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</si>
  <si>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</si>
  <si>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</si>
  <si>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</si>
  <si>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</si>
  <si>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</si>
  <si>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</si>
  <si>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</si>
  <si>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</si>
  <si>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</si>
  <si>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</si>
  <si>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</si>
  <si>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</si>
  <si>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</si>
  <si>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</si>
  <si>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</si>
  <si>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</si>
  <si>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</si>
  <si>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</si>
  <si>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</si>
  <si>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</si>
  <si>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</si>
  <si>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</si>
  <si>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</si>
  <si>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</si>
  <si>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</si>
  <si>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</si>
  <si>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- -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</si>
  <si>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</si>
  <si>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</si>
  <si>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</si>
  <si>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</si>
  <si>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</si>
  <si>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</si>
  <si>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</si>
  <si>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</si>
  <si>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</si>
  <si>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</si>
  <si>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</si>
  <si>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</si>
  <si>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</si>
  <si>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</si>
  <si>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</si>
  <si>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</si>
  <si>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</si>
  <si>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</si>
  <si>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</si>
  <si>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</si>
  <si>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</si>
  <si>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</si>
  <si>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</si>
  <si>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</si>
  <si>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</si>
  <si>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</si>
  <si>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</si>
  <si>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</si>
  <si>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</si>
  <si>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</si>
  <si>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</si>
  <si>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</si>
  <si>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</si>
  <si>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</si>
  <si>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</si>
  <si>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</si>
  <si>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</si>
  <si>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</si>
  <si>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</si>
  <si>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</si>
  <si>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</si>
  <si>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</si>
  <si>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</si>
  <si>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</si>
  <si>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</si>
  <si>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</si>
  <si>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</si>
  <si>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</si>
  <si>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</si>
  <si>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</si>
  <si>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</si>
  <si>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</si>
  <si>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</si>
  <si>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</si>
  <si>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</si>
  <si>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</si>
  <si>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</si>
  <si>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</si>
  <si>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</si>
  <si>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</si>
  <si>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</si>
  <si>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</si>
  <si>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</si>
  <si>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</si>
  <si>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</si>
  <si>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</si>
  <si>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</si>
  <si>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</si>
  <si>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</si>
  <si>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</si>
  <si>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</si>
  <si>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</si>
  <si>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</si>
  <si>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</si>
  <si>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</si>
  <si>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</si>
  <si>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</si>
  <si>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</si>
  <si>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</si>
  <si>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</si>
  <si>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</si>
  <si>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</si>
  <si>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</si>
  <si>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</si>
  <si>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</si>
  <si>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</si>
  <si>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</si>
  <si>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</si>
  <si>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</si>
  <si>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</si>
  <si>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</si>
  <si>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</si>
  <si>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</si>
  <si>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</si>
  <si>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</si>
  <si>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</si>
  <si>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</si>
  <si>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</si>
  <si>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</si>
  <si>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</si>
  <si>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</si>
  <si>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</si>
  <si>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</si>
  <si>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</si>
  <si>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</si>
  <si>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</si>
  <si>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</si>
  <si>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</si>
  <si>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</si>
  <si>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</si>
  <si>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</si>
  <si>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</si>
  <si>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</si>
  <si>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</si>
  <si>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</si>
  <si>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</si>
  <si>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</si>
  <si>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</si>
  <si>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</si>
  <si>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</si>
  <si>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</si>
  <si>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</si>
  <si>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</si>
  <si>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</si>
  <si>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</si>
  <si>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</si>
  <si>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</si>
  <si>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</si>
  <si>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</si>
  <si>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</si>
  <si>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</si>
  <si>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</si>
  <si>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</si>
  <si>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</si>
  <si>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</si>
  <si>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</si>
  <si>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</si>
  <si>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</si>
  <si>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</si>
  <si>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</si>
  <si>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</si>
  <si>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</si>
  <si>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</si>
  <si>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</si>
  <si>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</si>
  <si>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</si>
  <si>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</si>
  <si>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</si>
  <si>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</si>
  <si>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</si>
  <si>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</si>
  <si>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</si>
  <si>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</si>
  <si>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</si>
  <si>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</si>
  <si>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</si>
  <si>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</si>
  <si>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</si>
  <si>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</si>
  <si>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</si>
  <si>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</si>
  <si>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</si>
  <si>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</si>
  <si>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</si>
  <si>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</si>
  <si>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</si>
  <si>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</si>
  <si>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</si>
  <si>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</si>
  <si>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</si>
  <si>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</si>
  <si>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</si>
  <si>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</si>
  <si>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</si>
  <si>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</si>
  <si>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</si>
  <si>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</si>
  <si>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</si>
  <si>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</si>
  <si>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</si>
  <si>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</si>
  <si>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</si>
  <si>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</si>
  <si>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</si>
  <si>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</si>
  <si>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</si>
  <si>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</si>
  <si>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</si>
  <si>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</si>
  <si>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</si>
  <si>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</si>
  <si>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</si>
  <si>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</si>
  <si>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</si>
  <si>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</si>
  <si>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</si>
  <si>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</si>
  <si>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</si>
  <si>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</si>
  <si>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</si>
  <si>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</si>
  <si>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</si>
  <si>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</si>
  <si>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</si>
  <si>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</si>
  <si>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</si>
  <si>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</si>
  <si>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</si>
  <si>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</si>
  <si>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</si>
  <si>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</si>
  <si>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</si>
  <si>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</si>
  <si>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</si>
  <si>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</si>
  <si>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</si>
  <si>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</si>
  <si>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</si>
  <si>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</si>
  <si>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</si>
  <si>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</si>
  <si>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</si>
  <si>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</si>
  <si>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</si>
  <si>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</si>
  <si>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</si>
  <si>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</si>
  <si>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</si>
  <si>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</si>
  <si>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</si>
  <si>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</si>
  <si>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</si>
  <si>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</si>
  <si>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</si>
  <si>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</si>
  <si>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</si>
  <si>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</si>
  <si>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</si>
  <si>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</si>
  <si>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</si>
  <si>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</si>
  <si>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</si>
  <si>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</si>
  <si>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</si>
  <si>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</si>
  <si>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</si>
  <si>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</si>
  <si>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</si>
  <si>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</si>
  <si>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</si>
  <si>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</si>
  <si>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</si>
  <si>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</si>
  <si>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</si>
  <si>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</si>
  <si>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</si>
  <si>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</si>
  <si>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</si>
  <si>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</si>
  <si>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</si>
  <si>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</si>
  <si>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</si>
  <si>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</si>
  <si>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</si>
  <si>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</si>
  <si>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</si>
  <si>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</si>
  <si>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</si>
  <si>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</si>
  <si>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</si>
  <si>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</si>
  <si>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</si>
  <si>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</si>
  <si>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</si>
  <si>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</si>
  <si>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</si>
  <si>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</si>
  <si>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</si>
  <si>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</si>
  <si>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</si>
  <si>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</si>
  <si>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</si>
  <si>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</si>
  <si>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</si>
  <si>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</si>
  <si>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</si>
  <si>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</si>
  <si>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</si>
  <si>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</si>
  <si>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</si>
  <si>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</si>
  <si>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</si>
  <si>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</si>
  <si>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</si>
  <si>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</si>
  <si>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</si>
  <si>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</si>
  <si>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</si>
  <si>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</si>
  <si>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</si>
  <si>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</si>
  <si>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</si>
  <si>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</si>
  <si>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</si>
  <si>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</si>
  <si>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</si>
  <si>
    <t>ISIC 20</t>
  </si>
  <si>
    <t>ISIC 21</t>
  </si>
  <si>
    <t>ISIC 05</t>
  </si>
  <si>
    <t>ISIC 06</t>
  </si>
  <si>
    <t>D05: Coal mining</t>
  </si>
  <si>
    <t>D06: Oil and gas extraction</t>
  </si>
  <si>
    <t>D20: Chemicals</t>
  </si>
  <si>
    <t>D21: Pharmaceuticals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</si>
  <si>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</si>
  <si>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</si>
  <si>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</si>
  <si>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</si>
  <si>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</si>
  <si>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</si>
  <si>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</si>
  <si>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</si>
  <si>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</si>
  <si>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</si>
  <si>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</si>
  <si>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</si>
  <si>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</si>
  <si>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</si>
  <si>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</si>
  <si>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</si>
  <si>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Growth (2020-2050)</t>
  </si>
  <si>
    <t>30-AEO2021.2.</t>
  </si>
  <si>
    <t>30-AEO2021.3.</t>
  </si>
  <si>
    <t>Residential Equipment: Equipment Stock: Main Space Heaters: Electric Heat Pumps: High oil and gas supply</t>
  </si>
  <si>
    <t>30-AEO2021.4.highogs-d120120a</t>
  </si>
  <si>
    <t>Residential Equipment: Equipment Stock: Main Space Heaters: Electric Other: High oil and gas supply</t>
  </si>
  <si>
    <t>30-AEO2021.5.highogs-d120120a</t>
  </si>
  <si>
    <t>Residential Equipment: Equipment Stock: Main Space Heaters: Natural Gas Heat Pumps: High oil and gas supply</t>
  </si>
  <si>
    <t>30-AEO2021.6.highogs-d120120a</t>
  </si>
  <si>
    <t>Residential Equipment: Equipment Stock: Main Space Heaters: Natural Gas Other: High oil and gas supply</t>
  </si>
  <si>
    <t>30-AEO2021.7.highogs-d120120a</t>
  </si>
  <si>
    <t>Residential Equipment: Equipment Stock: Main Space Heaters: Distillate Fuel Oil: High oil and gas supply</t>
  </si>
  <si>
    <t>30-AEO2021.8.highogs-d120120a</t>
  </si>
  <si>
    <t>Residential Equipment: Equipment Stock: Main Space Heaters: Propane: High oil and gas supply</t>
  </si>
  <si>
    <t>30-AEO2021.9.highogs-d120120a</t>
  </si>
  <si>
    <t>Residential Equipment: Equipment Stock: Main Space Heaters: Kerosene: High oil and gas supply</t>
  </si>
  <si>
    <t>30-AEO2021.10.highogs-d120120a</t>
  </si>
  <si>
    <t>Residential Equipment: Equipment Stock: Main Space Heaters: Wood Stoves: High oil and gas supply</t>
  </si>
  <si>
    <t>30-AEO2021.11.highogs-d120120a</t>
  </si>
  <si>
    <t>Residential Equipment: Equipment Stock: Main Space Heaters: Geothermal Heat Pumps: High oil and gas supply</t>
  </si>
  <si>
    <t>30-AEO2021.12.highogs-d120120a</t>
  </si>
  <si>
    <t>Residential Equipment: Equipment Stock: Main Space Heaters: Total: High oil and gas supply</t>
  </si>
  <si>
    <t>30-AEO2021.13.highogs-d120120a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</si>
  <si>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</si>
  <si>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</si>
  <si>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</si>
  <si>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</si>
  <si>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</si>
  <si>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</si>
  <si>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</si>
  <si>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Residential Equipment: Equipment Stock: Space Cooling: Central Air Conditioners: High oil and gas supply</t>
  </si>
  <si>
    <t>30-AEO2021.19.highogs-d120120a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</si>
  <si>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</si>
  <si>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</si>
  <si>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</si>
  <si>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</si>
  <si>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30-AEO2021.23.</t>
  </si>
  <si>
    <t>Residential Equipment: Equipment Stock: Water Heaters: Electric: High oil and gas supply</t>
  </si>
  <si>
    <t>30-AEO2021.24.highogs-d120120a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</si>
  <si>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</si>
  <si>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</si>
  <si>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</si>
  <si>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</si>
  <si>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</si>
  <si>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</si>
  <si>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</si>
  <si>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</si>
  <si>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</si>
  <si>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</si>
  <si>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</si>
  <si>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</si>
  <si>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</si>
  <si>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</si>
  <si>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</si>
  <si>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</si>
  <si>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</si>
  <si>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</si>
  <si>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</si>
  <si>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</si>
  <si>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</si>
  <si>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</si>
  <si>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</si>
  <si>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</si>
  <si>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</si>
  <si>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</si>
  <si>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30-AEO2021.42.</t>
  </si>
  <si>
    <t>Residential Equipment: Equipment Stock: Other Appliances: Refrigerators: High oil and gas supply</t>
  </si>
  <si>
    <t>30-AEO2021.43.highogs-d120120a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</si>
  <si>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</si>
  <si>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</si>
  <si>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</si>
  <si>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</si>
  <si>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Residential Equipment: Stock Average Efficiency: Main Space Heaters: Electric Heat Pumps: High oil and gas supply</t>
  </si>
  <si>
    <t>30-AEO2021.48.highogs-d120120a</t>
  </si>
  <si>
    <t>Residential Equipment: Stock Average Efficiency: Main Space Heaters: Natural Gas Heat Pumps: High oil and gas supply</t>
  </si>
  <si>
    <t>30-AEO2021.49.highogs-d120120a</t>
  </si>
  <si>
    <t>Residential Equipment: Stock Average Efficiency: Main Space Heaters: Geothermal Heat Pumps: High oil and gas supply</t>
  </si>
  <si>
    <t>30-AEO2021.50.highogs-d120120a</t>
  </si>
  <si>
    <t>Residential Equipment: Stock Average Efficiency: Main Space Heaters: Natural Gas Furnace: High oil and gas supply</t>
  </si>
  <si>
    <t>30-AEO2021.51.highogs-d120120a</t>
  </si>
  <si>
    <t>Residential Equipment: Stock Average Efficiency: Main Space Heaters: Distillate Furnace: High oil and gas supply</t>
  </si>
  <si>
    <t>30-AEO2021.52.highogs-d120120a</t>
  </si>
  <si>
    <t>30-AEO2021.54.</t>
  </si>
  <si>
    <t>Residential Equipment: Stock Average Efficiency: Space Cooling: Electric Heat Pumps: High oil and gas supply</t>
  </si>
  <si>
    <t>30-AEO2021.55.highogs-d120120a</t>
  </si>
  <si>
    <t>Residential Equipment: Stock Average Efficiency: Space Cooling: Natural Gas Heat Pumps: High oil and gas supply</t>
  </si>
  <si>
    <t>30-AEO2021.56.highogs-d120120a</t>
  </si>
  <si>
    <t>Residential Equipment: Stock Average Efficiency: Space Cooling: Geothermal Heat Pumps: High oil and gas supply</t>
  </si>
  <si>
    <t>30-AEO2021.57.highogs-d120120a</t>
  </si>
  <si>
    <t>Residential Equipment: Stock Average Efficiency: Space Cooling: Central Air Conditioners: High oil and gas supply</t>
  </si>
  <si>
    <t>30-AEO2021.58.highogs-d120120a</t>
  </si>
  <si>
    <t>Residential Equipment: Stock Average Efficiency: Space Cooling: Room Air Conditioners: High oil and gas supply</t>
  </si>
  <si>
    <t>30-AEO2021.59.highogs-d120120a</t>
  </si>
  <si>
    <t>30-AEO2021.61.</t>
  </si>
  <si>
    <t>Residential Equipment: Stock Average Efficiency: Water Heaters: Electric: High oil and gas supply</t>
  </si>
  <si>
    <t>30-AEO2021.62.highogs-d120120a</t>
  </si>
  <si>
    <t>Residential Equipment: Stock Average Efficiency: Water Heaters: Natural Gas: High oil and gas supply</t>
  </si>
  <si>
    <t>30-AEO2021.63.highogs-d120120a</t>
  </si>
  <si>
    <t>Residential Equipment: Stock Average Efficiency: Water Heaters: Distillate Fuel Oil: High oil and gas supply</t>
  </si>
  <si>
    <t>30-AEO2021.64.highogs-d120120a</t>
  </si>
  <si>
    <t>Residential Equipment: Stock Average Efficiency: Water Heaters: Propane: High oil and gas supply</t>
  </si>
  <si>
    <t>30-AEO2021.65.highogs-d120120a</t>
  </si>
  <si>
    <t>30-AEO2021.67.</t>
  </si>
  <si>
    <t>Residential Equipment: Stock Average Efficiency: Other Appliances: Refrigerators: High oil and gas supply</t>
  </si>
  <si>
    <t>30-AEO2021.68.highogs-d120120a</t>
  </si>
  <si>
    <t>Residential Equipment: Stock Average Efficiency: Other Appliances: Freezers: High oil and gas supply</t>
  </si>
  <si>
    <t>30-AEO2021.69.highogs-d120120a</t>
  </si>
  <si>
    <t>30-AEO2021.71.</t>
  </si>
  <si>
    <t>30-AEO2021.72.</t>
  </si>
  <si>
    <t>Residential Equipment: Building Shell Efficiency Index: Space Heating: Pre-2015 Homes: High oil and gas supply</t>
  </si>
  <si>
    <t>30-AEO2021.73.highogs-d120120a</t>
  </si>
  <si>
    <t>Residential Equipment: Building Shell Efficiency Index: Space Heating: New Construction: High oil and gas supply</t>
  </si>
  <si>
    <t>30-AEO2021.74.highogs-d120120a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</si>
  <si>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</si>
  <si>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</si>
  <si>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</si>
  <si>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</si>
  <si>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</si>
  <si>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</si>
  <si>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</si>
  <si>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</si>
  <si>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</si>
  <si>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30-AEO2021.82.</t>
  </si>
  <si>
    <t>30-AEO2021.83.</t>
  </si>
  <si>
    <t>30-AEO2021.84.</t>
  </si>
  <si>
    <t>Residential: Combined Heat and Power: Generating Capacity: Fuel Cells: High oil and gas supply</t>
  </si>
  <si>
    <t>30-AEO2021.85.highogs-d120120a</t>
  </si>
  <si>
    <t>Residential: Combined Heat and Power: Generating Capacity: Solar Photovoltaic: High oil and gas supply</t>
  </si>
  <si>
    <t>30-AEO2021.86.highogs-d120120a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</si>
  <si>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</si>
  <si>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</si>
  <si>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</si>
  <si>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</si>
  <si>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30-AEO2021.89.</t>
  </si>
  <si>
    <t>Residential: Combined Heat and Power: Net Generation: Fuel Cells: High oil and gas supply</t>
  </si>
  <si>
    <t>30-AEO2021.90.highogs-d120120a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</si>
  <si>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</si>
  <si>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</si>
  <si>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</si>
  <si>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</si>
  <si>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</si>
  <si>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</si>
  <si>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30-AEO2021.94.</t>
  </si>
  <si>
    <t>Residential: Combined Heat and Power: Net Generation: Sales to the Grid: High oil and gas supply</t>
  </si>
  <si>
    <t>30-AEO2021.95.highogs-d120120a</t>
  </si>
  <si>
    <t>Residential: Combined Heat and Power: Net Generation: Generation for Own Use: High oil and gas supply</t>
  </si>
  <si>
    <t>30-AEO2021.96.highogs-d120120a</t>
  </si>
  <si>
    <t>30-AEO2021.97.</t>
  </si>
  <si>
    <t>Residential: Combined Heat and Power: Energy Input: Fuel Cells: High oil and gas supply</t>
  </si>
  <si>
    <t>30-AEO2021.98.highogs-d120120a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</si>
  <si>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</si>
  <si>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</si>
  <si>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</si>
  <si>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</si>
  <si>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</si>
  <si>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</si>
  <si>
    <t>Rural Residential</t>
  </si>
  <si>
    <t>Urban Residential</t>
  </si>
  <si>
    <t>EU ISIC Consolidation</t>
  </si>
  <si>
    <t>Default EPS ISIC Groupings</t>
  </si>
  <si>
    <t>Mexico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</si>
</sst>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49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7" fillId="0" borderId="0" xfId="7" applyFont="1" applyFill="1" applyBorder="1">
      <alignment wrapText="1"/>
    </xf>
    <xf numFmtId="3" fontId="7" fillId="0" borderId="0" xfId="7" applyNumberFormat="1" applyFont="1" applyFill="1" applyBorder="1">
      <alignment wrapText="1"/>
    </xf>
    <xf numFmtId="0" fontId="5" fillId="0" borderId="0" xfId="6" applyFont="1" applyFill="1" applyBorder="1">
      <alignment wrapText="1"/>
    </xf>
    <xf numFmtId="3" fontId="5" fillId="0" borderId="0" xfId="6" applyNumberFormat="1" applyFont="1" applyFill="1" applyBorder="1" applyAlignment="1">
      <alignment horizontal="right" wrapText="1"/>
    </xf>
    <xf numFmtId="3" fontId="7" fillId="0" borderId="4" xfId="5" applyNumberFormat="1" applyFont="1" applyAlignment="1">
      <alignment horizontal="right" wrapText="1"/>
    </xf>
    <xf numFmtId="3" fontId="5" fillId="3" borderId="7" xfId="6" applyNumberFormat="1" applyFont="1" applyFill="1" applyBorder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0" fontId="0" fillId="0" borderId="0" xfId="0" applyFon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5" fillId="0" borderId="0" xfId="0" applyFont="1" applyFill="1"/>
    <xf numFmtId="0" fontId="14" fillId="6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/>
    <xf numFmtId="0" fontId="2" fillId="8" borderId="0" xfId="0" applyFont="1" applyFill="1"/>
    <xf numFmtId="0" fontId="2" fillId="8" borderId="0" xfId="0" applyFont="1" applyFill="1" applyBorder="1"/>
    <xf numFmtId="9" fontId="1" fillId="4" borderId="0" xfId="1" applyFont="1" applyFill="1"/>
    <xf numFmtId="0" fontId="0" fillId="8" borderId="0" xfId="0" applyFont="1" applyFill="1"/>
    <xf numFmtId="0" fontId="0" fillId="8" borderId="0" xfId="0" applyFont="1" applyFill="1" applyBorder="1"/>
    <xf numFmtId="9" fontId="1" fillId="0" borderId="0" xfId="1" applyFont="1"/>
    <xf numFmtId="9" fontId="2" fillId="8" borderId="0" xfId="1" applyFont="1" applyFill="1"/>
    <xf numFmtId="43" fontId="0" fillId="4" borderId="0" xfId="0" applyNumberFormat="1" applyFont="1" applyFill="1"/>
    <xf numFmtId="43" fontId="0" fillId="8" borderId="0" xfId="3" applyFont="1" applyFill="1" applyAlignment="1">
      <alignment wrapText="1"/>
    </xf>
    <xf numFmtId="0" fontId="0" fillId="8" borderId="0" xfId="0" applyFont="1" applyFill="1" applyAlignment="1">
      <alignment wrapText="1"/>
    </xf>
    <xf numFmtId="43" fontId="2" fillId="8" borderId="0" xfId="3" applyFont="1" applyFill="1" applyAlignment="1">
      <alignment wrapText="1"/>
    </xf>
    <xf numFmtId="0" fontId="0" fillId="8" borderId="0" xfId="0" applyFill="1"/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/>
    <xf numFmtId="9" fontId="0" fillId="0" borderId="0" xfId="1" applyFont="1" applyAlignment="1"/>
    <xf numFmtId="0" fontId="0" fillId="0" borderId="0" xfId="0" applyAlignment="1"/>
    <xf numFmtId="0" fontId="18" fillId="0" borderId="0" xfId="0" applyFont="1" applyAlignment="1"/>
    <xf numFmtId="0" fontId="2" fillId="4" borderId="0" xfId="0" applyFont="1" applyFill="1" applyAlignment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0" fillId="9" borderId="24" xfId="0" applyFill="1" applyBorder="1"/>
    <xf numFmtId="0" fontId="0" fillId="9" borderId="25" xfId="0" applyFill="1" applyBorder="1"/>
    <xf numFmtId="0" fontId="0" fillId="9" borderId="15" xfId="0" applyFill="1" applyBorder="1"/>
    <xf numFmtId="0" fontId="0" fillId="9" borderId="2" xfId="0" applyFill="1" applyBorder="1"/>
    <xf numFmtId="0" fontId="0" fillId="9" borderId="26" xfId="0" applyFill="1" applyBorder="1"/>
    <xf numFmtId="0" fontId="0" fillId="9" borderId="27" xfId="0" applyFill="1" applyBorder="1"/>
    <xf numFmtId="0" fontId="0" fillId="0" borderId="0" xfId="0" applyAlignment="1">
      <alignment horizontal="right"/>
    </xf>
    <xf numFmtId="0" fontId="2" fillId="10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</cellXfs>
  <cellStyles count="9">
    <cellStyle name="Body: normal cell" xfId="6"/>
    <cellStyle name="Comma" xfId="3" builtinId="3"/>
    <cellStyle name="Footnotes: top row" xfId="8"/>
    <cellStyle name="Header: bottom row" xfId="5"/>
    <cellStyle name="Hyperlink" xfId="2" builtinId="8"/>
    <cellStyle name="Normal" xfId="0" builtinId="0"/>
    <cellStyle name="Parent row" xfId="7"/>
    <cellStyle name="Percent" xfId="1" builtinId="5"/>
    <cellStyle name="Table title" xfId="4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unsd/publication/seriesM/seriesm_4rev4e.pdf" TargetMode="External"/><Relationship Id="rId2" Type="http://schemas.openxmlformats.org/officeDocument/2006/relationships/hyperlink" Target="https://www.eia.gov/consumption/commercial/data/2012/" TargetMode="External"/><Relationship Id="rId1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26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4" workbookViewId="0">
      <selection activeCell="B20" sqref="B20"/>
    </sheetView>
  </sheetViews>
  <sheetFormatPr defaultRowHeight="14.25" x14ac:dyDescent="0.45"/>
  <cols>
    <col min="2" max="2" width="76.86328125" customWidth="1"/>
    <col min="3" max="3" width="43.1328125" customWidth="1"/>
    <col min="4" max="4" width="65.73046875" customWidth="1"/>
    <col min="5" max="5" width="5.73046875" customWidth="1"/>
    <col min="6" max="6" width="63.3984375" customWidth="1"/>
  </cols>
  <sheetData>
    <row r="1" spans="1:2" x14ac:dyDescent="0.45">
      <c r="A1" s="2" t="s">
        <v>448</v>
      </c>
    </row>
    <row r="3" spans="1:2" x14ac:dyDescent="0.45">
      <c r="A3" s="2" t="s">
        <v>69</v>
      </c>
      <c r="B3" s="3" t="s">
        <v>74</v>
      </c>
    </row>
    <row r="4" spans="1:2" x14ac:dyDescent="0.45">
      <c r="B4" t="s">
        <v>73</v>
      </c>
    </row>
    <row r="5" spans="1:2" x14ac:dyDescent="0.45">
      <c r="B5" s="4">
        <v>2018</v>
      </c>
    </row>
    <row r="6" spans="1:2" x14ac:dyDescent="0.45">
      <c r="B6" t="s">
        <v>75</v>
      </c>
    </row>
    <row r="7" spans="1:2" x14ac:dyDescent="0.45">
      <c r="B7" s="1" t="s">
        <v>76</v>
      </c>
    </row>
    <row r="10" spans="1:2" x14ac:dyDescent="0.45">
      <c r="B10" s="3" t="s">
        <v>77</v>
      </c>
    </row>
    <row r="11" spans="1:2" x14ac:dyDescent="0.45">
      <c r="B11" t="s">
        <v>73</v>
      </c>
    </row>
    <row r="12" spans="1:2" x14ac:dyDescent="0.45">
      <c r="B12" s="4">
        <v>2016</v>
      </c>
    </row>
    <row r="13" spans="1:2" x14ac:dyDescent="0.45">
      <c r="B13" t="s">
        <v>355</v>
      </c>
    </row>
    <row r="14" spans="1:2" x14ac:dyDescent="0.45">
      <c r="B14" s="1" t="s">
        <v>78</v>
      </c>
    </row>
    <row r="17" spans="1:3" x14ac:dyDescent="0.45">
      <c r="B17" s="3" t="s">
        <v>79</v>
      </c>
    </row>
    <row r="18" spans="1:3" x14ac:dyDescent="0.45">
      <c r="B18" t="s">
        <v>73</v>
      </c>
    </row>
    <row r="19" spans="1:3" x14ac:dyDescent="0.45">
      <c r="B19" s="4">
        <v>2021</v>
      </c>
    </row>
    <row r="20" spans="1:3" ht="28.5" x14ac:dyDescent="0.45">
      <c r="B20" s="5" t="s">
        <v>80</v>
      </c>
      <c r="C20" s="6"/>
    </row>
    <row r="21" spans="1:3" x14ac:dyDescent="0.45">
      <c r="B21" t="s">
        <v>474</v>
      </c>
      <c r="C21" s="6"/>
    </row>
    <row r="24" spans="1:3" x14ac:dyDescent="0.45">
      <c r="B24" s="3" t="s">
        <v>439</v>
      </c>
    </row>
    <row r="25" spans="1:3" x14ac:dyDescent="0.45">
      <c r="B25" t="s">
        <v>440</v>
      </c>
    </row>
    <row r="26" spans="1:3" x14ac:dyDescent="0.45">
      <c r="B26" s="4">
        <v>2008</v>
      </c>
    </row>
    <row r="27" spans="1:3" x14ac:dyDescent="0.45">
      <c r="B27" t="s">
        <v>441</v>
      </c>
    </row>
    <row r="28" spans="1:3" x14ac:dyDescent="0.45">
      <c r="B28" s="1" t="s">
        <v>442</v>
      </c>
    </row>
    <row r="31" spans="1:3" x14ac:dyDescent="0.45">
      <c r="A31" s="111" t="s">
        <v>71</v>
      </c>
    </row>
    <row r="32" spans="1:3" x14ac:dyDescent="0.45">
      <c r="A32" s="113" t="s">
        <v>445</v>
      </c>
    </row>
    <row r="33" spans="1:1" x14ac:dyDescent="0.45">
      <c r="A33" s="112" t="s">
        <v>447</v>
      </c>
    </row>
    <row r="34" spans="1:1" x14ac:dyDescent="0.45">
      <c r="A34" s="112" t="s">
        <v>446</v>
      </c>
    </row>
    <row r="35" spans="1:1" x14ac:dyDescent="0.45">
      <c r="A35" s="105"/>
    </row>
    <row r="36" spans="1:1" x14ac:dyDescent="0.45">
      <c r="A36" s="105" t="s">
        <v>390</v>
      </c>
    </row>
    <row r="37" spans="1:1" x14ac:dyDescent="0.45">
      <c r="A37" s="105"/>
    </row>
    <row r="38" spans="1:1" x14ac:dyDescent="0.45">
      <c r="A38" s="105" t="s">
        <v>429</v>
      </c>
    </row>
    <row r="39" spans="1:1" x14ac:dyDescent="0.45">
      <c r="A39" s="105"/>
    </row>
    <row r="40" spans="1:1" x14ac:dyDescent="0.45">
      <c r="A40" s="105" t="s">
        <v>443</v>
      </c>
    </row>
    <row r="41" spans="1:1" x14ac:dyDescent="0.45">
      <c r="A41" s="105"/>
    </row>
    <row r="42" spans="1:1" x14ac:dyDescent="0.45">
      <c r="A42" s="105" t="s">
        <v>444</v>
      </c>
    </row>
  </sheetData>
  <hyperlinks>
    <hyperlink ref="B7" r:id="rId1"/>
    <hyperlink ref="B14" r:id="rId2" location="b38-b46" display="https://www.eia.gov/consumption/commercial/data/2012/ - b38-b46"/>
    <hyperlink ref="B28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Q30"/>
  <sheetViews>
    <sheetView workbookViewId="0">
      <selection activeCell="A31" sqref="A31"/>
    </sheetView>
  </sheetViews>
  <sheetFormatPr defaultRowHeight="14.25" x14ac:dyDescent="0.45"/>
  <cols>
    <col min="1" max="1" width="22.86328125" customWidth="1"/>
    <col min="2" max="43" width="11.1328125" customWidth="1"/>
  </cols>
  <sheetData>
    <row r="1" spans="1:43" x14ac:dyDescent="0.45">
      <c r="A1" s="121" t="s">
        <v>633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</row>
    <row r="2" spans="1:43" x14ac:dyDescent="0.45">
      <c r="A2" s="98" t="s">
        <v>449</v>
      </c>
      <c r="B2" s="120" t="s">
        <v>35</v>
      </c>
      <c r="C2" s="120" t="s">
        <v>454</v>
      </c>
      <c r="D2" s="120" t="s">
        <v>455</v>
      </c>
      <c r="E2" s="120" t="s">
        <v>36</v>
      </c>
      <c r="F2" s="120" t="s">
        <v>37</v>
      </c>
      <c r="G2" s="120" t="s">
        <v>38</v>
      </c>
      <c r="H2" s="120" t="s">
        <v>39</v>
      </c>
      <c r="I2" s="120" t="s">
        <v>40</v>
      </c>
      <c r="J2" s="120" t="s">
        <v>41</v>
      </c>
      <c r="K2" s="120" t="s">
        <v>42</v>
      </c>
      <c r="L2" s="120" t="s">
        <v>452</v>
      </c>
      <c r="M2" s="120" t="s">
        <v>453</v>
      </c>
      <c r="N2" s="120" t="s">
        <v>43</v>
      </c>
      <c r="O2" s="120" t="s">
        <v>460</v>
      </c>
      <c r="P2" s="120" t="s">
        <v>461</v>
      </c>
      <c r="Q2" s="120" t="s">
        <v>464</v>
      </c>
      <c r="R2" s="120" t="s">
        <v>465</v>
      </c>
      <c r="S2" s="120" t="s">
        <v>44</v>
      </c>
      <c r="T2" s="120" t="s">
        <v>45</v>
      </c>
      <c r="U2" s="120" t="s">
        <v>46</v>
      </c>
      <c r="V2" s="120" t="s">
        <v>47</v>
      </c>
      <c r="W2" s="120" t="s">
        <v>48</v>
      </c>
      <c r="X2" s="120" t="s">
        <v>49</v>
      </c>
      <c r="Y2" s="120" t="s">
        <v>50</v>
      </c>
      <c r="Z2" s="120" t="s">
        <v>468</v>
      </c>
      <c r="AA2" s="120" t="s">
        <v>469</v>
      </c>
      <c r="AB2" s="120" t="s">
        <v>470</v>
      </c>
      <c r="AC2" s="120" t="s">
        <v>51</v>
      </c>
      <c r="AD2" s="120" t="s">
        <v>52</v>
      </c>
      <c r="AE2" s="120" t="s">
        <v>53</v>
      </c>
      <c r="AF2" s="120" t="s">
        <v>54</v>
      </c>
      <c r="AG2" s="120" t="s">
        <v>55</v>
      </c>
      <c r="AH2" s="120" t="s">
        <v>56</v>
      </c>
      <c r="AI2" s="120" t="s">
        <v>57</v>
      </c>
      <c r="AJ2" s="120" t="s">
        <v>58</v>
      </c>
      <c r="AK2" s="120" t="s">
        <v>59</v>
      </c>
      <c r="AL2" s="120" t="s">
        <v>60</v>
      </c>
      <c r="AM2" s="120" t="s">
        <v>61</v>
      </c>
      <c r="AN2" s="120" t="s">
        <v>62</v>
      </c>
      <c r="AO2" s="120" t="s">
        <v>63</v>
      </c>
      <c r="AP2" s="120" t="s">
        <v>64</v>
      </c>
      <c r="AQ2" s="120" t="s">
        <v>65</v>
      </c>
    </row>
    <row r="3" spans="1:43" x14ac:dyDescent="0.45">
      <c r="A3" s="63" t="s">
        <v>324</v>
      </c>
      <c r="B3">
        <f>SUMIFS('Cost Breakdowns'!$C$3:$C$12,'Cost Breakdowns'!$A$3:$A$12,'Pre ISIC Consolidation'!$A3,'Cost Breakdowns'!$F$3:$F$12,'Pre ISIC Consolidation'!B$2)</f>
        <v>0</v>
      </c>
      <c r="C3">
        <f>SUMIFS('Cost Breakdowns'!$C$3:$C$12,'Cost Breakdowns'!$A$3:$A$12,'Pre ISIC Consolidation'!$A3,'Cost Breakdowns'!$F$3:$F$12,'Pre ISIC Consolidation'!C$2)</f>
        <v>0</v>
      </c>
      <c r="D3">
        <f>SUMIFS('Cost Breakdowns'!$C$3:$C$12,'Cost Breakdowns'!$A$3:$A$12,'Pre ISIC Consolidation'!$A3,'Cost Breakdowns'!$F$3:$F$12,'Pre ISIC Consolidation'!D$2)</f>
        <v>0</v>
      </c>
      <c r="E3">
        <f>SUMIFS('Cost Breakdowns'!$C$3:$C$12,'Cost Breakdowns'!$A$3:$A$12,'Pre ISIC Consolidation'!$A3,'Cost Breakdowns'!$F$3:$F$12,'Pre ISIC Consolidation'!E$2)</f>
        <v>0</v>
      </c>
      <c r="F3">
        <f>SUMIFS('Cost Breakdowns'!$C$3:$C$12,'Cost Breakdowns'!$A$3:$A$12,'Pre ISIC Consolidation'!$A3,'Cost Breakdowns'!$F$3:$F$12,'Pre ISIC Consolidation'!F$2)</f>
        <v>0</v>
      </c>
      <c r="G3">
        <f>SUMIFS('Cost Breakdowns'!$C$3:$C$12,'Cost Breakdowns'!$A$3:$A$12,'Pre ISIC Consolidation'!$A3,'Cost Breakdowns'!$F$3:$F$12,'Pre ISIC Consolidation'!G$2)</f>
        <v>0</v>
      </c>
      <c r="H3">
        <f>SUMIFS('Cost Breakdowns'!$C$3:$C$12,'Cost Breakdowns'!$A$3:$A$12,'Pre ISIC Consolidation'!$A3,'Cost Breakdowns'!$F$3:$F$12,'Pre ISIC Consolidation'!H$2)</f>
        <v>0</v>
      </c>
      <c r="I3">
        <f>SUMIFS('Cost Breakdowns'!$C$3:$C$12,'Cost Breakdowns'!$A$3:$A$12,'Pre ISIC Consolidation'!$A3,'Cost Breakdowns'!$F$3:$F$12,'Pre ISIC Consolidation'!I$2)</f>
        <v>0</v>
      </c>
      <c r="J3">
        <f>SUMIFS('Cost Breakdowns'!$C$3:$C$12,'Cost Breakdowns'!$A$3:$A$12,'Pre ISIC Consolidation'!$A3,'Cost Breakdowns'!$F$3:$F$12,'Pre ISIC Consolidation'!J$2)</f>
        <v>0</v>
      </c>
      <c r="K3">
        <f>SUMIFS('Cost Breakdowns'!$C$3:$C$12,'Cost Breakdowns'!$A$3:$A$12,'Pre ISIC Consolidation'!$A3,'Cost Breakdowns'!$F$3:$F$12,'Pre ISIC Consolidation'!K$2)</f>
        <v>0</v>
      </c>
      <c r="L3">
        <f>SUMIFS('Cost Breakdowns'!$C$3:$C$12,'Cost Breakdowns'!$A$3:$A$12,'Pre ISIC Consolidation'!$A3,'Cost Breakdowns'!$F$3:$F$12,'Pre ISIC Consolidation'!L$2)</f>
        <v>0</v>
      </c>
      <c r="M3">
        <f>SUMIFS('Cost Breakdowns'!$C$3:$C$12,'Cost Breakdowns'!$A$3:$A$12,'Pre ISIC Consolidation'!$A3,'Cost Breakdowns'!$F$3:$F$12,'Pre ISIC Consolidation'!M$2)</f>
        <v>0</v>
      </c>
      <c r="N3">
        <f>SUMIFS('Cost Breakdowns'!$C$3:$C$12,'Cost Breakdowns'!$A$3:$A$12,'Pre ISIC Consolidation'!$A3,'Cost Breakdowns'!$F$3:$F$12,'Pre ISIC Consolidation'!N$2)</f>
        <v>0</v>
      </c>
      <c r="O3">
        <f>SUMIFS('Cost Breakdowns'!$C$3:$C$12,'Cost Breakdowns'!$A$3:$A$12,'Pre ISIC Consolidation'!$A3,'Cost Breakdowns'!$F$3:$F$12,'Pre ISIC Consolidation'!O$2)</f>
        <v>0</v>
      </c>
      <c r="P3">
        <f>SUMIFS('Cost Breakdowns'!$C$3:$C$12,'Cost Breakdowns'!$A$3:$A$12,'Pre ISIC Consolidation'!$A3,'Cost Breakdowns'!$F$3:$F$12,'Pre ISIC Consolidation'!P$2)</f>
        <v>0</v>
      </c>
      <c r="Q3">
        <f>SUMIFS('Cost Breakdowns'!$C$3:$C$12,'Cost Breakdowns'!$A$3:$A$12,'Pre ISIC Consolidation'!$A3,'Cost Breakdowns'!$F$3:$F$12,'Pre ISIC Consolidation'!Q$2)</f>
        <v>0</v>
      </c>
      <c r="R3">
        <f>SUMIFS('Cost Breakdowns'!$C$3:$C$12,'Cost Breakdowns'!$A$3:$A$12,'Pre ISIC Consolidation'!$A3,'Cost Breakdowns'!$F$3:$F$12,'Pre ISIC Consolidation'!R$2)</f>
        <v>0</v>
      </c>
      <c r="S3">
        <f>SUMIFS('Cost Breakdowns'!$C$3:$C$12,'Cost Breakdowns'!$A$3:$A$12,'Pre ISIC Consolidation'!$A3,'Cost Breakdowns'!$F$3:$F$12,'Pre ISIC Consolidation'!S$2)</f>
        <v>0</v>
      </c>
      <c r="T3">
        <f>SUMIFS('Cost Breakdowns'!$C$3:$C$12,'Cost Breakdowns'!$A$3:$A$12,'Pre ISIC Consolidation'!$A3,'Cost Breakdowns'!$F$3:$F$12,'Pre ISIC Consolidation'!T$2)</f>
        <v>0</v>
      </c>
      <c r="U3">
        <f>SUMIFS('Cost Breakdowns'!$C$3:$C$12,'Cost Breakdowns'!$A$3:$A$12,'Pre ISIC Consolidation'!$A3,'Cost Breakdowns'!$F$3:$F$12,'Pre ISIC Consolidation'!U$2)</f>
        <v>0</v>
      </c>
      <c r="V3">
        <f>SUMIFS('Cost Breakdowns'!$C$3:$C$12,'Cost Breakdowns'!$A$3:$A$12,'Pre ISIC Consolidation'!$A3,'Cost Breakdowns'!$F$3:$F$12,'Pre ISIC Consolidation'!V$2)</f>
        <v>0.54600813307841845</v>
      </c>
      <c r="W3">
        <f>SUMIFS('Cost Breakdowns'!$C$3:$C$12,'Cost Breakdowns'!$A$3:$A$12,'Pre ISIC Consolidation'!$A3,'Cost Breakdowns'!$F$3:$F$12,'Pre ISIC Consolidation'!W$2)</f>
        <v>0</v>
      </c>
      <c r="X3">
        <f>SUMIFS('Cost Breakdowns'!$C$3:$C$12,'Cost Breakdowns'!$A$3:$A$12,'Pre ISIC Consolidation'!$A3,'Cost Breakdowns'!$F$3:$F$12,'Pre ISIC Consolidation'!X$2)</f>
        <v>0</v>
      </c>
      <c r="Y3">
        <f>SUMIFS('Cost Breakdowns'!$C$3:$C$12,'Cost Breakdowns'!$A$3:$A$12,'Pre ISIC Consolidation'!$A3,'Cost Breakdowns'!$F$3:$F$12,'Pre ISIC Consolidation'!Y$2)</f>
        <v>0</v>
      </c>
      <c r="Z3">
        <f>SUMIFS('Cost Breakdowns'!$C$3:$C$12,'Cost Breakdowns'!$A$3:$A$12,'Pre ISIC Consolidation'!$A3,'Cost Breakdowns'!$F$3:$F$12,'Pre ISIC Consolidation'!Z$2)</f>
        <v>0</v>
      </c>
      <c r="AA3">
        <f>SUMIFS('Cost Breakdowns'!$C$3:$C$12,'Cost Breakdowns'!$A$3:$A$12,'Pre ISIC Consolidation'!$A3,'Cost Breakdowns'!$F$3:$F$12,'Pre ISIC Consolidation'!AA$2)</f>
        <v>0</v>
      </c>
      <c r="AB3">
        <f>SUMIFS('Cost Breakdowns'!$C$3:$C$12,'Cost Breakdowns'!$A$3:$A$12,'Pre ISIC Consolidation'!$A3,'Cost Breakdowns'!$F$3:$F$12,'Pre ISIC Consolidation'!AB$2)</f>
        <v>0</v>
      </c>
      <c r="AC3">
        <f>SUMIFS('Cost Breakdowns'!$C$3:$C$12,'Cost Breakdowns'!$A$3:$A$12,'Pre ISIC Consolidation'!$A3,'Cost Breakdowns'!$F$3:$F$12,'Pre ISIC Consolidation'!AC$2)</f>
        <v>0.45399186692158155</v>
      </c>
      <c r="AD3">
        <f>SUMIFS('Cost Breakdowns'!$C$3:$C$12,'Cost Breakdowns'!$A$3:$A$12,'Pre ISIC Consolidation'!$A3,'Cost Breakdowns'!$F$3:$F$12,'Pre ISIC Consolidation'!AD$2)</f>
        <v>0</v>
      </c>
      <c r="AE3">
        <f>SUMIFS('Cost Breakdowns'!$C$3:$C$12,'Cost Breakdowns'!$A$3:$A$12,'Pre ISIC Consolidation'!$A3,'Cost Breakdowns'!$F$3:$F$12,'Pre ISIC Consolidation'!AE$2)</f>
        <v>0</v>
      </c>
      <c r="AF3">
        <f>SUMIFS('Cost Breakdowns'!$C$3:$C$12,'Cost Breakdowns'!$A$3:$A$12,'Pre ISIC Consolidation'!$A3,'Cost Breakdowns'!$F$3:$F$12,'Pre ISIC Consolidation'!AF$2)</f>
        <v>0</v>
      </c>
      <c r="AG3">
        <f>SUMIFS('Cost Breakdowns'!$C$3:$C$12,'Cost Breakdowns'!$A$3:$A$12,'Pre ISIC Consolidation'!$A3,'Cost Breakdowns'!$F$3:$F$12,'Pre ISIC Consolidation'!AG$2)</f>
        <v>0</v>
      </c>
      <c r="AH3">
        <f>SUMIFS('Cost Breakdowns'!$C$3:$C$12,'Cost Breakdowns'!$A$3:$A$12,'Pre ISIC Consolidation'!$A3,'Cost Breakdowns'!$F$3:$F$12,'Pre ISIC Consolidation'!AH$2)</f>
        <v>0</v>
      </c>
      <c r="AI3">
        <f>SUMIFS('Cost Breakdowns'!$C$3:$C$12,'Cost Breakdowns'!$A$3:$A$12,'Pre ISIC Consolidation'!$A3,'Cost Breakdowns'!$F$3:$F$12,'Pre ISIC Consolidation'!AI$2)</f>
        <v>0</v>
      </c>
      <c r="AJ3">
        <f>SUMIFS('Cost Breakdowns'!$C$3:$C$12,'Cost Breakdowns'!$A$3:$A$12,'Pre ISIC Consolidation'!$A3,'Cost Breakdowns'!$F$3:$F$12,'Pre ISIC Consolidation'!AJ$2)</f>
        <v>0</v>
      </c>
      <c r="AK3">
        <f>SUMIFS('Cost Breakdowns'!$C$3:$C$12,'Cost Breakdowns'!$A$3:$A$12,'Pre ISIC Consolidation'!$A3,'Cost Breakdowns'!$F$3:$F$12,'Pre ISIC Consolidation'!AK$2)</f>
        <v>0</v>
      </c>
      <c r="AL3">
        <f>SUMIFS('Cost Breakdowns'!$C$3:$C$12,'Cost Breakdowns'!$A$3:$A$12,'Pre ISIC Consolidation'!$A3,'Cost Breakdowns'!$F$3:$F$12,'Pre ISIC Consolidation'!AL$2)</f>
        <v>0</v>
      </c>
      <c r="AM3">
        <f>SUMIFS('Cost Breakdowns'!$C$3:$C$12,'Cost Breakdowns'!$A$3:$A$12,'Pre ISIC Consolidation'!$A3,'Cost Breakdowns'!$F$3:$F$12,'Pre ISIC Consolidation'!AM$2)</f>
        <v>0</v>
      </c>
      <c r="AN3">
        <f>SUMIFS('Cost Breakdowns'!$C$3:$C$12,'Cost Breakdowns'!$A$3:$A$12,'Pre ISIC Consolidation'!$A3,'Cost Breakdowns'!$F$3:$F$12,'Pre ISIC Consolidation'!AN$2)</f>
        <v>0</v>
      </c>
      <c r="AO3">
        <f>SUMIFS('Cost Breakdowns'!$C$3:$C$12,'Cost Breakdowns'!$A$3:$A$12,'Pre ISIC Consolidation'!$A3,'Cost Breakdowns'!$F$3:$F$12,'Pre ISIC Consolidation'!AO$2)</f>
        <v>0</v>
      </c>
      <c r="AP3">
        <f>SUMIFS('Cost Breakdowns'!$C$3:$C$12,'Cost Breakdowns'!$A$3:$A$12,'Pre ISIC Consolidation'!$A3,'Cost Breakdowns'!$F$3:$F$12,'Pre ISIC Consolidation'!AP$2)</f>
        <v>0</v>
      </c>
      <c r="AQ3">
        <f>SUMIFS('Cost Breakdowns'!$C$3:$C$12,'Cost Breakdowns'!$A$3:$A$12,'Pre ISIC Consolidation'!$A3,'Cost Breakdowns'!$F$3:$F$12,'Pre ISIC Consolidation'!AQ$2)</f>
        <v>0</v>
      </c>
    </row>
    <row r="4" spans="1:43" x14ac:dyDescent="0.45">
      <c r="A4" s="63" t="s">
        <v>325</v>
      </c>
      <c r="B4">
        <f>SUMIFS('Cost Breakdowns'!$C$3:$C$12,'Cost Breakdowns'!$A$3:$A$12,'Pre ISIC Consolidation'!$A4,'Cost Breakdowns'!$F$3:$F$12,'Pre ISIC Consolidation'!B$2)</f>
        <v>0</v>
      </c>
      <c r="C4">
        <f>SUMIFS('Cost Breakdowns'!$C$3:$C$12,'Cost Breakdowns'!$A$3:$A$12,'Pre ISIC Consolidation'!$A4,'Cost Breakdowns'!$F$3:$F$12,'Pre ISIC Consolidation'!C$2)</f>
        <v>0</v>
      </c>
      <c r="D4">
        <f>SUMIFS('Cost Breakdowns'!$C$3:$C$12,'Cost Breakdowns'!$A$3:$A$12,'Pre ISIC Consolidation'!$A4,'Cost Breakdowns'!$F$3:$F$12,'Pre ISIC Consolidation'!D$2)</f>
        <v>0</v>
      </c>
      <c r="E4">
        <f>SUMIFS('Cost Breakdowns'!$C$3:$C$12,'Cost Breakdowns'!$A$3:$A$12,'Pre ISIC Consolidation'!$A4,'Cost Breakdowns'!$F$3:$F$12,'Pre ISIC Consolidation'!E$2)</f>
        <v>0</v>
      </c>
      <c r="F4">
        <f>SUMIFS('Cost Breakdowns'!$C$3:$C$12,'Cost Breakdowns'!$A$3:$A$12,'Pre ISIC Consolidation'!$A4,'Cost Breakdowns'!$F$3:$F$12,'Pre ISIC Consolidation'!F$2)</f>
        <v>0</v>
      </c>
      <c r="G4">
        <f>SUMIFS('Cost Breakdowns'!$C$3:$C$12,'Cost Breakdowns'!$A$3:$A$12,'Pre ISIC Consolidation'!$A4,'Cost Breakdowns'!$F$3:$F$12,'Pre ISIC Consolidation'!G$2)</f>
        <v>0</v>
      </c>
      <c r="H4">
        <f>SUMIFS('Cost Breakdowns'!$C$3:$C$12,'Cost Breakdowns'!$A$3:$A$12,'Pre ISIC Consolidation'!$A4,'Cost Breakdowns'!$F$3:$F$12,'Pre ISIC Consolidation'!H$2)</f>
        <v>0</v>
      </c>
      <c r="I4">
        <f>SUMIFS('Cost Breakdowns'!$C$3:$C$12,'Cost Breakdowns'!$A$3:$A$12,'Pre ISIC Consolidation'!$A4,'Cost Breakdowns'!$F$3:$F$12,'Pre ISIC Consolidation'!I$2)</f>
        <v>0</v>
      </c>
      <c r="J4">
        <f>SUMIFS('Cost Breakdowns'!$C$3:$C$12,'Cost Breakdowns'!$A$3:$A$12,'Pre ISIC Consolidation'!$A4,'Cost Breakdowns'!$F$3:$F$12,'Pre ISIC Consolidation'!J$2)</f>
        <v>0</v>
      </c>
      <c r="K4">
        <f>SUMIFS('Cost Breakdowns'!$C$3:$C$12,'Cost Breakdowns'!$A$3:$A$12,'Pre ISIC Consolidation'!$A4,'Cost Breakdowns'!$F$3:$F$12,'Pre ISIC Consolidation'!K$2)</f>
        <v>0</v>
      </c>
      <c r="L4">
        <f>SUMIFS('Cost Breakdowns'!$C$3:$C$12,'Cost Breakdowns'!$A$3:$A$12,'Pre ISIC Consolidation'!$A4,'Cost Breakdowns'!$F$3:$F$12,'Pre ISIC Consolidation'!L$2)</f>
        <v>0</v>
      </c>
      <c r="M4">
        <f>SUMIFS('Cost Breakdowns'!$C$3:$C$12,'Cost Breakdowns'!$A$3:$A$12,'Pre ISIC Consolidation'!$A4,'Cost Breakdowns'!$F$3:$F$12,'Pre ISIC Consolidation'!M$2)</f>
        <v>0</v>
      </c>
      <c r="N4">
        <f>SUMIFS('Cost Breakdowns'!$C$3:$C$12,'Cost Breakdowns'!$A$3:$A$12,'Pre ISIC Consolidation'!$A4,'Cost Breakdowns'!$F$3:$F$12,'Pre ISIC Consolidation'!N$2)</f>
        <v>0</v>
      </c>
      <c r="O4">
        <f>SUMIFS('Cost Breakdowns'!$C$3:$C$12,'Cost Breakdowns'!$A$3:$A$12,'Pre ISIC Consolidation'!$A4,'Cost Breakdowns'!$F$3:$F$12,'Pre ISIC Consolidation'!O$2)</f>
        <v>0</v>
      </c>
      <c r="P4">
        <f>SUMIFS('Cost Breakdowns'!$C$3:$C$12,'Cost Breakdowns'!$A$3:$A$12,'Pre ISIC Consolidation'!$A4,'Cost Breakdowns'!$F$3:$F$12,'Pre ISIC Consolidation'!P$2)</f>
        <v>0</v>
      </c>
      <c r="Q4">
        <f>SUMIFS('Cost Breakdowns'!$C$3:$C$12,'Cost Breakdowns'!$A$3:$A$12,'Pre ISIC Consolidation'!$A4,'Cost Breakdowns'!$F$3:$F$12,'Pre ISIC Consolidation'!Q$2)</f>
        <v>0</v>
      </c>
      <c r="R4">
        <f>SUMIFS('Cost Breakdowns'!$C$3:$C$12,'Cost Breakdowns'!$A$3:$A$12,'Pre ISIC Consolidation'!$A4,'Cost Breakdowns'!$F$3:$F$12,'Pre ISIC Consolidation'!R$2)</f>
        <v>0</v>
      </c>
      <c r="S4">
        <f>SUMIFS('Cost Breakdowns'!$C$3:$C$12,'Cost Breakdowns'!$A$3:$A$12,'Pre ISIC Consolidation'!$A4,'Cost Breakdowns'!$F$3:$F$12,'Pre ISIC Consolidation'!S$2)</f>
        <v>0</v>
      </c>
      <c r="T4">
        <f>SUMIFS('Cost Breakdowns'!$C$3:$C$12,'Cost Breakdowns'!$A$3:$A$12,'Pre ISIC Consolidation'!$A4,'Cost Breakdowns'!$F$3:$F$12,'Pre ISIC Consolidation'!T$2)</f>
        <v>0</v>
      </c>
      <c r="U4">
        <f>SUMIFS('Cost Breakdowns'!$C$3:$C$12,'Cost Breakdowns'!$A$3:$A$12,'Pre ISIC Consolidation'!$A4,'Cost Breakdowns'!$F$3:$F$12,'Pre ISIC Consolidation'!U$2)</f>
        <v>0</v>
      </c>
      <c r="V4">
        <f>SUMIFS('Cost Breakdowns'!$C$3:$C$12,'Cost Breakdowns'!$A$3:$A$12,'Pre ISIC Consolidation'!$A4,'Cost Breakdowns'!$F$3:$F$12,'Pre ISIC Consolidation'!V$2)</f>
        <v>0.76095990154690019</v>
      </c>
      <c r="W4">
        <f>SUMIFS('Cost Breakdowns'!$C$3:$C$12,'Cost Breakdowns'!$A$3:$A$12,'Pre ISIC Consolidation'!$A4,'Cost Breakdowns'!$F$3:$F$12,'Pre ISIC Consolidation'!W$2)</f>
        <v>0</v>
      </c>
      <c r="X4">
        <f>SUMIFS('Cost Breakdowns'!$C$3:$C$12,'Cost Breakdowns'!$A$3:$A$12,'Pre ISIC Consolidation'!$A4,'Cost Breakdowns'!$F$3:$F$12,'Pre ISIC Consolidation'!X$2)</f>
        <v>0</v>
      </c>
      <c r="Y4">
        <f>SUMIFS('Cost Breakdowns'!$C$3:$C$12,'Cost Breakdowns'!$A$3:$A$12,'Pre ISIC Consolidation'!$A4,'Cost Breakdowns'!$F$3:$F$12,'Pre ISIC Consolidation'!Y$2)</f>
        <v>0</v>
      </c>
      <c r="Z4">
        <f>SUMIFS('Cost Breakdowns'!$C$3:$C$12,'Cost Breakdowns'!$A$3:$A$12,'Pre ISIC Consolidation'!$A4,'Cost Breakdowns'!$F$3:$F$12,'Pre ISIC Consolidation'!Z$2)</f>
        <v>0</v>
      </c>
      <c r="AA4">
        <f>SUMIFS('Cost Breakdowns'!$C$3:$C$12,'Cost Breakdowns'!$A$3:$A$12,'Pre ISIC Consolidation'!$A4,'Cost Breakdowns'!$F$3:$F$12,'Pre ISIC Consolidation'!AA$2)</f>
        <v>0</v>
      </c>
      <c r="AB4">
        <f>SUMIFS('Cost Breakdowns'!$C$3:$C$12,'Cost Breakdowns'!$A$3:$A$12,'Pre ISIC Consolidation'!$A4,'Cost Breakdowns'!$F$3:$F$12,'Pre ISIC Consolidation'!AB$2)</f>
        <v>0</v>
      </c>
      <c r="AC4">
        <f>SUMIFS('Cost Breakdowns'!$C$3:$C$12,'Cost Breakdowns'!$A$3:$A$12,'Pre ISIC Consolidation'!$A4,'Cost Breakdowns'!$F$3:$F$12,'Pre ISIC Consolidation'!AC$2)</f>
        <v>0.23904009845309981</v>
      </c>
      <c r="AD4">
        <f>SUMIFS('Cost Breakdowns'!$C$3:$C$12,'Cost Breakdowns'!$A$3:$A$12,'Pre ISIC Consolidation'!$A4,'Cost Breakdowns'!$F$3:$F$12,'Pre ISIC Consolidation'!AD$2)</f>
        <v>0</v>
      </c>
      <c r="AE4">
        <f>SUMIFS('Cost Breakdowns'!$C$3:$C$12,'Cost Breakdowns'!$A$3:$A$12,'Pre ISIC Consolidation'!$A4,'Cost Breakdowns'!$F$3:$F$12,'Pre ISIC Consolidation'!AE$2)</f>
        <v>0</v>
      </c>
      <c r="AF4">
        <f>SUMIFS('Cost Breakdowns'!$C$3:$C$12,'Cost Breakdowns'!$A$3:$A$12,'Pre ISIC Consolidation'!$A4,'Cost Breakdowns'!$F$3:$F$12,'Pre ISIC Consolidation'!AF$2)</f>
        <v>0</v>
      </c>
      <c r="AG4">
        <f>SUMIFS('Cost Breakdowns'!$C$3:$C$12,'Cost Breakdowns'!$A$3:$A$12,'Pre ISIC Consolidation'!$A4,'Cost Breakdowns'!$F$3:$F$12,'Pre ISIC Consolidation'!AG$2)</f>
        <v>0</v>
      </c>
      <c r="AH4">
        <f>SUMIFS('Cost Breakdowns'!$C$3:$C$12,'Cost Breakdowns'!$A$3:$A$12,'Pre ISIC Consolidation'!$A4,'Cost Breakdowns'!$F$3:$F$12,'Pre ISIC Consolidation'!AH$2)</f>
        <v>0</v>
      </c>
      <c r="AI4">
        <f>SUMIFS('Cost Breakdowns'!$C$3:$C$12,'Cost Breakdowns'!$A$3:$A$12,'Pre ISIC Consolidation'!$A4,'Cost Breakdowns'!$F$3:$F$12,'Pre ISIC Consolidation'!AI$2)</f>
        <v>0</v>
      </c>
      <c r="AJ4">
        <f>SUMIFS('Cost Breakdowns'!$C$3:$C$12,'Cost Breakdowns'!$A$3:$A$12,'Pre ISIC Consolidation'!$A4,'Cost Breakdowns'!$F$3:$F$12,'Pre ISIC Consolidation'!AJ$2)</f>
        <v>0</v>
      </c>
      <c r="AK4">
        <f>SUMIFS('Cost Breakdowns'!$C$3:$C$12,'Cost Breakdowns'!$A$3:$A$12,'Pre ISIC Consolidation'!$A4,'Cost Breakdowns'!$F$3:$F$12,'Pre ISIC Consolidation'!AK$2)</f>
        <v>0</v>
      </c>
      <c r="AL4">
        <f>SUMIFS('Cost Breakdowns'!$C$3:$C$12,'Cost Breakdowns'!$A$3:$A$12,'Pre ISIC Consolidation'!$A4,'Cost Breakdowns'!$F$3:$F$12,'Pre ISIC Consolidation'!AL$2)</f>
        <v>0</v>
      </c>
      <c r="AM4">
        <f>SUMIFS('Cost Breakdowns'!$C$3:$C$12,'Cost Breakdowns'!$A$3:$A$12,'Pre ISIC Consolidation'!$A4,'Cost Breakdowns'!$F$3:$F$12,'Pre ISIC Consolidation'!AM$2)</f>
        <v>0</v>
      </c>
      <c r="AN4">
        <f>SUMIFS('Cost Breakdowns'!$C$3:$C$12,'Cost Breakdowns'!$A$3:$A$12,'Pre ISIC Consolidation'!$A4,'Cost Breakdowns'!$F$3:$F$12,'Pre ISIC Consolidation'!AN$2)</f>
        <v>0</v>
      </c>
      <c r="AO4">
        <f>SUMIFS('Cost Breakdowns'!$C$3:$C$12,'Cost Breakdowns'!$A$3:$A$12,'Pre ISIC Consolidation'!$A4,'Cost Breakdowns'!$F$3:$F$12,'Pre ISIC Consolidation'!AO$2)</f>
        <v>0</v>
      </c>
      <c r="AP4">
        <f>SUMIFS('Cost Breakdowns'!$C$3:$C$12,'Cost Breakdowns'!$A$3:$A$12,'Pre ISIC Consolidation'!$A4,'Cost Breakdowns'!$F$3:$F$12,'Pre ISIC Consolidation'!AP$2)</f>
        <v>0</v>
      </c>
      <c r="AQ4">
        <f>SUMIFS('Cost Breakdowns'!$C$3:$C$12,'Cost Breakdowns'!$A$3:$A$12,'Pre ISIC Consolidation'!$A4,'Cost Breakdowns'!$F$3:$F$12,'Pre ISIC Consolidation'!AQ$2)</f>
        <v>0</v>
      </c>
    </row>
    <row r="5" spans="1:43" x14ac:dyDescent="0.45">
      <c r="A5" s="63" t="s">
        <v>437</v>
      </c>
      <c r="B5">
        <f>SUMIFS('Cost Breakdowns'!$C$3:$C$12,'Cost Breakdowns'!$A$3:$A$12,'Pre ISIC Consolidation'!$A5,'Cost Breakdowns'!$F$3:$F$12,'Pre ISIC Consolidation'!B$2)</f>
        <v>0</v>
      </c>
      <c r="C5">
        <f>SUMIFS('Cost Breakdowns'!$C$3:$C$12,'Cost Breakdowns'!$A$3:$A$12,'Pre ISIC Consolidation'!$A5,'Cost Breakdowns'!$F$3:$F$12,'Pre ISIC Consolidation'!C$2)</f>
        <v>0</v>
      </c>
      <c r="D5">
        <f>SUMIFS('Cost Breakdowns'!$C$3:$C$12,'Cost Breakdowns'!$A$3:$A$12,'Pre ISIC Consolidation'!$A5,'Cost Breakdowns'!$F$3:$F$12,'Pre ISIC Consolidation'!D$2)</f>
        <v>0</v>
      </c>
      <c r="E5">
        <f>SUMIFS('Cost Breakdowns'!$C$3:$C$12,'Cost Breakdowns'!$A$3:$A$12,'Pre ISIC Consolidation'!$A5,'Cost Breakdowns'!$F$3:$F$12,'Pre ISIC Consolidation'!E$2)</f>
        <v>0</v>
      </c>
      <c r="F5">
        <f>SUMIFS('Cost Breakdowns'!$C$3:$C$12,'Cost Breakdowns'!$A$3:$A$12,'Pre ISIC Consolidation'!$A5,'Cost Breakdowns'!$F$3:$F$12,'Pre ISIC Consolidation'!F$2)</f>
        <v>0</v>
      </c>
      <c r="G5">
        <f>SUMIFS('Cost Breakdowns'!$C$3:$C$12,'Cost Breakdowns'!$A$3:$A$12,'Pre ISIC Consolidation'!$A5,'Cost Breakdowns'!$F$3:$F$12,'Pre ISIC Consolidation'!G$2)</f>
        <v>0</v>
      </c>
      <c r="H5">
        <f>SUMIFS('Cost Breakdowns'!$C$3:$C$12,'Cost Breakdowns'!$A$3:$A$12,'Pre ISIC Consolidation'!$A5,'Cost Breakdowns'!$F$3:$F$12,'Pre ISIC Consolidation'!H$2)</f>
        <v>0</v>
      </c>
      <c r="I5">
        <f>SUMIFS('Cost Breakdowns'!$C$3:$C$12,'Cost Breakdowns'!$A$3:$A$12,'Pre ISIC Consolidation'!$A5,'Cost Breakdowns'!$F$3:$F$12,'Pre ISIC Consolidation'!I$2)</f>
        <v>0</v>
      </c>
      <c r="J5">
        <f>SUMIFS('Cost Breakdowns'!$C$3:$C$12,'Cost Breakdowns'!$A$3:$A$12,'Pre ISIC Consolidation'!$A5,'Cost Breakdowns'!$F$3:$F$12,'Pre ISIC Consolidation'!J$2)</f>
        <v>0</v>
      </c>
      <c r="K5">
        <f>SUMIFS('Cost Breakdowns'!$C$3:$C$12,'Cost Breakdowns'!$A$3:$A$12,'Pre ISIC Consolidation'!$A5,'Cost Breakdowns'!$F$3:$F$12,'Pre ISIC Consolidation'!K$2)</f>
        <v>0</v>
      </c>
      <c r="L5">
        <f>SUMIFS('Cost Breakdowns'!$C$3:$C$12,'Cost Breakdowns'!$A$3:$A$12,'Pre ISIC Consolidation'!$A5,'Cost Breakdowns'!$F$3:$F$12,'Pre ISIC Consolidation'!L$2)</f>
        <v>0</v>
      </c>
      <c r="M5">
        <f>SUMIFS('Cost Breakdowns'!$C$3:$C$12,'Cost Breakdowns'!$A$3:$A$12,'Pre ISIC Consolidation'!$A5,'Cost Breakdowns'!$F$3:$F$12,'Pre ISIC Consolidation'!M$2)</f>
        <v>0</v>
      </c>
      <c r="N5">
        <f>SUMIFS('Cost Breakdowns'!$C$3:$C$12,'Cost Breakdowns'!$A$3:$A$12,'Pre ISIC Consolidation'!$A5,'Cost Breakdowns'!$F$3:$F$12,'Pre ISIC Consolidation'!N$2)</f>
        <v>0</v>
      </c>
      <c r="O5">
        <f>SUMIFS('Cost Breakdowns'!$C$3:$C$12,'Cost Breakdowns'!$A$3:$A$12,'Pre ISIC Consolidation'!$A5,'Cost Breakdowns'!$F$3:$F$12,'Pre ISIC Consolidation'!O$2)</f>
        <v>0</v>
      </c>
      <c r="P5">
        <f>SUMIFS('Cost Breakdowns'!$C$3:$C$12,'Cost Breakdowns'!$A$3:$A$12,'Pre ISIC Consolidation'!$A5,'Cost Breakdowns'!$F$3:$F$12,'Pre ISIC Consolidation'!P$2)</f>
        <v>0</v>
      </c>
      <c r="Q5">
        <f>SUMIFS('Cost Breakdowns'!$C$3:$C$12,'Cost Breakdowns'!$A$3:$A$12,'Pre ISIC Consolidation'!$A5,'Cost Breakdowns'!$F$3:$F$12,'Pre ISIC Consolidation'!Q$2)</f>
        <v>0</v>
      </c>
      <c r="R5">
        <f>SUMIFS('Cost Breakdowns'!$C$3:$C$12,'Cost Breakdowns'!$A$3:$A$12,'Pre ISIC Consolidation'!$A5,'Cost Breakdowns'!$F$3:$F$12,'Pre ISIC Consolidation'!R$2)</f>
        <v>0</v>
      </c>
      <c r="S5">
        <f>SUMIFS('Cost Breakdowns'!$C$3:$C$12,'Cost Breakdowns'!$A$3:$A$12,'Pre ISIC Consolidation'!$A5,'Cost Breakdowns'!$F$3:$F$12,'Pre ISIC Consolidation'!S$2)</f>
        <v>0</v>
      </c>
      <c r="T5">
        <f>SUMIFS('Cost Breakdowns'!$C$3:$C$12,'Cost Breakdowns'!$A$3:$A$12,'Pre ISIC Consolidation'!$A5,'Cost Breakdowns'!$F$3:$F$12,'Pre ISIC Consolidation'!T$2)</f>
        <v>0</v>
      </c>
      <c r="U5">
        <f>SUMIFS('Cost Breakdowns'!$C$3:$C$12,'Cost Breakdowns'!$A$3:$A$12,'Pre ISIC Consolidation'!$A5,'Cost Breakdowns'!$F$3:$F$12,'Pre ISIC Consolidation'!U$2)</f>
        <v>0</v>
      </c>
      <c r="V5">
        <f>SUMIFS('Cost Breakdowns'!$C$3:$C$12,'Cost Breakdowns'!$A$3:$A$12,'Pre ISIC Consolidation'!$A5,'Cost Breakdowns'!$F$3:$F$12,'Pre ISIC Consolidation'!V$2)</f>
        <v>0</v>
      </c>
      <c r="W5">
        <f>SUMIFS('Cost Breakdowns'!$C$3:$C$12,'Cost Breakdowns'!$A$3:$A$12,'Pre ISIC Consolidation'!$A5,'Cost Breakdowns'!$F$3:$F$12,'Pre ISIC Consolidation'!W$2)</f>
        <v>0</v>
      </c>
      <c r="X5">
        <f>SUMIFS('Cost Breakdowns'!$C$3:$C$12,'Cost Breakdowns'!$A$3:$A$12,'Pre ISIC Consolidation'!$A5,'Cost Breakdowns'!$F$3:$F$12,'Pre ISIC Consolidation'!X$2)</f>
        <v>0</v>
      </c>
      <c r="Y5">
        <f>SUMIFS('Cost Breakdowns'!$C$3:$C$12,'Cost Breakdowns'!$A$3:$A$12,'Pre ISIC Consolidation'!$A5,'Cost Breakdowns'!$F$3:$F$12,'Pre ISIC Consolidation'!Y$2)</f>
        <v>0</v>
      </c>
      <c r="Z5">
        <f>SUMIFS('Cost Breakdowns'!$C$3:$C$12,'Cost Breakdowns'!$A$3:$A$12,'Pre ISIC Consolidation'!$A5,'Cost Breakdowns'!$F$3:$F$12,'Pre ISIC Consolidation'!Z$2)</f>
        <v>0</v>
      </c>
      <c r="AA5">
        <f>SUMIFS('Cost Breakdowns'!$C$3:$C$12,'Cost Breakdowns'!$A$3:$A$12,'Pre ISIC Consolidation'!$A5,'Cost Breakdowns'!$F$3:$F$12,'Pre ISIC Consolidation'!AA$2)</f>
        <v>0</v>
      </c>
      <c r="AB5">
        <f>SUMIFS('Cost Breakdowns'!$C$3:$C$12,'Cost Breakdowns'!$A$3:$A$12,'Pre ISIC Consolidation'!$A5,'Cost Breakdowns'!$F$3:$F$12,'Pre ISIC Consolidation'!AB$2)</f>
        <v>0</v>
      </c>
      <c r="AC5">
        <f>SUMIFS('Cost Breakdowns'!$C$3:$C$12,'Cost Breakdowns'!$A$3:$A$12,'Pre ISIC Consolidation'!$A5,'Cost Breakdowns'!$F$3:$F$12,'Pre ISIC Consolidation'!AC$2)</f>
        <v>0</v>
      </c>
      <c r="AD5">
        <f>SUMIFS('Cost Breakdowns'!$C$3:$C$12,'Cost Breakdowns'!$A$3:$A$12,'Pre ISIC Consolidation'!$A5,'Cost Breakdowns'!$F$3:$F$12,'Pre ISIC Consolidation'!AD$2)</f>
        <v>0</v>
      </c>
      <c r="AE5">
        <f>SUMIFS('Cost Breakdowns'!$C$3:$C$12,'Cost Breakdowns'!$A$3:$A$12,'Pre ISIC Consolidation'!$A5,'Cost Breakdowns'!$F$3:$F$12,'Pre ISIC Consolidation'!AE$2)</f>
        <v>0</v>
      </c>
      <c r="AF5">
        <f>SUMIFS('Cost Breakdowns'!$C$3:$C$12,'Cost Breakdowns'!$A$3:$A$12,'Pre ISIC Consolidation'!$A5,'Cost Breakdowns'!$F$3:$F$12,'Pre ISIC Consolidation'!AF$2)</f>
        <v>0</v>
      </c>
      <c r="AG5">
        <f>SUMIFS('Cost Breakdowns'!$C$3:$C$12,'Cost Breakdowns'!$A$3:$A$12,'Pre ISIC Consolidation'!$A5,'Cost Breakdowns'!$F$3:$F$12,'Pre ISIC Consolidation'!AG$2)</f>
        <v>0</v>
      </c>
      <c r="AH5">
        <f>SUMIFS('Cost Breakdowns'!$C$3:$C$12,'Cost Breakdowns'!$A$3:$A$12,'Pre ISIC Consolidation'!$A5,'Cost Breakdowns'!$F$3:$F$12,'Pre ISIC Consolidation'!AH$2)</f>
        <v>0</v>
      </c>
      <c r="AI5">
        <f>SUMIFS('Cost Breakdowns'!$C$3:$C$12,'Cost Breakdowns'!$A$3:$A$12,'Pre ISIC Consolidation'!$A5,'Cost Breakdowns'!$F$3:$F$12,'Pre ISIC Consolidation'!AI$2)</f>
        <v>0</v>
      </c>
      <c r="AJ5">
        <f>SUMIFS('Cost Breakdowns'!$C$3:$C$12,'Cost Breakdowns'!$A$3:$A$12,'Pre ISIC Consolidation'!$A5,'Cost Breakdowns'!$F$3:$F$12,'Pre ISIC Consolidation'!AJ$2)</f>
        <v>0</v>
      </c>
      <c r="AK5">
        <f>SUMIFS('Cost Breakdowns'!$C$3:$C$12,'Cost Breakdowns'!$A$3:$A$12,'Pre ISIC Consolidation'!$A5,'Cost Breakdowns'!$F$3:$F$12,'Pre ISIC Consolidation'!AK$2)</f>
        <v>0</v>
      </c>
      <c r="AL5">
        <f>SUMIFS('Cost Breakdowns'!$C$3:$C$12,'Cost Breakdowns'!$A$3:$A$12,'Pre ISIC Consolidation'!$A5,'Cost Breakdowns'!$F$3:$F$12,'Pre ISIC Consolidation'!AL$2)</f>
        <v>0</v>
      </c>
      <c r="AM5">
        <f>SUMIFS('Cost Breakdowns'!$C$3:$C$12,'Cost Breakdowns'!$A$3:$A$12,'Pre ISIC Consolidation'!$A5,'Cost Breakdowns'!$F$3:$F$12,'Pre ISIC Consolidation'!AM$2)</f>
        <v>0</v>
      </c>
      <c r="AN5">
        <f>SUMIFS('Cost Breakdowns'!$C$3:$C$12,'Cost Breakdowns'!$A$3:$A$12,'Pre ISIC Consolidation'!$A5,'Cost Breakdowns'!$F$3:$F$12,'Pre ISIC Consolidation'!AN$2)</f>
        <v>0</v>
      </c>
      <c r="AO5">
        <f>SUMIFS('Cost Breakdowns'!$C$3:$C$12,'Cost Breakdowns'!$A$3:$A$12,'Pre ISIC Consolidation'!$A5,'Cost Breakdowns'!$F$3:$F$12,'Pre ISIC Consolidation'!AO$2)</f>
        <v>0</v>
      </c>
      <c r="AP5">
        <f>SUMIFS('Cost Breakdowns'!$C$3:$C$12,'Cost Breakdowns'!$A$3:$A$12,'Pre ISIC Consolidation'!$A5,'Cost Breakdowns'!$F$3:$F$12,'Pre ISIC Consolidation'!AP$2)</f>
        <v>0</v>
      </c>
      <c r="AQ5">
        <f>SUMIFS('Cost Breakdowns'!$C$3:$C$12,'Cost Breakdowns'!$A$3:$A$12,'Pre ISIC Consolidation'!$A5,'Cost Breakdowns'!$F$3:$F$12,'Pre ISIC Consolidation'!AQ$2)</f>
        <v>0</v>
      </c>
    </row>
    <row r="6" spans="1:43" x14ac:dyDescent="0.45">
      <c r="A6" s="63" t="s">
        <v>331</v>
      </c>
      <c r="B6">
        <f>SUMIFS('Cost Breakdowns'!$C$3:$C$12,'Cost Breakdowns'!$A$3:$A$12,'Pre ISIC Consolidation'!$A6,'Cost Breakdowns'!$F$3:$F$12,'Pre ISIC Consolidation'!B$2)</f>
        <v>0</v>
      </c>
      <c r="C6">
        <f>SUMIFS('Cost Breakdowns'!$C$3:$C$12,'Cost Breakdowns'!$A$3:$A$12,'Pre ISIC Consolidation'!$A6,'Cost Breakdowns'!$F$3:$F$12,'Pre ISIC Consolidation'!C$2)</f>
        <v>0</v>
      </c>
      <c r="D6">
        <f>SUMIFS('Cost Breakdowns'!$C$3:$C$12,'Cost Breakdowns'!$A$3:$A$12,'Pre ISIC Consolidation'!$A6,'Cost Breakdowns'!$F$3:$F$12,'Pre ISIC Consolidation'!D$2)</f>
        <v>0</v>
      </c>
      <c r="E6">
        <f>SUMIFS('Cost Breakdowns'!$C$3:$C$12,'Cost Breakdowns'!$A$3:$A$12,'Pre ISIC Consolidation'!$A6,'Cost Breakdowns'!$F$3:$F$12,'Pre ISIC Consolidation'!E$2)</f>
        <v>0</v>
      </c>
      <c r="F6">
        <f>SUMIFS('Cost Breakdowns'!$C$3:$C$12,'Cost Breakdowns'!$A$3:$A$12,'Pre ISIC Consolidation'!$A6,'Cost Breakdowns'!$F$3:$F$12,'Pre ISIC Consolidation'!F$2)</f>
        <v>0</v>
      </c>
      <c r="G6">
        <f>SUMIFS('Cost Breakdowns'!$C$3:$C$12,'Cost Breakdowns'!$A$3:$A$12,'Pre ISIC Consolidation'!$A6,'Cost Breakdowns'!$F$3:$F$12,'Pre ISIC Consolidation'!G$2)</f>
        <v>0</v>
      </c>
      <c r="H6">
        <f>SUMIFS('Cost Breakdowns'!$C$3:$C$12,'Cost Breakdowns'!$A$3:$A$12,'Pre ISIC Consolidation'!$A6,'Cost Breakdowns'!$F$3:$F$12,'Pre ISIC Consolidation'!H$2)</f>
        <v>0</v>
      </c>
      <c r="I6">
        <f>SUMIFS('Cost Breakdowns'!$C$3:$C$12,'Cost Breakdowns'!$A$3:$A$12,'Pre ISIC Consolidation'!$A6,'Cost Breakdowns'!$F$3:$F$12,'Pre ISIC Consolidation'!I$2)</f>
        <v>0</v>
      </c>
      <c r="J6">
        <f>SUMIFS('Cost Breakdowns'!$C$3:$C$12,'Cost Breakdowns'!$A$3:$A$12,'Pre ISIC Consolidation'!$A6,'Cost Breakdowns'!$F$3:$F$12,'Pre ISIC Consolidation'!J$2)</f>
        <v>0</v>
      </c>
      <c r="K6">
        <f>SUMIFS('Cost Breakdowns'!$C$3:$C$12,'Cost Breakdowns'!$A$3:$A$12,'Pre ISIC Consolidation'!$A6,'Cost Breakdowns'!$F$3:$F$12,'Pre ISIC Consolidation'!K$2)</f>
        <v>0</v>
      </c>
      <c r="L6">
        <f>SUMIFS('Cost Breakdowns'!$C$3:$C$12,'Cost Breakdowns'!$A$3:$A$12,'Pre ISIC Consolidation'!$A6,'Cost Breakdowns'!$F$3:$F$12,'Pre ISIC Consolidation'!L$2)</f>
        <v>0</v>
      </c>
      <c r="M6">
        <f>SUMIFS('Cost Breakdowns'!$C$3:$C$12,'Cost Breakdowns'!$A$3:$A$12,'Pre ISIC Consolidation'!$A6,'Cost Breakdowns'!$F$3:$F$12,'Pre ISIC Consolidation'!M$2)</f>
        <v>0</v>
      </c>
      <c r="N6">
        <f>SUMIFS('Cost Breakdowns'!$C$3:$C$12,'Cost Breakdowns'!$A$3:$A$12,'Pre ISIC Consolidation'!$A6,'Cost Breakdowns'!$F$3:$F$12,'Pre ISIC Consolidation'!N$2)</f>
        <v>0</v>
      </c>
      <c r="O6">
        <f>SUMIFS('Cost Breakdowns'!$C$3:$C$12,'Cost Breakdowns'!$A$3:$A$12,'Pre ISIC Consolidation'!$A6,'Cost Breakdowns'!$F$3:$F$12,'Pre ISIC Consolidation'!O$2)</f>
        <v>0</v>
      </c>
      <c r="P6">
        <f>SUMIFS('Cost Breakdowns'!$C$3:$C$12,'Cost Breakdowns'!$A$3:$A$12,'Pre ISIC Consolidation'!$A6,'Cost Breakdowns'!$F$3:$F$12,'Pre ISIC Consolidation'!P$2)</f>
        <v>0</v>
      </c>
      <c r="Q6">
        <f>SUMIFS('Cost Breakdowns'!$C$3:$C$12,'Cost Breakdowns'!$A$3:$A$12,'Pre ISIC Consolidation'!$A6,'Cost Breakdowns'!$F$3:$F$12,'Pre ISIC Consolidation'!Q$2)</f>
        <v>0</v>
      </c>
      <c r="R6">
        <f>SUMIFS('Cost Breakdowns'!$C$3:$C$12,'Cost Breakdowns'!$A$3:$A$12,'Pre ISIC Consolidation'!$A6,'Cost Breakdowns'!$F$3:$F$12,'Pre ISIC Consolidation'!R$2)</f>
        <v>0</v>
      </c>
      <c r="S6">
        <f>SUMIFS('Cost Breakdowns'!$C$3:$C$12,'Cost Breakdowns'!$A$3:$A$12,'Pre ISIC Consolidation'!$A6,'Cost Breakdowns'!$F$3:$F$12,'Pre ISIC Consolidation'!S$2)</f>
        <v>0</v>
      </c>
      <c r="T6">
        <f>SUMIFS('Cost Breakdowns'!$C$3:$C$12,'Cost Breakdowns'!$A$3:$A$12,'Pre ISIC Consolidation'!$A6,'Cost Breakdowns'!$F$3:$F$12,'Pre ISIC Consolidation'!T$2)</f>
        <v>0</v>
      </c>
      <c r="U6">
        <f>SUMIFS('Cost Breakdowns'!$C$3:$C$12,'Cost Breakdowns'!$A$3:$A$12,'Pre ISIC Consolidation'!$A6,'Cost Breakdowns'!$F$3:$F$12,'Pre ISIC Consolidation'!U$2)</f>
        <v>1</v>
      </c>
      <c r="V6">
        <f>SUMIFS('Cost Breakdowns'!$C$3:$C$12,'Cost Breakdowns'!$A$3:$A$12,'Pre ISIC Consolidation'!$A6,'Cost Breakdowns'!$F$3:$F$12,'Pre ISIC Consolidation'!V$2)</f>
        <v>0</v>
      </c>
      <c r="W6">
        <f>SUMIFS('Cost Breakdowns'!$C$3:$C$12,'Cost Breakdowns'!$A$3:$A$12,'Pre ISIC Consolidation'!$A6,'Cost Breakdowns'!$F$3:$F$12,'Pre ISIC Consolidation'!W$2)</f>
        <v>0</v>
      </c>
      <c r="X6">
        <f>SUMIFS('Cost Breakdowns'!$C$3:$C$12,'Cost Breakdowns'!$A$3:$A$12,'Pre ISIC Consolidation'!$A6,'Cost Breakdowns'!$F$3:$F$12,'Pre ISIC Consolidation'!X$2)</f>
        <v>0</v>
      </c>
      <c r="Y6">
        <f>SUMIFS('Cost Breakdowns'!$C$3:$C$12,'Cost Breakdowns'!$A$3:$A$12,'Pre ISIC Consolidation'!$A6,'Cost Breakdowns'!$F$3:$F$12,'Pre ISIC Consolidation'!Y$2)</f>
        <v>0</v>
      </c>
      <c r="Z6">
        <f>SUMIFS('Cost Breakdowns'!$C$3:$C$12,'Cost Breakdowns'!$A$3:$A$12,'Pre ISIC Consolidation'!$A6,'Cost Breakdowns'!$F$3:$F$12,'Pre ISIC Consolidation'!Z$2)</f>
        <v>0</v>
      </c>
      <c r="AA6">
        <f>SUMIFS('Cost Breakdowns'!$C$3:$C$12,'Cost Breakdowns'!$A$3:$A$12,'Pre ISIC Consolidation'!$A6,'Cost Breakdowns'!$F$3:$F$12,'Pre ISIC Consolidation'!AA$2)</f>
        <v>0</v>
      </c>
      <c r="AB6">
        <f>SUMIFS('Cost Breakdowns'!$C$3:$C$12,'Cost Breakdowns'!$A$3:$A$12,'Pre ISIC Consolidation'!$A6,'Cost Breakdowns'!$F$3:$F$12,'Pre ISIC Consolidation'!AB$2)</f>
        <v>0</v>
      </c>
      <c r="AC6">
        <f>SUMIFS('Cost Breakdowns'!$C$3:$C$12,'Cost Breakdowns'!$A$3:$A$12,'Pre ISIC Consolidation'!$A6,'Cost Breakdowns'!$F$3:$F$12,'Pre ISIC Consolidation'!AC$2)</f>
        <v>0</v>
      </c>
      <c r="AD6">
        <f>SUMIFS('Cost Breakdowns'!$C$3:$C$12,'Cost Breakdowns'!$A$3:$A$12,'Pre ISIC Consolidation'!$A6,'Cost Breakdowns'!$F$3:$F$12,'Pre ISIC Consolidation'!AD$2)</f>
        <v>0</v>
      </c>
      <c r="AE6">
        <f>SUMIFS('Cost Breakdowns'!$C$3:$C$12,'Cost Breakdowns'!$A$3:$A$12,'Pre ISIC Consolidation'!$A6,'Cost Breakdowns'!$F$3:$F$12,'Pre ISIC Consolidation'!AE$2)</f>
        <v>0</v>
      </c>
      <c r="AF6">
        <f>SUMIFS('Cost Breakdowns'!$C$3:$C$12,'Cost Breakdowns'!$A$3:$A$12,'Pre ISIC Consolidation'!$A6,'Cost Breakdowns'!$F$3:$F$12,'Pre ISIC Consolidation'!AF$2)</f>
        <v>0</v>
      </c>
      <c r="AG6">
        <f>SUMIFS('Cost Breakdowns'!$C$3:$C$12,'Cost Breakdowns'!$A$3:$A$12,'Pre ISIC Consolidation'!$A6,'Cost Breakdowns'!$F$3:$F$12,'Pre ISIC Consolidation'!AG$2)</f>
        <v>0</v>
      </c>
      <c r="AH6">
        <f>SUMIFS('Cost Breakdowns'!$C$3:$C$12,'Cost Breakdowns'!$A$3:$A$12,'Pre ISIC Consolidation'!$A6,'Cost Breakdowns'!$F$3:$F$12,'Pre ISIC Consolidation'!AH$2)</f>
        <v>0</v>
      </c>
      <c r="AI6">
        <f>SUMIFS('Cost Breakdowns'!$C$3:$C$12,'Cost Breakdowns'!$A$3:$A$12,'Pre ISIC Consolidation'!$A6,'Cost Breakdowns'!$F$3:$F$12,'Pre ISIC Consolidation'!AI$2)</f>
        <v>0</v>
      </c>
      <c r="AJ6">
        <f>SUMIFS('Cost Breakdowns'!$C$3:$C$12,'Cost Breakdowns'!$A$3:$A$12,'Pre ISIC Consolidation'!$A6,'Cost Breakdowns'!$F$3:$F$12,'Pre ISIC Consolidation'!AJ$2)</f>
        <v>0</v>
      </c>
      <c r="AK6">
        <f>SUMIFS('Cost Breakdowns'!$C$3:$C$12,'Cost Breakdowns'!$A$3:$A$12,'Pre ISIC Consolidation'!$A6,'Cost Breakdowns'!$F$3:$F$12,'Pre ISIC Consolidation'!AK$2)</f>
        <v>0</v>
      </c>
      <c r="AL6">
        <f>SUMIFS('Cost Breakdowns'!$C$3:$C$12,'Cost Breakdowns'!$A$3:$A$12,'Pre ISIC Consolidation'!$A6,'Cost Breakdowns'!$F$3:$F$12,'Pre ISIC Consolidation'!AL$2)</f>
        <v>0</v>
      </c>
      <c r="AM6">
        <f>SUMIFS('Cost Breakdowns'!$C$3:$C$12,'Cost Breakdowns'!$A$3:$A$12,'Pre ISIC Consolidation'!$A6,'Cost Breakdowns'!$F$3:$F$12,'Pre ISIC Consolidation'!AM$2)</f>
        <v>0</v>
      </c>
      <c r="AN6">
        <f>SUMIFS('Cost Breakdowns'!$C$3:$C$12,'Cost Breakdowns'!$A$3:$A$12,'Pre ISIC Consolidation'!$A6,'Cost Breakdowns'!$F$3:$F$12,'Pre ISIC Consolidation'!AN$2)</f>
        <v>0</v>
      </c>
      <c r="AO6">
        <f>SUMIFS('Cost Breakdowns'!$C$3:$C$12,'Cost Breakdowns'!$A$3:$A$12,'Pre ISIC Consolidation'!$A6,'Cost Breakdowns'!$F$3:$F$12,'Pre ISIC Consolidation'!AO$2)</f>
        <v>0</v>
      </c>
      <c r="AP6">
        <f>SUMIFS('Cost Breakdowns'!$C$3:$C$12,'Cost Breakdowns'!$A$3:$A$12,'Pre ISIC Consolidation'!$A6,'Cost Breakdowns'!$F$3:$F$12,'Pre ISIC Consolidation'!AP$2)</f>
        <v>0</v>
      </c>
      <c r="AQ6">
        <f>SUMIFS('Cost Breakdowns'!$C$3:$C$12,'Cost Breakdowns'!$A$3:$A$12,'Pre ISIC Consolidation'!$A6,'Cost Breakdowns'!$F$3:$F$12,'Pre ISIC Consolidation'!AQ$2)</f>
        <v>0</v>
      </c>
    </row>
    <row r="7" spans="1:43" x14ac:dyDescent="0.45">
      <c r="A7" s="63" t="s">
        <v>393</v>
      </c>
      <c r="B7">
        <f>SUMIFS('Cost Breakdowns'!$C$3:$C$12,'Cost Breakdowns'!$A$3:$A$12,'Pre ISIC Consolidation'!$A7,'Cost Breakdowns'!$F$3:$F$12,'Pre ISIC Consolidation'!B$2)</f>
        <v>0</v>
      </c>
      <c r="C7">
        <f>SUMIFS('Cost Breakdowns'!$C$3:$C$12,'Cost Breakdowns'!$A$3:$A$12,'Pre ISIC Consolidation'!$A7,'Cost Breakdowns'!$F$3:$F$12,'Pre ISIC Consolidation'!C$2)</f>
        <v>0</v>
      </c>
      <c r="D7">
        <f>SUMIFS('Cost Breakdowns'!$C$3:$C$12,'Cost Breakdowns'!$A$3:$A$12,'Pre ISIC Consolidation'!$A7,'Cost Breakdowns'!$F$3:$F$12,'Pre ISIC Consolidation'!D$2)</f>
        <v>0</v>
      </c>
      <c r="E7">
        <f>SUMIFS('Cost Breakdowns'!$C$3:$C$12,'Cost Breakdowns'!$A$3:$A$12,'Pre ISIC Consolidation'!$A7,'Cost Breakdowns'!$F$3:$F$12,'Pre ISIC Consolidation'!E$2)</f>
        <v>0</v>
      </c>
      <c r="F7">
        <f>SUMIFS('Cost Breakdowns'!$C$3:$C$12,'Cost Breakdowns'!$A$3:$A$12,'Pre ISIC Consolidation'!$A7,'Cost Breakdowns'!$F$3:$F$12,'Pre ISIC Consolidation'!F$2)</f>
        <v>0</v>
      </c>
      <c r="G7">
        <f>SUMIFS('Cost Breakdowns'!$C$3:$C$12,'Cost Breakdowns'!$A$3:$A$12,'Pre ISIC Consolidation'!$A7,'Cost Breakdowns'!$F$3:$F$12,'Pre ISIC Consolidation'!G$2)</f>
        <v>0</v>
      </c>
      <c r="H7">
        <f>SUMIFS('Cost Breakdowns'!$C$3:$C$12,'Cost Breakdowns'!$A$3:$A$12,'Pre ISIC Consolidation'!$A7,'Cost Breakdowns'!$F$3:$F$12,'Pre ISIC Consolidation'!H$2)</f>
        <v>0</v>
      </c>
      <c r="I7">
        <f>SUMIFS('Cost Breakdowns'!$C$3:$C$12,'Cost Breakdowns'!$A$3:$A$12,'Pre ISIC Consolidation'!$A7,'Cost Breakdowns'!$F$3:$F$12,'Pre ISIC Consolidation'!I$2)</f>
        <v>0</v>
      </c>
      <c r="J7">
        <f>SUMIFS('Cost Breakdowns'!$C$3:$C$12,'Cost Breakdowns'!$A$3:$A$12,'Pre ISIC Consolidation'!$A7,'Cost Breakdowns'!$F$3:$F$12,'Pre ISIC Consolidation'!J$2)</f>
        <v>0</v>
      </c>
      <c r="K7">
        <f>SUMIFS('Cost Breakdowns'!$C$3:$C$12,'Cost Breakdowns'!$A$3:$A$12,'Pre ISIC Consolidation'!$A7,'Cost Breakdowns'!$F$3:$F$12,'Pre ISIC Consolidation'!K$2)</f>
        <v>0</v>
      </c>
      <c r="L7">
        <f>SUMIFS('Cost Breakdowns'!$C$3:$C$12,'Cost Breakdowns'!$A$3:$A$12,'Pre ISIC Consolidation'!$A7,'Cost Breakdowns'!$F$3:$F$12,'Pre ISIC Consolidation'!L$2)</f>
        <v>0</v>
      </c>
      <c r="M7">
        <f>SUMIFS('Cost Breakdowns'!$C$3:$C$12,'Cost Breakdowns'!$A$3:$A$12,'Pre ISIC Consolidation'!$A7,'Cost Breakdowns'!$F$3:$F$12,'Pre ISIC Consolidation'!M$2)</f>
        <v>0</v>
      </c>
      <c r="N7">
        <f>SUMIFS('Cost Breakdowns'!$C$3:$C$12,'Cost Breakdowns'!$A$3:$A$12,'Pre ISIC Consolidation'!$A7,'Cost Breakdowns'!$F$3:$F$12,'Pre ISIC Consolidation'!N$2)</f>
        <v>0</v>
      </c>
      <c r="O7">
        <f>SUMIFS('Cost Breakdowns'!$C$3:$C$12,'Cost Breakdowns'!$A$3:$A$12,'Pre ISIC Consolidation'!$A7,'Cost Breakdowns'!$F$3:$F$12,'Pre ISIC Consolidation'!O$2)</f>
        <v>0</v>
      </c>
      <c r="P7">
        <f>SUMIFS('Cost Breakdowns'!$C$3:$C$12,'Cost Breakdowns'!$A$3:$A$12,'Pre ISIC Consolidation'!$A7,'Cost Breakdowns'!$F$3:$F$12,'Pre ISIC Consolidation'!P$2)</f>
        <v>0</v>
      </c>
      <c r="Q7">
        <f>SUMIFS('Cost Breakdowns'!$C$3:$C$12,'Cost Breakdowns'!$A$3:$A$12,'Pre ISIC Consolidation'!$A7,'Cost Breakdowns'!$F$3:$F$12,'Pre ISIC Consolidation'!Q$2)</f>
        <v>0</v>
      </c>
      <c r="R7">
        <f>SUMIFS('Cost Breakdowns'!$C$3:$C$12,'Cost Breakdowns'!$A$3:$A$12,'Pre ISIC Consolidation'!$A7,'Cost Breakdowns'!$F$3:$F$12,'Pre ISIC Consolidation'!R$2)</f>
        <v>0</v>
      </c>
      <c r="S7">
        <f>SUMIFS('Cost Breakdowns'!$C$3:$C$12,'Cost Breakdowns'!$A$3:$A$12,'Pre ISIC Consolidation'!$A7,'Cost Breakdowns'!$F$3:$F$12,'Pre ISIC Consolidation'!S$2)</f>
        <v>0</v>
      </c>
      <c r="T7">
        <f>SUMIFS('Cost Breakdowns'!$C$3:$C$12,'Cost Breakdowns'!$A$3:$A$12,'Pre ISIC Consolidation'!$A7,'Cost Breakdowns'!$F$3:$F$12,'Pre ISIC Consolidation'!T$2)</f>
        <v>0</v>
      </c>
      <c r="U7">
        <f>SUMIFS('Cost Breakdowns'!$C$3:$C$12,'Cost Breakdowns'!$A$3:$A$12,'Pre ISIC Consolidation'!$A7,'Cost Breakdowns'!$F$3:$F$12,'Pre ISIC Consolidation'!U$2)</f>
        <v>0.75421910337856524</v>
      </c>
      <c r="V7">
        <f>SUMIFS('Cost Breakdowns'!$C$3:$C$12,'Cost Breakdowns'!$A$3:$A$12,'Pre ISIC Consolidation'!$A7,'Cost Breakdowns'!$F$3:$F$12,'Pre ISIC Consolidation'!V$2)</f>
        <v>0</v>
      </c>
      <c r="W7">
        <f>SUMIFS('Cost Breakdowns'!$C$3:$C$12,'Cost Breakdowns'!$A$3:$A$12,'Pre ISIC Consolidation'!$A7,'Cost Breakdowns'!$F$3:$F$12,'Pre ISIC Consolidation'!W$2)</f>
        <v>0</v>
      </c>
      <c r="X7">
        <f>SUMIFS('Cost Breakdowns'!$C$3:$C$12,'Cost Breakdowns'!$A$3:$A$12,'Pre ISIC Consolidation'!$A7,'Cost Breakdowns'!$F$3:$F$12,'Pre ISIC Consolidation'!X$2)</f>
        <v>0</v>
      </c>
      <c r="Y7">
        <f>SUMIFS('Cost Breakdowns'!$C$3:$C$12,'Cost Breakdowns'!$A$3:$A$12,'Pre ISIC Consolidation'!$A7,'Cost Breakdowns'!$F$3:$F$12,'Pre ISIC Consolidation'!Y$2)</f>
        <v>0</v>
      </c>
      <c r="Z7">
        <f>SUMIFS('Cost Breakdowns'!$C$3:$C$12,'Cost Breakdowns'!$A$3:$A$12,'Pre ISIC Consolidation'!$A7,'Cost Breakdowns'!$F$3:$F$12,'Pre ISIC Consolidation'!Z$2)</f>
        <v>0</v>
      </c>
      <c r="AA7">
        <f>SUMIFS('Cost Breakdowns'!$C$3:$C$12,'Cost Breakdowns'!$A$3:$A$12,'Pre ISIC Consolidation'!$A7,'Cost Breakdowns'!$F$3:$F$12,'Pre ISIC Consolidation'!AA$2)</f>
        <v>0</v>
      </c>
      <c r="AB7">
        <f>SUMIFS('Cost Breakdowns'!$C$3:$C$12,'Cost Breakdowns'!$A$3:$A$12,'Pre ISIC Consolidation'!$A7,'Cost Breakdowns'!$F$3:$F$12,'Pre ISIC Consolidation'!AB$2)</f>
        <v>0</v>
      </c>
      <c r="AC7">
        <f>SUMIFS('Cost Breakdowns'!$C$3:$C$12,'Cost Breakdowns'!$A$3:$A$12,'Pre ISIC Consolidation'!$A7,'Cost Breakdowns'!$F$3:$F$12,'Pre ISIC Consolidation'!AC$2)</f>
        <v>0.24578089662143476</v>
      </c>
      <c r="AD7">
        <f>SUMIFS('Cost Breakdowns'!$C$3:$C$12,'Cost Breakdowns'!$A$3:$A$12,'Pre ISIC Consolidation'!$A7,'Cost Breakdowns'!$F$3:$F$12,'Pre ISIC Consolidation'!AD$2)</f>
        <v>0</v>
      </c>
      <c r="AE7">
        <f>SUMIFS('Cost Breakdowns'!$C$3:$C$12,'Cost Breakdowns'!$A$3:$A$12,'Pre ISIC Consolidation'!$A7,'Cost Breakdowns'!$F$3:$F$12,'Pre ISIC Consolidation'!AE$2)</f>
        <v>0</v>
      </c>
      <c r="AF7">
        <f>SUMIFS('Cost Breakdowns'!$C$3:$C$12,'Cost Breakdowns'!$A$3:$A$12,'Pre ISIC Consolidation'!$A7,'Cost Breakdowns'!$F$3:$F$12,'Pre ISIC Consolidation'!AF$2)</f>
        <v>0</v>
      </c>
      <c r="AG7">
        <f>SUMIFS('Cost Breakdowns'!$C$3:$C$12,'Cost Breakdowns'!$A$3:$A$12,'Pre ISIC Consolidation'!$A7,'Cost Breakdowns'!$F$3:$F$12,'Pre ISIC Consolidation'!AG$2)</f>
        <v>0</v>
      </c>
      <c r="AH7">
        <f>SUMIFS('Cost Breakdowns'!$C$3:$C$12,'Cost Breakdowns'!$A$3:$A$12,'Pre ISIC Consolidation'!$A7,'Cost Breakdowns'!$F$3:$F$12,'Pre ISIC Consolidation'!AH$2)</f>
        <v>0</v>
      </c>
      <c r="AI7">
        <f>SUMIFS('Cost Breakdowns'!$C$3:$C$12,'Cost Breakdowns'!$A$3:$A$12,'Pre ISIC Consolidation'!$A7,'Cost Breakdowns'!$F$3:$F$12,'Pre ISIC Consolidation'!AI$2)</f>
        <v>0</v>
      </c>
      <c r="AJ7">
        <f>SUMIFS('Cost Breakdowns'!$C$3:$C$12,'Cost Breakdowns'!$A$3:$A$12,'Pre ISIC Consolidation'!$A7,'Cost Breakdowns'!$F$3:$F$12,'Pre ISIC Consolidation'!AJ$2)</f>
        <v>0</v>
      </c>
      <c r="AK7">
        <f>SUMIFS('Cost Breakdowns'!$C$3:$C$12,'Cost Breakdowns'!$A$3:$A$12,'Pre ISIC Consolidation'!$A7,'Cost Breakdowns'!$F$3:$F$12,'Pre ISIC Consolidation'!AK$2)</f>
        <v>0</v>
      </c>
      <c r="AL7">
        <f>SUMIFS('Cost Breakdowns'!$C$3:$C$12,'Cost Breakdowns'!$A$3:$A$12,'Pre ISIC Consolidation'!$A7,'Cost Breakdowns'!$F$3:$F$12,'Pre ISIC Consolidation'!AL$2)</f>
        <v>0</v>
      </c>
      <c r="AM7">
        <f>SUMIFS('Cost Breakdowns'!$C$3:$C$12,'Cost Breakdowns'!$A$3:$A$12,'Pre ISIC Consolidation'!$A7,'Cost Breakdowns'!$F$3:$F$12,'Pre ISIC Consolidation'!AM$2)</f>
        <v>0</v>
      </c>
      <c r="AN7">
        <f>SUMIFS('Cost Breakdowns'!$C$3:$C$12,'Cost Breakdowns'!$A$3:$A$12,'Pre ISIC Consolidation'!$A7,'Cost Breakdowns'!$F$3:$F$12,'Pre ISIC Consolidation'!AN$2)</f>
        <v>0</v>
      </c>
      <c r="AO7">
        <f>SUMIFS('Cost Breakdowns'!$C$3:$C$12,'Cost Breakdowns'!$A$3:$A$12,'Pre ISIC Consolidation'!$A7,'Cost Breakdowns'!$F$3:$F$12,'Pre ISIC Consolidation'!AO$2)</f>
        <v>0</v>
      </c>
      <c r="AP7">
        <f>SUMIFS('Cost Breakdowns'!$C$3:$C$12,'Cost Breakdowns'!$A$3:$A$12,'Pre ISIC Consolidation'!$A7,'Cost Breakdowns'!$F$3:$F$12,'Pre ISIC Consolidation'!AP$2)</f>
        <v>0</v>
      </c>
      <c r="AQ7">
        <f>SUMIFS('Cost Breakdowns'!$C$3:$C$12,'Cost Breakdowns'!$A$3:$A$12,'Pre ISIC Consolidation'!$A7,'Cost Breakdowns'!$F$3:$F$12,'Pre ISIC Consolidation'!AQ$2)</f>
        <v>0</v>
      </c>
    </row>
    <row r="8" spans="1:43" x14ac:dyDescent="0.45">
      <c r="A8" s="63" t="s">
        <v>72</v>
      </c>
      <c r="B8">
        <f>SUMIFS('Cost Breakdowns'!$C$3:$C$12,'Cost Breakdowns'!$A$3:$A$12,'Pre ISIC Consolidation'!$A8,'Cost Breakdowns'!$F$3:$F$12,'Pre ISIC Consolidation'!B$2)</f>
        <v>0</v>
      </c>
      <c r="C8">
        <f>SUMIFS('Cost Breakdowns'!$C$3:$C$12,'Cost Breakdowns'!$A$3:$A$12,'Pre ISIC Consolidation'!$A8,'Cost Breakdowns'!$F$3:$F$12,'Pre ISIC Consolidation'!C$2)</f>
        <v>0</v>
      </c>
      <c r="D8">
        <f>SUMIFS('Cost Breakdowns'!$C$3:$C$12,'Cost Breakdowns'!$A$3:$A$12,'Pre ISIC Consolidation'!$A8,'Cost Breakdowns'!$F$3:$F$12,'Pre ISIC Consolidation'!D$2)</f>
        <v>0</v>
      </c>
      <c r="E8">
        <f>SUMIFS('Cost Breakdowns'!$C$3:$C$12,'Cost Breakdowns'!$A$3:$A$12,'Pre ISIC Consolidation'!$A8,'Cost Breakdowns'!$F$3:$F$12,'Pre ISIC Consolidation'!E$2)</f>
        <v>0</v>
      </c>
      <c r="F8">
        <f>SUMIFS('Cost Breakdowns'!$C$3:$C$12,'Cost Breakdowns'!$A$3:$A$12,'Pre ISIC Consolidation'!$A8,'Cost Breakdowns'!$F$3:$F$12,'Pre ISIC Consolidation'!F$2)</f>
        <v>0</v>
      </c>
      <c r="G8">
        <f>SUMIFS('Cost Breakdowns'!$C$3:$C$12,'Cost Breakdowns'!$A$3:$A$12,'Pre ISIC Consolidation'!$A8,'Cost Breakdowns'!$F$3:$F$12,'Pre ISIC Consolidation'!G$2)</f>
        <v>0</v>
      </c>
      <c r="H8">
        <f>SUMIFS('Cost Breakdowns'!$C$3:$C$12,'Cost Breakdowns'!$A$3:$A$12,'Pre ISIC Consolidation'!$A8,'Cost Breakdowns'!$F$3:$F$12,'Pre ISIC Consolidation'!H$2)</f>
        <v>0</v>
      </c>
      <c r="I8">
        <f>SUMIFS('Cost Breakdowns'!$C$3:$C$12,'Cost Breakdowns'!$A$3:$A$12,'Pre ISIC Consolidation'!$A8,'Cost Breakdowns'!$F$3:$F$12,'Pre ISIC Consolidation'!I$2)</f>
        <v>0</v>
      </c>
      <c r="J8">
        <f>SUMIFS('Cost Breakdowns'!$C$3:$C$12,'Cost Breakdowns'!$A$3:$A$12,'Pre ISIC Consolidation'!$A8,'Cost Breakdowns'!$F$3:$F$12,'Pre ISIC Consolidation'!J$2)</f>
        <v>0</v>
      </c>
      <c r="K8">
        <f>SUMIFS('Cost Breakdowns'!$C$3:$C$12,'Cost Breakdowns'!$A$3:$A$12,'Pre ISIC Consolidation'!$A8,'Cost Breakdowns'!$F$3:$F$12,'Pre ISIC Consolidation'!K$2)</f>
        <v>0</v>
      </c>
      <c r="L8">
        <f>SUMIFS('Cost Breakdowns'!$C$3:$C$12,'Cost Breakdowns'!$A$3:$A$12,'Pre ISIC Consolidation'!$A8,'Cost Breakdowns'!$F$3:$F$12,'Pre ISIC Consolidation'!L$2)</f>
        <v>0</v>
      </c>
      <c r="M8">
        <f>SUMIFS('Cost Breakdowns'!$C$3:$C$12,'Cost Breakdowns'!$A$3:$A$12,'Pre ISIC Consolidation'!$A8,'Cost Breakdowns'!$F$3:$F$12,'Pre ISIC Consolidation'!M$2)</f>
        <v>0</v>
      </c>
      <c r="N8">
        <f>SUMIFS('Cost Breakdowns'!$C$3:$C$12,'Cost Breakdowns'!$A$3:$A$12,'Pre ISIC Consolidation'!$A8,'Cost Breakdowns'!$F$3:$F$12,'Pre ISIC Consolidation'!N$2)</f>
        <v>0</v>
      </c>
      <c r="O8">
        <f>SUMIFS('Cost Breakdowns'!$C$3:$C$12,'Cost Breakdowns'!$A$3:$A$12,'Pre ISIC Consolidation'!$A8,'Cost Breakdowns'!$F$3:$F$12,'Pre ISIC Consolidation'!O$2)</f>
        <v>0</v>
      </c>
      <c r="P8">
        <f>SUMIFS('Cost Breakdowns'!$C$3:$C$12,'Cost Breakdowns'!$A$3:$A$12,'Pre ISIC Consolidation'!$A8,'Cost Breakdowns'!$F$3:$F$12,'Pre ISIC Consolidation'!P$2)</f>
        <v>0</v>
      </c>
      <c r="Q8">
        <f>SUMIFS('Cost Breakdowns'!$C$3:$C$12,'Cost Breakdowns'!$A$3:$A$12,'Pre ISIC Consolidation'!$A8,'Cost Breakdowns'!$F$3:$F$12,'Pre ISIC Consolidation'!Q$2)</f>
        <v>0</v>
      </c>
      <c r="R8">
        <f>SUMIFS('Cost Breakdowns'!$C$3:$C$12,'Cost Breakdowns'!$A$3:$A$12,'Pre ISIC Consolidation'!$A8,'Cost Breakdowns'!$F$3:$F$12,'Pre ISIC Consolidation'!R$2)</f>
        <v>0</v>
      </c>
      <c r="S8">
        <f>SUMIFS('Cost Breakdowns'!$C$3:$C$12,'Cost Breakdowns'!$A$3:$A$12,'Pre ISIC Consolidation'!$A8,'Cost Breakdowns'!$F$3:$F$12,'Pre ISIC Consolidation'!S$2)</f>
        <v>0</v>
      </c>
      <c r="T8">
        <f>SUMIFS('Cost Breakdowns'!$C$3:$C$12,'Cost Breakdowns'!$A$3:$A$12,'Pre ISIC Consolidation'!$A8,'Cost Breakdowns'!$F$3:$F$12,'Pre ISIC Consolidation'!T$2)</f>
        <v>0</v>
      </c>
      <c r="U8">
        <f>SUMIFS('Cost Breakdowns'!$C$3:$C$12,'Cost Breakdowns'!$A$3:$A$12,'Pre ISIC Consolidation'!$A8,'Cost Breakdowns'!$F$3:$F$12,'Pre ISIC Consolidation'!U$2)</f>
        <v>0.75421910337856524</v>
      </c>
      <c r="V8">
        <f>SUMIFS('Cost Breakdowns'!$C$3:$C$12,'Cost Breakdowns'!$A$3:$A$12,'Pre ISIC Consolidation'!$A8,'Cost Breakdowns'!$F$3:$F$12,'Pre ISIC Consolidation'!V$2)</f>
        <v>0</v>
      </c>
      <c r="W8">
        <f>SUMIFS('Cost Breakdowns'!$C$3:$C$12,'Cost Breakdowns'!$A$3:$A$12,'Pre ISIC Consolidation'!$A8,'Cost Breakdowns'!$F$3:$F$12,'Pre ISIC Consolidation'!W$2)</f>
        <v>0</v>
      </c>
      <c r="X8">
        <f>SUMIFS('Cost Breakdowns'!$C$3:$C$12,'Cost Breakdowns'!$A$3:$A$12,'Pre ISIC Consolidation'!$A8,'Cost Breakdowns'!$F$3:$F$12,'Pre ISIC Consolidation'!X$2)</f>
        <v>0</v>
      </c>
      <c r="Y8">
        <f>SUMIFS('Cost Breakdowns'!$C$3:$C$12,'Cost Breakdowns'!$A$3:$A$12,'Pre ISIC Consolidation'!$A8,'Cost Breakdowns'!$F$3:$F$12,'Pre ISIC Consolidation'!Y$2)</f>
        <v>0</v>
      </c>
      <c r="Z8">
        <f>SUMIFS('Cost Breakdowns'!$C$3:$C$12,'Cost Breakdowns'!$A$3:$A$12,'Pre ISIC Consolidation'!$A8,'Cost Breakdowns'!$F$3:$F$12,'Pre ISIC Consolidation'!Z$2)</f>
        <v>0</v>
      </c>
      <c r="AA8">
        <f>SUMIFS('Cost Breakdowns'!$C$3:$C$12,'Cost Breakdowns'!$A$3:$A$12,'Pre ISIC Consolidation'!$A8,'Cost Breakdowns'!$F$3:$F$12,'Pre ISIC Consolidation'!AA$2)</f>
        <v>0</v>
      </c>
      <c r="AB8">
        <f>SUMIFS('Cost Breakdowns'!$C$3:$C$12,'Cost Breakdowns'!$A$3:$A$12,'Pre ISIC Consolidation'!$A8,'Cost Breakdowns'!$F$3:$F$12,'Pre ISIC Consolidation'!AB$2)</f>
        <v>0</v>
      </c>
      <c r="AC8">
        <f>SUMIFS('Cost Breakdowns'!$C$3:$C$12,'Cost Breakdowns'!$A$3:$A$12,'Pre ISIC Consolidation'!$A8,'Cost Breakdowns'!$F$3:$F$12,'Pre ISIC Consolidation'!AC$2)</f>
        <v>0.24578089662143476</v>
      </c>
      <c r="AD8">
        <f>SUMIFS('Cost Breakdowns'!$C$3:$C$12,'Cost Breakdowns'!$A$3:$A$12,'Pre ISIC Consolidation'!$A8,'Cost Breakdowns'!$F$3:$F$12,'Pre ISIC Consolidation'!AD$2)</f>
        <v>0</v>
      </c>
      <c r="AE8">
        <f>SUMIFS('Cost Breakdowns'!$C$3:$C$12,'Cost Breakdowns'!$A$3:$A$12,'Pre ISIC Consolidation'!$A8,'Cost Breakdowns'!$F$3:$F$12,'Pre ISIC Consolidation'!AE$2)</f>
        <v>0</v>
      </c>
      <c r="AF8">
        <f>SUMIFS('Cost Breakdowns'!$C$3:$C$12,'Cost Breakdowns'!$A$3:$A$12,'Pre ISIC Consolidation'!$A8,'Cost Breakdowns'!$F$3:$F$12,'Pre ISIC Consolidation'!AF$2)</f>
        <v>0</v>
      </c>
      <c r="AG8">
        <f>SUMIFS('Cost Breakdowns'!$C$3:$C$12,'Cost Breakdowns'!$A$3:$A$12,'Pre ISIC Consolidation'!$A8,'Cost Breakdowns'!$F$3:$F$12,'Pre ISIC Consolidation'!AG$2)</f>
        <v>0</v>
      </c>
      <c r="AH8">
        <f>SUMIFS('Cost Breakdowns'!$C$3:$C$12,'Cost Breakdowns'!$A$3:$A$12,'Pre ISIC Consolidation'!$A8,'Cost Breakdowns'!$F$3:$F$12,'Pre ISIC Consolidation'!AH$2)</f>
        <v>0</v>
      </c>
      <c r="AI8">
        <f>SUMIFS('Cost Breakdowns'!$C$3:$C$12,'Cost Breakdowns'!$A$3:$A$12,'Pre ISIC Consolidation'!$A8,'Cost Breakdowns'!$F$3:$F$12,'Pre ISIC Consolidation'!AI$2)</f>
        <v>0</v>
      </c>
      <c r="AJ8">
        <f>SUMIFS('Cost Breakdowns'!$C$3:$C$12,'Cost Breakdowns'!$A$3:$A$12,'Pre ISIC Consolidation'!$A8,'Cost Breakdowns'!$F$3:$F$12,'Pre ISIC Consolidation'!AJ$2)</f>
        <v>0</v>
      </c>
      <c r="AK8">
        <f>SUMIFS('Cost Breakdowns'!$C$3:$C$12,'Cost Breakdowns'!$A$3:$A$12,'Pre ISIC Consolidation'!$A8,'Cost Breakdowns'!$F$3:$F$12,'Pre ISIC Consolidation'!AK$2)</f>
        <v>0</v>
      </c>
      <c r="AL8">
        <f>SUMIFS('Cost Breakdowns'!$C$3:$C$12,'Cost Breakdowns'!$A$3:$A$12,'Pre ISIC Consolidation'!$A8,'Cost Breakdowns'!$F$3:$F$12,'Pre ISIC Consolidation'!AL$2)</f>
        <v>0</v>
      </c>
      <c r="AM8">
        <f>SUMIFS('Cost Breakdowns'!$C$3:$C$12,'Cost Breakdowns'!$A$3:$A$12,'Pre ISIC Consolidation'!$A8,'Cost Breakdowns'!$F$3:$F$12,'Pre ISIC Consolidation'!AM$2)</f>
        <v>0</v>
      </c>
      <c r="AN8">
        <f>SUMIFS('Cost Breakdowns'!$C$3:$C$12,'Cost Breakdowns'!$A$3:$A$12,'Pre ISIC Consolidation'!$A8,'Cost Breakdowns'!$F$3:$F$12,'Pre ISIC Consolidation'!AN$2)</f>
        <v>0</v>
      </c>
      <c r="AO8">
        <f>SUMIFS('Cost Breakdowns'!$C$3:$C$12,'Cost Breakdowns'!$A$3:$A$12,'Pre ISIC Consolidation'!$A8,'Cost Breakdowns'!$F$3:$F$12,'Pre ISIC Consolidation'!AO$2)</f>
        <v>0</v>
      </c>
      <c r="AP8">
        <f>SUMIFS('Cost Breakdowns'!$C$3:$C$12,'Cost Breakdowns'!$A$3:$A$12,'Pre ISIC Consolidation'!$A8,'Cost Breakdowns'!$F$3:$F$12,'Pre ISIC Consolidation'!AP$2)</f>
        <v>0</v>
      </c>
      <c r="AQ8">
        <f>SUMIFS('Cost Breakdowns'!$C$3:$C$12,'Cost Breakdowns'!$A$3:$A$12,'Pre ISIC Consolidation'!$A8,'Cost Breakdowns'!$F$3:$F$12,'Pre ISIC Consolidation'!AQ$2)</f>
        <v>0</v>
      </c>
    </row>
    <row r="10" spans="1:43" x14ac:dyDescent="0.45">
      <c r="A10" s="121" t="s">
        <v>632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</row>
    <row r="11" spans="1:43" x14ac:dyDescent="0.45">
      <c r="A11" s="98" t="s">
        <v>449</v>
      </c>
      <c r="B11" s="120" t="s">
        <v>35</v>
      </c>
      <c r="C11" s="120" t="s">
        <v>454</v>
      </c>
      <c r="D11" s="120" t="s">
        <v>455</v>
      </c>
      <c r="E11" s="120" t="s">
        <v>36</v>
      </c>
      <c r="F11" s="120" t="s">
        <v>37</v>
      </c>
      <c r="G11" s="120" t="s">
        <v>38</v>
      </c>
      <c r="H11" s="120" t="s">
        <v>39</v>
      </c>
      <c r="I11" s="120" t="s">
        <v>40</v>
      </c>
      <c r="J11" s="120" t="s">
        <v>41</v>
      </c>
      <c r="K11" s="120" t="s">
        <v>42</v>
      </c>
      <c r="L11" s="120" t="s">
        <v>452</v>
      </c>
      <c r="M11" s="120" t="s">
        <v>453</v>
      </c>
      <c r="N11" s="120" t="s">
        <v>43</v>
      </c>
      <c r="O11" s="120" t="s">
        <v>460</v>
      </c>
      <c r="P11" s="120" t="s">
        <v>461</v>
      </c>
      <c r="Q11" s="120" t="s">
        <v>464</v>
      </c>
      <c r="R11" s="120" t="s">
        <v>465</v>
      </c>
      <c r="S11" s="120" t="s">
        <v>44</v>
      </c>
      <c r="T11" s="120" t="s">
        <v>45</v>
      </c>
      <c r="U11" s="120" t="s">
        <v>46</v>
      </c>
      <c r="V11" s="120" t="s">
        <v>47</v>
      </c>
      <c r="W11" s="120" t="s">
        <v>48</v>
      </c>
      <c r="X11" s="120" t="s">
        <v>49</v>
      </c>
      <c r="Y11" s="120" t="s">
        <v>50</v>
      </c>
      <c r="Z11" s="120" t="s">
        <v>468</v>
      </c>
      <c r="AA11" s="120" t="s">
        <v>469</v>
      </c>
      <c r="AB11" s="120" t="s">
        <v>470</v>
      </c>
      <c r="AC11" s="120" t="s">
        <v>51</v>
      </c>
      <c r="AD11" s="120" t="s">
        <v>52</v>
      </c>
      <c r="AE11" s="120" t="s">
        <v>53</v>
      </c>
      <c r="AF11" s="120" t="s">
        <v>54</v>
      </c>
      <c r="AG11" s="120" t="s">
        <v>55</v>
      </c>
      <c r="AH11" s="120" t="s">
        <v>56</v>
      </c>
      <c r="AI11" s="120" t="s">
        <v>57</v>
      </c>
      <c r="AJ11" s="120" t="s">
        <v>58</v>
      </c>
      <c r="AK11" s="120" t="s">
        <v>59</v>
      </c>
      <c r="AL11" s="120" t="s">
        <v>60</v>
      </c>
      <c r="AM11" s="120" t="s">
        <v>61</v>
      </c>
      <c r="AN11" s="120" t="s">
        <v>62</v>
      </c>
      <c r="AO11" s="120" t="s">
        <v>63</v>
      </c>
      <c r="AP11" s="120" t="s">
        <v>64</v>
      </c>
      <c r="AQ11" s="120" t="s">
        <v>65</v>
      </c>
    </row>
    <row r="12" spans="1:43" x14ac:dyDescent="0.45">
      <c r="A12" s="63" t="s">
        <v>324</v>
      </c>
      <c r="B12">
        <f>SUMIFS('Cost Breakdowns'!$D$3:$D$12,'Cost Breakdowns'!$A$3:$A$12,'Pre ISIC Consolidation'!$A12,'Cost Breakdowns'!$F$3:$F$12,'Pre ISIC Consolidation'!B$2)</f>
        <v>0</v>
      </c>
      <c r="C12">
        <f>SUMIFS('Cost Breakdowns'!$D$3:$D$12,'Cost Breakdowns'!$A$3:$A$12,'Pre ISIC Consolidation'!$A12,'Cost Breakdowns'!$F$3:$F$12,'Pre ISIC Consolidation'!C$2)</f>
        <v>0</v>
      </c>
      <c r="D12">
        <f>SUMIFS('Cost Breakdowns'!$D$3:$D$12,'Cost Breakdowns'!$A$3:$A$12,'Pre ISIC Consolidation'!$A12,'Cost Breakdowns'!$F$3:$F$12,'Pre ISIC Consolidation'!D$2)</f>
        <v>0</v>
      </c>
      <c r="E12">
        <f>SUMIFS('Cost Breakdowns'!$D$3:$D$12,'Cost Breakdowns'!$A$3:$A$12,'Pre ISIC Consolidation'!$A12,'Cost Breakdowns'!$F$3:$F$12,'Pre ISIC Consolidation'!E$2)</f>
        <v>0</v>
      </c>
      <c r="F12">
        <f>SUMIFS('Cost Breakdowns'!$D$3:$D$12,'Cost Breakdowns'!$A$3:$A$12,'Pre ISIC Consolidation'!$A12,'Cost Breakdowns'!$F$3:$F$12,'Pre ISIC Consolidation'!F$2)</f>
        <v>0</v>
      </c>
      <c r="G12">
        <f>SUMIFS('Cost Breakdowns'!$D$3:$D$12,'Cost Breakdowns'!$A$3:$A$12,'Pre ISIC Consolidation'!$A12,'Cost Breakdowns'!$F$3:$F$12,'Pre ISIC Consolidation'!G$2)</f>
        <v>0</v>
      </c>
      <c r="H12">
        <f>SUMIFS('Cost Breakdowns'!$D$3:$D$12,'Cost Breakdowns'!$A$3:$A$12,'Pre ISIC Consolidation'!$A12,'Cost Breakdowns'!$F$3:$F$12,'Pre ISIC Consolidation'!H$2)</f>
        <v>0</v>
      </c>
      <c r="I12">
        <f>SUMIFS('Cost Breakdowns'!$D$3:$D$12,'Cost Breakdowns'!$A$3:$A$12,'Pre ISIC Consolidation'!$A12,'Cost Breakdowns'!$F$3:$F$12,'Pre ISIC Consolidation'!I$2)</f>
        <v>0</v>
      </c>
      <c r="J12">
        <f>SUMIFS('Cost Breakdowns'!$D$3:$D$12,'Cost Breakdowns'!$A$3:$A$12,'Pre ISIC Consolidation'!$A12,'Cost Breakdowns'!$F$3:$F$12,'Pre ISIC Consolidation'!J$2)</f>
        <v>0</v>
      </c>
      <c r="K12">
        <f>SUMIFS('Cost Breakdowns'!$D$3:$D$12,'Cost Breakdowns'!$A$3:$A$12,'Pre ISIC Consolidation'!$A12,'Cost Breakdowns'!$F$3:$F$12,'Pre ISIC Consolidation'!K$2)</f>
        <v>0</v>
      </c>
      <c r="L12">
        <f>SUMIFS('Cost Breakdowns'!$D$3:$D$12,'Cost Breakdowns'!$A$3:$A$12,'Pre ISIC Consolidation'!$A12,'Cost Breakdowns'!$F$3:$F$12,'Pre ISIC Consolidation'!L$2)</f>
        <v>0</v>
      </c>
      <c r="M12">
        <f>SUMIFS('Cost Breakdowns'!$D$3:$D$12,'Cost Breakdowns'!$A$3:$A$12,'Pre ISIC Consolidation'!$A12,'Cost Breakdowns'!$F$3:$F$12,'Pre ISIC Consolidation'!M$2)</f>
        <v>0</v>
      </c>
      <c r="N12">
        <f>SUMIFS('Cost Breakdowns'!$D$3:$D$12,'Cost Breakdowns'!$A$3:$A$12,'Pre ISIC Consolidation'!$A12,'Cost Breakdowns'!$F$3:$F$12,'Pre ISIC Consolidation'!N$2)</f>
        <v>0</v>
      </c>
      <c r="O12">
        <f>SUMIFS('Cost Breakdowns'!$D$3:$D$12,'Cost Breakdowns'!$A$3:$A$12,'Pre ISIC Consolidation'!$A12,'Cost Breakdowns'!$F$3:$F$12,'Pre ISIC Consolidation'!O$2)</f>
        <v>0</v>
      </c>
      <c r="P12">
        <f>SUMIFS('Cost Breakdowns'!$D$3:$D$12,'Cost Breakdowns'!$A$3:$A$12,'Pre ISIC Consolidation'!$A12,'Cost Breakdowns'!$F$3:$F$12,'Pre ISIC Consolidation'!P$2)</f>
        <v>0</v>
      </c>
      <c r="Q12">
        <f>SUMIFS('Cost Breakdowns'!$D$3:$D$12,'Cost Breakdowns'!$A$3:$A$12,'Pre ISIC Consolidation'!$A12,'Cost Breakdowns'!$F$3:$F$12,'Pre ISIC Consolidation'!Q$2)</f>
        <v>0</v>
      </c>
      <c r="R12">
        <f>SUMIFS('Cost Breakdowns'!$D$3:$D$12,'Cost Breakdowns'!$A$3:$A$12,'Pre ISIC Consolidation'!$A12,'Cost Breakdowns'!$F$3:$F$12,'Pre ISIC Consolidation'!R$2)</f>
        <v>0</v>
      </c>
      <c r="S12">
        <f>SUMIFS('Cost Breakdowns'!$D$3:$D$12,'Cost Breakdowns'!$A$3:$A$12,'Pre ISIC Consolidation'!$A12,'Cost Breakdowns'!$F$3:$F$12,'Pre ISIC Consolidation'!S$2)</f>
        <v>0</v>
      </c>
      <c r="T12">
        <f>SUMIFS('Cost Breakdowns'!$D$3:$D$12,'Cost Breakdowns'!$A$3:$A$12,'Pre ISIC Consolidation'!$A12,'Cost Breakdowns'!$F$3:$F$12,'Pre ISIC Consolidation'!T$2)</f>
        <v>0</v>
      </c>
      <c r="U12">
        <f>SUMIFS('Cost Breakdowns'!$D$3:$D$12,'Cost Breakdowns'!$A$3:$A$12,'Pre ISIC Consolidation'!$A12,'Cost Breakdowns'!$F$3:$F$12,'Pre ISIC Consolidation'!U$2)</f>
        <v>0</v>
      </c>
      <c r="V12">
        <f>SUMIFS('Cost Breakdowns'!$D$3:$D$12,'Cost Breakdowns'!$A$3:$A$12,'Pre ISIC Consolidation'!$A12,'Cost Breakdowns'!$F$3:$F$12,'Pre ISIC Consolidation'!V$2)</f>
        <v>0.54600813307841845</v>
      </c>
      <c r="W12">
        <f>SUMIFS('Cost Breakdowns'!$D$3:$D$12,'Cost Breakdowns'!$A$3:$A$12,'Pre ISIC Consolidation'!$A12,'Cost Breakdowns'!$F$3:$F$12,'Pre ISIC Consolidation'!W$2)</f>
        <v>0</v>
      </c>
      <c r="X12">
        <f>SUMIFS('Cost Breakdowns'!$D$3:$D$12,'Cost Breakdowns'!$A$3:$A$12,'Pre ISIC Consolidation'!$A12,'Cost Breakdowns'!$F$3:$F$12,'Pre ISIC Consolidation'!X$2)</f>
        <v>0</v>
      </c>
      <c r="Y12">
        <f>SUMIFS('Cost Breakdowns'!$D$3:$D$12,'Cost Breakdowns'!$A$3:$A$12,'Pre ISIC Consolidation'!$A12,'Cost Breakdowns'!$F$3:$F$12,'Pre ISIC Consolidation'!Y$2)</f>
        <v>0</v>
      </c>
      <c r="Z12">
        <f>SUMIFS('Cost Breakdowns'!$D$3:$D$12,'Cost Breakdowns'!$A$3:$A$12,'Pre ISIC Consolidation'!$A12,'Cost Breakdowns'!$F$3:$F$12,'Pre ISIC Consolidation'!Z$2)</f>
        <v>0</v>
      </c>
      <c r="AA12">
        <f>SUMIFS('Cost Breakdowns'!$D$3:$D$12,'Cost Breakdowns'!$A$3:$A$12,'Pre ISIC Consolidation'!$A12,'Cost Breakdowns'!$F$3:$F$12,'Pre ISIC Consolidation'!AA$2)</f>
        <v>0</v>
      </c>
      <c r="AB12">
        <f>SUMIFS('Cost Breakdowns'!$D$3:$D$12,'Cost Breakdowns'!$A$3:$A$12,'Pre ISIC Consolidation'!$A12,'Cost Breakdowns'!$F$3:$F$12,'Pre ISIC Consolidation'!AB$2)</f>
        <v>0</v>
      </c>
      <c r="AC12">
        <f>SUMIFS('Cost Breakdowns'!$D$3:$D$12,'Cost Breakdowns'!$A$3:$A$12,'Pre ISIC Consolidation'!$A12,'Cost Breakdowns'!$F$3:$F$12,'Pre ISIC Consolidation'!AC$2)</f>
        <v>0.45399186692158155</v>
      </c>
      <c r="AD12">
        <f>SUMIFS('Cost Breakdowns'!$D$3:$D$12,'Cost Breakdowns'!$A$3:$A$12,'Pre ISIC Consolidation'!$A12,'Cost Breakdowns'!$F$3:$F$12,'Pre ISIC Consolidation'!AD$2)</f>
        <v>0</v>
      </c>
      <c r="AE12">
        <f>SUMIFS('Cost Breakdowns'!$D$3:$D$12,'Cost Breakdowns'!$A$3:$A$12,'Pre ISIC Consolidation'!$A12,'Cost Breakdowns'!$F$3:$F$12,'Pre ISIC Consolidation'!AE$2)</f>
        <v>0</v>
      </c>
      <c r="AF12">
        <f>SUMIFS('Cost Breakdowns'!$D$3:$D$12,'Cost Breakdowns'!$A$3:$A$12,'Pre ISIC Consolidation'!$A12,'Cost Breakdowns'!$F$3:$F$12,'Pre ISIC Consolidation'!AF$2)</f>
        <v>0</v>
      </c>
      <c r="AG12">
        <f>SUMIFS('Cost Breakdowns'!$D$3:$D$12,'Cost Breakdowns'!$A$3:$A$12,'Pre ISIC Consolidation'!$A12,'Cost Breakdowns'!$F$3:$F$12,'Pre ISIC Consolidation'!AG$2)</f>
        <v>0</v>
      </c>
      <c r="AH12">
        <f>SUMIFS('Cost Breakdowns'!$D$3:$D$12,'Cost Breakdowns'!$A$3:$A$12,'Pre ISIC Consolidation'!$A12,'Cost Breakdowns'!$F$3:$F$12,'Pre ISIC Consolidation'!AH$2)</f>
        <v>0</v>
      </c>
      <c r="AI12">
        <f>SUMIFS('Cost Breakdowns'!$D$3:$D$12,'Cost Breakdowns'!$A$3:$A$12,'Pre ISIC Consolidation'!$A12,'Cost Breakdowns'!$F$3:$F$12,'Pre ISIC Consolidation'!AI$2)</f>
        <v>0</v>
      </c>
      <c r="AJ12">
        <f>SUMIFS('Cost Breakdowns'!$D$3:$D$12,'Cost Breakdowns'!$A$3:$A$12,'Pre ISIC Consolidation'!$A12,'Cost Breakdowns'!$F$3:$F$12,'Pre ISIC Consolidation'!AJ$2)</f>
        <v>0</v>
      </c>
      <c r="AK12">
        <f>SUMIFS('Cost Breakdowns'!$D$3:$D$12,'Cost Breakdowns'!$A$3:$A$12,'Pre ISIC Consolidation'!$A12,'Cost Breakdowns'!$F$3:$F$12,'Pre ISIC Consolidation'!AK$2)</f>
        <v>0</v>
      </c>
      <c r="AL12">
        <f>SUMIFS('Cost Breakdowns'!$D$3:$D$12,'Cost Breakdowns'!$A$3:$A$12,'Pre ISIC Consolidation'!$A12,'Cost Breakdowns'!$F$3:$F$12,'Pre ISIC Consolidation'!AL$2)</f>
        <v>0</v>
      </c>
      <c r="AM12">
        <f>SUMIFS('Cost Breakdowns'!$D$3:$D$12,'Cost Breakdowns'!$A$3:$A$12,'Pre ISIC Consolidation'!$A12,'Cost Breakdowns'!$F$3:$F$12,'Pre ISIC Consolidation'!AM$2)</f>
        <v>0</v>
      </c>
      <c r="AN12">
        <f>SUMIFS('Cost Breakdowns'!$D$3:$D$12,'Cost Breakdowns'!$A$3:$A$12,'Pre ISIC Consolidation'!$A12,'Cost Breakdowns'!$F$3:$F$12,'Pre ISIC Consolidation'!AN$2)</f>
        <v>0</v>
      </c>
      <c r="AO12">
        <f>SUMIFS('Cost Breakdowns'!$D$3:$D$12,'Cost Breakdowns'!$A$3:$A$12,'Pre ISIC Consolidation'!$A12,'Cost Breakdowns'!$F$3:$F$12,'Pre ISIC Consolidation'!AO$2)</f>
        <v>0</v>
      </c>
      <c r="AP12">
        <f>SUMIFS('Cost Breakdowns'!$D$3:$D$12,'Cost Breakdowns'!$A$3:$A$12,'Pre ISIC Consolidation'!$A12,'Cost Breakdowns'!$F$3:$F$12,'Pre ISIC Consolidation'!AP$2)</f>
        <v>0</v>
      </c>
      <c r="AQ12">
        <f>SUMIFS('Cost Breakdowns'!$D$3:$D$12,'Cost Breakdowns'!$A$3:$A$12,'Pre ISIC Consolidation'!$A12,'Cost Breakdowns'!$F$3:$F$12,'Pre ISIC Consolidation'!AQ$2)</f>
        <v>0</v>
      </c>
    </row>
    <row r="13" spans="1:43" x14ac:dyDescent="0.45">
      <c r="A13" s="63" t="s">
        <v>325</v>
      </c>
      <c r="B13">
        <f>SUMIFS('Cost Breakdowns'!$D$3:$D$12,'Cost Breakdowns'!$A$3:$A$12,'Pre ISIC Consolidation'!$A13,'Cost Breakdowns'!$F$3:$F$12,'Pre ISIC Consolidation'!B$2)</f>
        <v>0</v>
      </c>
      <c r="C13">
        <f>SUMIFS('Cost Breakdowns'!$D$3:$D$12,'Cost Breakdowns'!$A$3:$A$12,'Pre ISIC Consolidation'!$A13,'Cost Breakdowns'!$F$3:$F$12,'Pre ISIC Consolidation'!C$2)</f>
        <v>0</v>
      </c>
      <c r="D13">
        <f>SUMIFS('Cost Breakdowns'!$D$3:$D$12,'Cost Breakdowns'!$A$3:$A$12,'Pre ISIC Consolidation'!$A13,'Cost Breakdowns'!$F$3:$F$12,'Pre ISIC Consolidation'!D$2)</f>
        <v>0</v>
      </c>
      <c r="E13">
        <f>SUMIFS('Cost Breakdowns'!$D$3:$D$12,'Cost Breakdowns'!$A$3:$A$12,'Pre ISIC Consolidation'!$A13,'Cost Breakdowns'!$F$3:$F$12,'Pre ISIC Consolidation'!E$2)</f>
        <v>0</v>
      </c>
      <c r="F13">
        <f>SUMIFS('Cost Breakdowns'!$D$3:$D$12,'Cost Breakdowns'!$A$3:$A$12,'Pre ISIC Consolidation'!$A13,'Cost Breakdowns'!$F$3:$F$12,'Pre ISIC Consolidation'!F$2)</f>
        <v>0</v>
      </c>
      <c r="G13">
        <f>SUMIFS('Cost Breakdowns'!$D$3:$D$12,'Cost Breakdowns'!$A$3:$A$12,'Pre ISIC Consolidation'!$A13,'Cost Breakdowns'!$F$3:$F$12,'Pre ISIC Consolidation'!G$2)</f>
        <v>0</v>
      </c>
      <c r="H13">
        <f>SUMIFS('Cost Breakdowns'!$D$3:$D$12,'Cost Breakdowns'!$A$3:$A$12,'Pre ISIC Consolidation'!$A13,'Cost Breakdowns'!$F$3:$F$12,'Pre ISIC Consolidation'!H$2)</f>
        <v>0</v>
      </c>
      <c r="I13">
        <f>SUMIFS('Cost Breakdowns'!$D$3:$D$12,'Cost Breakdowns'!$A$3:$A$12,'Pre ISIC Consolidation'!$A13,'Cost Breakdowns'!$F$3:$F$12,'Pre ISIC Consolidation'!I$2)</f>
        <v>0</v>
      </c>
      <c r="J13">
        <f>SUMIFS('Cost Breakdowns'!$D$3:$D$12,'Cost Breakdowns'!$A$3:$A$12,'Pre ISIC Consolidation'!$A13,'Cost Breakdowns'!$F$3:$F$12,'Pre ISIC Consolidation'!J$2)</f>
        <v>0</v>
      </c>
      <c r="K13">
        <f>SUMIFS('Cost Breakdowns'!$D$3:$D$12,'Cost Breakdowns'!$A$3:$A$12,'Pre ISIC Consolidation'!$A13,'Cost Breakdowns'!$F$3:$F$12,'Pre ISIC Consolidation'!K$2)</f>
        <v>0</v>
      </c>
      <c r="L13">
        <f>SUMIFS('Cost Breakdowns'!$D$3:$D$12,'Cost Breakdowns'!$A$3:$A$12,'Pre ISIC Consolidation'!$A13,'Cost Breakdowns'!$F$3:$F$12,'Pre ISIC Consolidation'!L$2)</f>
        <v>0</v>
      </c>
      <c r="M13">
        <f>SUMIFS('Cost Breakdowns'!$D$3:$D$12,'Cost Breakdowns'!$A$3:$A$12,'Pre ISIC Consolidation'!$A13,'Cost Breakdowns'!$F$3:$F$12,'Pre ISIC Consolidation'!M$2)</f>
        <v>0</v>
      </c>
      <c r="N13">
        <f>SUMIFS('Cost Breakdowns'!$D$3:$D$12,'Cost Breakdowns'!$A$3:$A$12,'Pre ISIC Consolidation'!$A13,'Cost Breakdowns'!$F$3:$F$12,'Pre ISIC Consolidation'!N$2)</f>
        <v>0</v>
      </c>
      <c r="O13">
        <f>SUMIFS('Cost Breakdowns'!$D$3:$D$12,'Cost Breakdowns'!$A$3:$A$12,'Pre ISIC Consolidation'!$A13,'Cost Breakdowns'!$F$3:$F$12,'Pre ISIC Consolidation'!O$2)</f>
        <v>0</v>
      </c>
      <c r="P13">
        <f>SUMIFS('Cost Breakdowns'!$D$3:$D$12,'Cost Breakdowns'!$A$3:$A$12,'Pre ISIC Consolidation'!$A13,'Cost Breakdowns'!$F$3:$F$12,'Pre ISIC Consolidation'!P$2)</f>
        <v>0</v>
      </c>
      <c r="Q13">
        <f>SUMIFS('Cost Breakdowns'!$D$3:$D$12,'Cost Breakdowns'!$A$3:$A$12,'Pre ISIC Consolidation'!$A13,'Cost Breakdowns'!$F$3:$F$12,'Pre ISIC Consolidation'!Q$2)</f>
        <v>0</v>
      </c>
      <c r="R13">
        <f>SUMIFS('Cost Breakdowns'!$D$3:$D$12,'Cost Breakdowns'!$A$3:$A$12,'Pre ISIC Consolidation'!$A13,'Cost Breakdowns'!$F$3:$F$12,'Pre ISIC Consolidation'!R$2)</f>
        <v>0</v>
      </c>
      <c r="S13">
        <f>SUMIFS('Cost Breakdowns'!$D$3:$D$12,'Cost Breakdowns'!$A$3:$A$12,'Pre ISIC Consolidation'!$A13,'Cost Breakdowns'!$F$3:$F$12,'Pre ISIC Consolidation'!S$2)</f>
        <v>0</v>
      </c>
      <c r="T13">
        <f>SUMIFS('Cost Breakdowns'!$D$3:$D$12,'Cost Breakdowns'!$A$3:$A$12,'Pre ISIC Consolidation'!$A13,'Cost Breakdowns'!$F$3:$F$12,'Pre ISIC Consolidation'!T$2)</f>
        <v>0</v>
      </c>
      <c r="U13">
        <f>SUMIFS('Cost Breakdowns'!$D$3:$D$12,'Cost Breakdowns'!$A$3:$A$12,'Pre ISIC Consolidation'!$A13,'Cost Breakdowns'!$F$3:$F$12,'Pre ISIC Consolidation'!U$2)</f>
        <v>0</v>
      </c>
      <c r="V13">
        <f>SUMIFS('Cost Breakdowns'!$D$3:$D$12,'Cost Breakdowns'!$A$3:$A$12,'Pre ISIC Consolidation'!$A13,'Cost Breakdowns'!$F$3:$F$12,'Pre ISIC Consolidation'!V$2)</f>
        <v>0.76095990154690019</v>
      </c>
      <c r="W13">
        <f>SUMIFS('Cost Breakdowns'!$D$3:$D$12,'Cost Breakdowns'!$A$3:$A$12,'Pre ISIC Consolidation'!$A13,'Cost Breakdowns'!$F$3:$F$12,'Pre ISIC Consolidation'!W$2)</f>
        <v>0</v>
      </c>
      <c r="X13">
        <f>SUMIFS('Cost Breakdowns'!$D$3:$D$12,'Cost Breakdowns'!$A$3:$A$12,'Pre ISIC Consolidation'!$A13,'Cost Breakdowns'!$F$3:$F$12,'Pre ISIC Consolidation'!X$2)</f>
        <v>0</v>
      </c>
      <c r="Y13">
        <f>SUMIFS('Cost Breakdowns'!$D$3:$D$12,'Cost Breakdowns'!$A$3:$A$12,'Pre ISIC Consolidation'!$A13,'Cost Breakdowns'!$F$3:$F$12,'Pre ISIC Consolidation'!Y$2)</f>
        <v>0</v>
      </c>
      <c r="Z13">
        <f>SUMIFS('Cost Breakdowns'!$D$3:$D$12,'Cost Breakdowns'!$A$3:$A$12,'Pre ISIC Consolidation'!$A13,'Cost Breakdowns'!$F$3:$F$12,'Pre ISIC Consolidation'!Z$2)</f>
        <v>0</v>
      </c>
      <c r="AA13">
        <f>SUMIFS('Cost Breakdowns'!$D$3:$D$12,'Cost Breakdowns'!$A$3:$A$12,'Pre ISIC Consolidation'!$A13,'Cost Breakdowns'!$F$3:$F$12,'Pre ISIC Consolidation'!AA$2)</f>
        <v>0</v>
      </c>
      <c r="AB13">
        <f>SUMIFS('Cost Breakdowns'!$D$3:$D$12,'Cost Breakdowns'!$A$3:$A$12,'Pre ISIC Consolidation'!$A13,'Cost Breakdowns'!$F$3:$F$12,'Pre ISIC Consolidation'!AB$2)</f>
        <v>0</v>
      </c>
      <c r="AC13">
        <f>SUMIFS('Cost Breakdowns'!$D$3:$D$12,'Cost Breakdowns'!$A$3:$A$12,'Pre ISIC Consolidation'!$A13,'Cost Breakdowns'!$F$3:$F$12,'Pre ISIC Consolidation'!AC$2)</f>
        <v>0.23904009845309981</v>
      </c>
      <c r="AD13">
        <f>SUMIFS('Cost Breakdowns'!$D$3:$D$12,'Cost Breakdowns'!$A$3:$A$12,'Pre ISIC Consolidation'!$A13,'Cost Breakdowns'!$F$3:$F$12,'Pre ISIC Consolidation'!AD$2)</f>
        <v>0</v>
      </c>
      <c r="AE13">
        <f>SUMIFS('Cost Breakdowns'!$D$3:$D$12,'Cost Breakdowns'!$A$3:$A$12,'Pre ISIC Consolidation'!$A13,'Cost Breakdowns'!$F$3:$F$12,'Pre ISIC Consolidation'!AE$2)</f>
        <v>0</v>
      </c>
      <c r="AF13">
        <f>SUMIFS('Cost Breakdowns'!$D$3:$D$12,'Cost Breakdowns'!$A$3:$A$12,'Pre ISIC Consolidation'!$A13,'Cost Breakdowns'!$F$3:$F$12,'Pre ISIC Consolidation'!AF$2)</f>
        <v>0</v>
      </c>
      <c r="AG13">
        <f>SUMIFS('Cost Breakdowns'!$D$3:$D$12,'Cost Breakdowns'!$A$3:$A$12,'Pre ISIC Consolidation'!$A13,'Cost Breakdowns'!$F$3:$F$12,'Pre ISIC Consolidation'!AG$2)</f>
        <v>0</v>
      </c>
      <c r="AH13">
        <f>SUMIFS('Cost Breakdowns'!$D$3:$D$12,'Cost Breakdowns'!$A$3:$A$12,'Pre ISIC Consolidation'!$A13,'Cost Breakdowns'!$F$3:$F$12,'Pre ISIC Consolidation'!AH$2)</f>
        <v>0</v>
      </c>
      <c r="AI13">
        <f>SUMIFS('Cost Breakdowns'!$D$3:$D$12,'Cost Breakdowns'!$A$3:$A$12,'Pre ISIC Consolidation'!$A13,'Cost Breakdowns'!$F$3:$F$12,'Pre ISIC Consolidation'!AI$2)</f>
        <v>0</v>
      </c>
      <c r="AJ13">
        <f>SUMIFS('Cost Breakdowns'!$D$3:$D$12,'Cost Breakdowns'!$A$3:$A$12,'Pre ISIC Consolidation'!$A13,'Cost Breakdowns'!$F$3:$F$12,'Pre ISIC Consolidation'!AJ$2)</f>
        <v>0</v>
      </c>
      <c r="AK13">
        <f>SUMIFS('Cost Breakdowns'!$D$3:$D$12,'Cost Breakdowns'!$A$3:$A$12,'Pre ISIC Consolidation'!$A13,'Cost Breakdowns'!$F$3:$F$12,'Pre ISIC Consolidation'!AK$2)</f>
        <v>0</v>
      </c>
      <c r="AL13">
        <f>SUMIFS('Cost Breakdowns'!$D$3:$D$12,'Cost Breakdowns'!$A$3:$A$12,'Pre ISIC Consolidation'!$A13,'Cost Breakdowns'!$F$3:$F$12,'Pre ISIC Consolidation'!AL$2)</f>
        <v>0</v>
      </c>
      <c r="AM13">
        <f>SUMIFS('Cost Breakdowns'!$D$3:$D$12,'Cost Breakdowns'!$A$3:$A$12,'Pre ISIC Consolidation'!$A13,'Cost Breakdowns'!$F$3:$F$12,'Pre ISIC Consolidation'!AM$2)</f>
        <v>0</v>
      </c>
      <c r="AN13">
        <f>SUMIFS('Cost Breakdowns'!$D$3:$D$12,'Cost Breakdowns'!$A$3:$A$12,'Pre ISIC Consolidation'!$A13,'Cost Breakdowns'!$F$3:$F$12,'Pre ISIC Consolidation'!AN$2)</f>
        <v>0</v>
      </c>
      <c r="AO13">
        <f>SUMIFS('Cost Breakdowns'!$D$3:$D$12,'Cost Breakdowns'!$A$3:$A$12,'Pre ISIC Consolidation'!$A13,'Cost Breakdowns'!$F$3:$F$12,'Pre ISIC Consolidation'!AO$2)</f>
        <v>0</v>
      </c>
      <c r="AP13">
        <f>SUMIFS('Cost Breakdowns'!$D$3:$D$12,'Cost Breakdowns'!$A$3:$A$12,'Pre ISIC Consolidation'!$A13,'Cost Breakdowns'!$F$3:$F$12,'Pre ISIC Consolidation'!AP$2)</f>
        <v>0</v>
      </c>
      <c r="AQ13">
        <f>SUMIFS('Cost Breakdowns'!$D$3:$D$12,'Cost Breakdowns'!$A$3:$A$12,'Pre ISIC Consolidation'!$A13,'Cost Breakdowns'!$F$3:$F$12,'Pre ISIC Consolidation'!AQ$2)</f>
        <v>0</v>
      </c>
    </row>
    <row r="14" spans="1:43" x14ac:dyDescent="0.45">
      <c r="A14" s="63" t="s">
        <v>437</v>
      </c>
      <c r="B14">
        <f>SUMIFS('Cost Breakdowns'!$D$3:$D$12,'Cost Breakdowns'!$A$3:$A$12,'Pre ISIC Consolidation'!$A14,'Cost Breakdowns'!$F$3:$F$12,'Pre ISIC Consolidation'!B$2)</f>
        <v>0</v>
      </c>
      <c r="C14">
        <f>SUMIFS('Cost Breakdowns'!$D$3:$D$12,'Cost Breakdowns'!$A$3:$A$12,'Pre ISIC Consolidation'!$A14,'Cost Breakdowns'!$F$3:$F$12,'Pre ISIC Consolidation'!C$2)</f>
        <v>0</v>
      </c>
      <c r="D14">
        <f>SUMIFS('Cost Breakdowns'!$D$3:$D$12,'Cost Breakdowns'!$A$3:$A$12,'Pre ISIC Consolidation'!$A14,'Cost Breakdowns'!$F$3:$F$12,'Pre ISIC Consolidation'!D$2)</f>
        <v>0</v>
      </c>
      <c r="E14">
        <f>SUMIFS('Cost Breakdowns'!$D$3:$D$12,'Cost Breakdowns'!$A$3:$A$12,'Pre ISIC Consolidation'!$A14,'Cost Breakdowns'!$F$3:$F$12,'Pre ISIC Consolidation'!E$2)</f>
        <v>0</v>
      </c>
      <c r="F14">
        <f>SUMIFS('Cost Breakdowns'!$D$3:$D$12,'Cost Breakdowns'!$A$3:$A$12,'Pre ISIC Consolidation'!$A14,'Cost Breakdowns'!$F$3:$F$12,'Pre ISIC Consolidation'!F$2)</f>
        <v>0</v>
      </c>
      <c r="G14">
        <f>SUMIFS('Cost Breakdowns'!$D$3:$D$12,'Cost Breakdowns'!$A$3:$A$12,'Pre ISIC Consolidation'!$A14,'Cost Breakdowns'!$F$3:$F$12,'Pre ISIC Consolidation'!G$2)</f>
        <v>0</v>
      </c>
      <c r="H14">
        <f>SUMIFS('Cost Breakdowns'!$D$3:$D$12,'Cost Breakdowns'!$A$3:$A$12,'Pre ISIC Consolidation'!$A14,'Cost Breakdowns'!$F$3:$F$12,'Pre ISIC Consolidation'!H$2)</f>
        <v>0</v>
      </c>
      <c r="I14">
        <f>SUMIFS('Cost Breakdowns'!$D$3:$D$12,'Cost Breakdowns'!$A$3:$A$12,'Pre ISIC Consolidation'!$A14,'Cost Breakdowns'!$F$3:$F$12,'Pre ISIC Consolidation'!I$2)</f>
        <v>0</v>
      </c>
      <c r="J14">
        <f>SUMIFS('Cost Breakdowns'!$D$3:$D$12,'Cost Breakdowns'!$A$3:$A$12,'Pre ISIC Consolidation'!$A14,'Cost Breakdowns'!$F$3:$F$12,'Pre ISIC Consolidation'!J$2)</f>
        <v>0</v>
      </c>
      <c r="K14">
        <f>SUMIFS('Cost Breakdowns'!$D$3:$D$12,'Cost Breakdowns'!$A$3:$A$12,'Pre ISIC Consolidation'!$A14,'Cost Breakdowns'!$F$3:$F$12,'Pre ISIC Consolidation'!K$2)</f>
        <v>0</v>
      </c>
      <c r="L14">
        <f>SUMIFS('Cost Breakdowns'!$D$3:$D$12,'Cost Breakdowns'!$A$3:$A$12,'Pre ISIC Consolidation'!$A14,'Cost Breakdowns'!$F$3:$F$12,'Pre ISIC Consolidation'!L$2)</f>
        <v>0</v>
      </c>
      <c r="M14">
        <f>SUMIFS('Cost Breakdowns'!$D$3:$D$12,'Cost Breakdowns'!$A$3:$A$12,'Pre ISIC Consolidation'!$A14,'Cost Breakdowns'!$F$3:$F$12,'Pre ISIC Consolidation'!M$2)</f>
        <v>0</v>
      </c>
      <c r="N14">
        <f>SUMIFS('Cost Breakdowns'!$D$3:$D$12,'Cost Breakdowns'!$A$3:$A$12,'Pre ISIC Consolidation'!$A14,'Cost Breakdowns'!$F$3:$F$12,'Pre ISIC Consolidation'!N$2)</f>
        <v>0</v>
      </c>
      <c r="O14">
        <f>SUMIFS('Cost Breakdowns'!$D$3:$D$12,'Cost Breakdowns'!$A$3:$A$12,'Pre ISIC Consolidation'!$A14,'Cost Breakdowns'!$F$3:$F$12,'Pre ISIC Consolidation'!O$2)</f>
        <v>0</v>
      </c>
      <c r="P14">
        <f>SUMIFS('Cost Breakdowns'!$D$3:$D$12,'Cost Breakdowns'!$A$3:$A$12,'Pre ISIC Consolidation'!$A14,'Cost Breakdowns'!$F$3:$F$12,'Pre ISIC Consolidation'!P$2)</f>
        <v>0</v>
      </c>
      <c r="Q14">
        <f>SUMIFS('Cost Breakdowns'!$D$3:$D$12,'Cost Breakdowns'!$A$3:$A$12,'Pre ISIC Consolidation'!$A14,'Cost Breakdowns'!$F$3:$F$12,'Pre ISIC Consolidation'!Q$2)</f>
        <v>0</v>
      </c>
      <c r="R14">
        <f>SUMIFS('Cost Breakdowns'!$D$3:$D$12,'Cost Breakdowns'!$A$3:$A$12,'Pre ISIC Consolidation'!$A14,'Cost Breakdowns'!$F$3:$F$12,'Pre ISIC Consolidation'!R$2)</f>
        <v>0</v>
      </c>
      <c r="S14">
        <f>SUMIFS('Cost Breakdowns'!$D$3:$D$12,'Cost Breakdowns'!$A$3:$A$12,'Pre ISIC Consolidation'!$A14,'Cost Breakdowns'!$F$3:$F$12,'Pre ISIC Consolidation'!S$2)</f>
        <v>0</v>
      </c>
      <c r="T14">
        <f>SUMIFS('Cost Breakdowns'!$D$3:$D$12,'Cost Breakdowns'!$A$3:$A$12,'Pre ISIC Consolidation'!$A14,'Cost Breakdowns'!$F$3:$F$12,'Pre ISIC Consolidation'!T$2)</f>
        <v>0</v>
      </c>
      <c r="U14">
        <f>SUMIFS('Cost Breakdowns'!$D$3:$D$12,'Cost Breakdowns'!$A$3:$A$12,'Pre ISIC Consolidation'!$A14,'Cost Breakdowns'!$F$3:$F$12,'Pre ISIC Consolidation'!U$2)</f>
        <v>0</v>
      </c>
      <c r="V14">
        <f>SUMIFS('Cost Breakdowns'!$D$3:$D$12,'Cost Breakdowns'!$A$3:$A$12,'Pre ISIC Consolidation'!$A14,'Cost Breakdowns'!$F$3:$F$12,'Pre ISIC Consolidation'!V$2)</f>
        <v>0</v>
      </c>
      <c r="W14">
        <f>SUMIFS('Cost Breakdowns'!$D$3:$D$12,'Cost Breakdowns'!$A$3:$A$12,'Pre ISIC Consolidation'!$A14,'Cost Breakdowns'!$F$3:$F$12,'Pre ISIC Consolidation'!W$2)</f>
        <v>0</v>
      </c>
      <c r="X14">
        <f>SUMIFS('Cost Breakdowns'!$D$3:$D$12,'Cost Breakdowns'!$A$3:$A$12,'Pre ISIC Consolidation'!$A14,'Cost Breakdowns'!$F$3:$F$12,'Pre ISIC Consolidation'!X$2)</f>
        <v>0</v>
      </c>
      <c r="Y14">
        <f>SUMIFS('Cost Breakdowns'!$D$3:$D$12,'Cost Breakdowns'!$A$3:$A$12,'Pre ISIC Consolidation'!$A14,'Cost Breakdowns'!$F$3:$F$12,'Pre ISIC Consolidation'!Y$2)</f>
        <v>0</v>
      </c>
      <c r="Z14">
        <f>SUMIFS('Cost Breakdowns'!$D$3:$D$12,'Cost Breakdowns'!$A$3:$A$12,'Pre ISIC Consolidation'!$A14,'Cost Breakdowns'!$F$3:$F$12,'Pre ISIC Consolidation'!Z$2)</f>
        <v>0</v>
      </c>
      <c r="AA14">
        <f>SUMIFS('Cost Breakdowns'!$D$3:$D$12,'Cost Breakdowns'!$A$3:$A$12,'Pre ISIC Consolidation'!$A14,'Cost Breakdowns'!$F$3:$F$12,'Pre ISIC Consolidation'!AA$2)</f>
        <v>0</v>
      </c>
      <c r="AB14">
        <f>SUMIFS('Cost Breakdowns'!$D$3:$D$12,'Cost Breakdowns'!$A$3:$A$12,'Pre ISIC Consolidation'!$A14,'Cost Breakdowns'!$F$3:$F$12,'Pre ISIC Consolidation'!AB$2)</f>
        <v>0</v>
      </c>
      <c r="AC14">
        <f>SUMIFS('Cost Breakdowns'!$D$3:$D$12,'Cost Breakdowns'!$A$3:$A$12,'Pre ISIC Consolidation'!$A14,'Cost Breakdowns'!$F$3:$F$12,'Pre ISIC Consolidation'!AC$2)</f>
        <v>0</v>
      </c>
      <c r="AD14">
        <f>SUMIFS('Cost Breakdowns'!$D$3:$D$12,'Cost Breakdowns'!$A$3:$A$12,'Pre ISIC Consolidation'!$A14,'Cost Breakdowns'!$F$3:$F$12,'Pre ISIC Consolidation'!AD$2)</f>
        <v>0</v>
      </c>
      <c r="AE14">
        <f>SUMIFS('Cost Breakdowns'!$D$3:$D$12,'Cost Breakdowns'!$A$3:$A$12,'Pre ISIC Consolidation'!$A14,'Cost Breakdowns'!$F$3:$F$12,'Pre ISIC Consolidation'!AE$2)</f>
        <v>0</v>
      </c>
      <c r="AF14">
        <f>SUMIFS('Cost Breakdowns'!$D$3:$D$12,'Cost Breakdowns'!$A$3:$A$12,'Pre ISIC Consolidation'!$A14,'Cost Breakdowns'!$F$3:$F$12,'Pre ISIC Consolidation'!AF$2)</f>
        <v>0</v>
      </c>
      <c r="AG14">
        <f>SUMIFS('Cost Breakdowns'!$D$3:$D$12,'Cost Breakdowns'!$A$3:$A$12,'Pre ISIC Consolidation'!$A14,'Cost Breakdowns'!$F$3:$F$12,'Pre ISIC Consolidation'!AG$2)</f>
        <v>0</v>
      </c>
      <c r="AH14">
        <f>SUMIFS('Cost Breakdowns'!$D$3:$D$12,'Cost Breakdowns'!$A$3:$A$12,'Pre ISIC Consolidation'!$A14,'Cost Breakdowns'!$F$3:$F$12,'Pre ISIC Consolidation'!AH$2)</f>
        <v>0</v>
      </c>
      <c r="AI14">
        <f>SUMIFS('Cost Breakdowns'!$D$3:$D$12,'Cost Breakdowns'!$A$3:$A$12,'Pre ISIC Consolidation'!$A14,'Cost Breakdowns'!$F$3:$F$12,'Pre ISIC Consolidation'!AI$2)</f>
        <v>0</v>
      </c>
      <c r="AJ14">
        <f>SUMIFS('Cost Breakdowns'!$D$3:$D$12,'Cost Breakdowns'!$A$3:$A$12,'Pre ISIC Consolidation'!$A14,'Cost Breakdowns'!$F$3:$F$12,'Pre ISIC Consolidation'!AJ$2)</f>
        <v>0</v>
      </c>
      <c r="AK14">
        <f>SUMIFS('Cost Breakdowns'!$D$3:$D$12,'Cost Breakdowns'!$A$3:$A$12,'Pre ISIC Consolidation'!$A14,'Cost Breakdowns'!$F$3:$F$12,'Pre ISIC Consolidation'!AK$2)</f>
        <v>0</v>
      </c>
      <c r="AL14">
        <f>SUMIFS('Cost Breakdowns'!$D$3:$D$12,'Cost Breakdowns'!$A$3:$A$12,'Pre ISIC Consolidation'!$A14,'Cost Breakdowns'!$F$3:$F$12,'Pre ISIC Consolidation'!AL$2)</f>
        <v>0</v>
      </c>
      <c r="AM14">
        <f>SUMIFS('Cost Breakdowns'!$D$3:$D$12,'Cost Breakdowns'!$A$3:$A$12,'Pre ISIC Consolidation'!$A14,'Cost Breakdowns'!$F$3:$F$12,'Pre ISIC Consolidation'!AM$2)</f>
        <v>0</v>
      </c>
      <c r="AN14">
        <f>SUMIFS('Cost Breakdowns'!$D$3:$D$12,'Cost Breakdowns'!$A$3:$A$12,'Pre ISIC Consolidation'!$A14,'Cost Breakdowns'!$F$3:$F$12,'Pre ISIC Consolidation'!AN$2)</f>
        <v>0</v>
      </c>
      <c r="AO14">
        <f>SUMIFS('Cost Breakdowns'!$D$3:$D$12,'Cost Breakdowns'!$A$3:$A$12,'Pre ISIC Consolidation'!$A14,'Cost Breakdowns'!$F$3:$F$12,'Pre ISIC Consolidation'!AO$2)</f>
        <v>0</v>
      </c>
      <c r="AP14">
        <f>SUMIFS('Cost Breakdowns'!$D$3:$D$12,'Cost Breakdowns'!$A$3:$A$12,'Pre ISIC Consolidation'!$A14,'Cost Breakdowns'!$F$3:$F$12,'Pre ISIC Consolidation'!AP$2)</f>
        <v>0</v>
      </c>
      <c r="AQ14">
        <f>SUMIFS('Cost Breakdowns'!$D$3:$D$12,'Cost Breakdowns'!$A$3:$A$12,'Pre ISIC Consolidation'!$A14,'Cost Breakdowns'!$F$3:$F$12,'Pre ISIC Consolidation'!AQ$2)</f>
        <v>0</v>
      </c>
    </row>
    <row r="15" spans="1:43" x14ac:dyDescent="0.45">
      <c r="A15" s="63" t="s">
        <v>331</v>
      </c>
      <c r="B15">
        <f>SUMIFS('Cost Breakdowns'!$D$3:$D$12,'Cost Breakdowns'!$A$3:$A$12,'Pre ISIC Consolidation'!$A15,'Cost Breakdowns'!$F$3:$F$12,'Pre ISIC Consolidation'!B$2)</f>
        <v>0</v>
      </c>
      <c r="C15">
        <f>SUMIFS('Cost Breakdowns'!$D$3:$D$12,'Cost Breakdowns'!$A$3:$A$12,'Pre ISIC Consolidation'!$A15,'Cost Breakdowns'!$F$3:$F$12,'Pre ISIC Consolidation'!C$2)</f>
        <v>0</v>
      </c>
      <c r="D15">
        <f>SUMIFS('Cost Breakdowns'!$D$3:$D$12,'Cost Breakdowns'!$A$3:$A$12,'Pre ISIC Consolidation'!$A15,'Cost Breakdowns'!$F$3:$F$12,'Pre ISIC Consolidation'!D$2)</f>
        <v>0</v>
      </c>
      <c r="E15">
        <f>SUMIFS('Cost Breakdowns'!$D$3:$D$12,'Cost Breakdowns'!$A$3:$A$12,'Pre ISIC Consolidation'!$A15,'Cost Breakdowns'!$F$3:$F$12,'Pre ISIC Consolidation'!E$2)</f>
        <v>0</v>
      </c>
      <c r="F15">
        <f>SUMIFS('Cost Breakdowns'!$D$3:$D$12,'Cost Breakdowns'!$A$3:$A$12,'Pre ISIC Consolidation'!$A15,'Cost Breakdowns'!$F$3:$F$12,'Pre ISIC Consolidation'!F$2)</f>
        <v>0</v>
      </c>
      <c r="G15">
        <f>SUMIFS('Cost Breakdowns'!$D$3:$D$12,'Cost Breakdowns'!$A$3:$A$12,'Pre ISIC Consolidation'!$A15,'Cost Breakdowns'!$F$3:$F$12,'Pre ISIC Consolidation'!G$2)</f>
        <v>0</v>
      </c>
      <c r="H15">
        <f>SUMIFS('Cost Breakdowns'!$D$3:$D$12,'Cost Breakdowns'!$A$3:$A$12,'Pre ISIC Consolidation'!$A15,'Cost Breakdowns'!$F$3:$F$12,'Pre ISIC Consolidation'!H$2)</f>
        <v>0</v>
      </c>
      <c r="I15">
        <f>SUMIFS('Cost Breakdowns'!$D$3:$D$12,'Cost Breakdowns'!$A$3:$A$12,'Pre ISIC Consolidation'!$A15,'Cost Breakdowns'!$F$3:$F$12,'Pre ISIC Consolidation'!I$2)</f>
        <v>0</v>
      </c>
      <c r="J15">
        <f>SUMIFS('Cost Breakdowns'!$D$3:$D$12,'Cost Breakdowns'!$A$3:$A$12,'Pre ISIC Consolidation'!$A15,'Cost Breakdowns'!$F$3:$F$12,'Pre ISIC Consolidation'!J$2)</f>
        <v>0</v>
      </c>
      <c r="K15">
        <f>SUMIFS('Cost Breakdowns'!$D$3:$D$12,'Cost Breakdowns'!$A$3:$A$12,'Pre ISIC Consolidation'!$A15,'Cost Breakdowns'!$F$3:$F$12,'Pre ISIC Consolidation'!K$2)</f>
        <v>0</v>
      </c>
      <c r="L15">
        <f>SUMIFS('Cost Breakdowns'!$D$3:$D$12,'Cost Breakdowns'!$A$3:$A$12,'Pre ISIC Consolidation'!$A15,'Cost Breakdowns'!$F$3:$F$12,'Pre ISIC Consolidation'!L$2)</f>
        <v>0</v>
      </c>
      <c r="M15">
        <f>SUMIFS('Cost Breakdowns'!$D$3:$D$12,'Cost Breakdowns'!$A$3:$A$12,'Pre ISIC Consolidation'!$A15,'Cost Breakdowns'!$F$3:$F$12,'Pre ISIC Consolidation'!M$2)</f>
        <v>0</v>
      </c>
      <c r="N15">
        <f>SUMIFS('Cost Breakdowns'!$D$3:$D$12,'Cost Breakdowns'!$A$3:$A$12,'Pre ISIC Consolidation'!$A15,'Cost Breakdowns'!$F$3:$F$12,'Pre ISIC Consolidation'!N$2)</f>
        <v>0</v>
      </c>
      <c r="O15">
        <f>SUMIFS('Cost Breakdowns'!$D$3:$D$12,'Cost Breakdowns'!$A$3:$A$12,'Pre ISIC Consolidation'!$A15,'Cost Breakdowns'!$F$3:$F$12,'Pre ISIC Consolidation'!O$2)</f>
        <v>0</v>
      </c>
      <c r="P15">
        <f>SUMIFS('Cost Breakdowns'!$D$3:$D$12,'Cost Breakdowns'!$A$3:$A$12,'Pre ISIC Consolidation'!$A15,'Cost Breakdowns'!$F$3:$F$12,'Pre ISIC Consolidation'!P$2)</f>
        <v>0</v>
      </c>
      <c r="Q15">
        <f>SUMIFS('Cost Breakdowns'!$D$3:$D$12,'Cost Breakdowns'!$A$3:$A$12,'Pre ISIC Consolidation'!$A15,'Cost Breakdowns'!$F$3:$F$12,'Pre ISIC Consolidation'!Q$2)</f>
        <v>0</v>
      </c>
      <c r="R15">
        <f>SUMIFS('Cost Breakdowns'!$D$3:$D$12,'Cost Breakdowns'!$A$3:$A$12,'Pre ISIC Consolidation'!$A15,'Cost Breakdowns'!$F$3:$F$12,'Pre ISIC Consolidation'!R$2)</f>
        <v>0</v>
      </c>
      <c r="S15">
        <f>SUMIFS('Cost Breakdowns'!$D$3:$D$12,'Cost Breakdowns'!$A$3:$A$12,'Pre ISIC Consolidation'!$A15,'Cost Breakdowns'!$F$3:$F$12,'Pre ISIC Consolidation'!S$2)</f>
        <v>0</v>
      </c>
      <c r="T15">
        <f>SUMIFS('Cost Breakdowns'!$D$3:$D$12,'Cost Breakdowns'!$A$3:$A$12,'Pre ISIC Consolidation'!$A15,'Cost Breakdowns'!$F$3:$F$12,'Pre ISIC Consolidation'!T$2)</f>
        <v>0</v>
      </c>
      <c r="U15">
        <f>SUMIFS('Cost Breakdowns'!$D$3:$D$12,'Cost Breakdowns'!$A$3:$A$12,'Pre ISIC Consolidation'!$A15,'Cost Breakdowns'!$F$3:$F$12,'Pre ISIC Consolidation'!U$2)</f>
        <v>1</v>
      </c>
      <c r="V15">
        <f>SUMIFS('Cost Breakdowns'!$D$3:$D$12,'Cost Breakdowns'!$A$3:$A$12,'Pre ISIC Consolidation'!$A15,'Cost Breakdowns'!$F$3:$F$12,'Pre ISIC Consolidation'!V$2)</f>
        <v>0</v>
      </c>
      <c r="W15">
        <f>SUMIFS('Cost Breakdowns'!$D$3:$D$12,'Cost Breakdowns'!$A$3:$A$12,'Pre ISIC Consolidation'!$A15,'Cost Breakdowns'!$F$3:$F$12,'Pre ISIC Consolidation'!W$2)</f>
        <v>0</v>
      </c>
      <c r="X15">
        <f>SUMIFS('Cost Breakdowns'!$D$3:$D$12,'Cost Breakdowns'!$A$3:$A$12,'Pre ISIC Consolidation'!$A15,'Cost Breakdowns'!$F$3:$F$12,'Pre ISIC Consolidation'!X$2)</f>
        <v>0</v>
      </c>
      <c r="Y15">
        <f>SUMIFS('Cost Breakdowns'!$D$3:$D$12,'Cost Breakdowns'!$A$3:$A$12,'Pre ISIC Consolidation'!$A15,'Cost Breakdowns'!$F$3:$F$12,'Pre ISIC Consolidation'!Y$2)</f>
        <v>0</v>
      </c>
      <c r="Z15">
        <f>SUMIFS('Cost Breakdowns'!$D$3:$D$12,'Cost Breakdowns'!$A$3:$A$12,'Pre ISIC Consolidation'!$A15,'Cost Breakdowns'!$F$3:$F$12,'Pre ISIC Consolidation'!Z$2)</f>
        <v>0</v>
      </c>
      <c r="AA15">
        <f>SUMIFS('Cost Breakdowns'!$D$3:$D$12,'Cost Breakdowns'!$A$3:$A$12,'Pre ISIC Consolidation'!$A15,'Cost Breakdowns'!$F$3:$F$12,'Pre ISIC Consolidation'!AA$2)</f>
        <v>0</v>
      </c>
      <c r="AB15">
        <f>SUMIFS('Cost Breakdowns'!$D$3:$D$12,'Cost Breakdowns'!$A$3:$A$12,'Pre ISIC Consolidation'!$A15,'Cost Breakdowns'!$F$3:$F$12,'Pre ISIC Consolidation'!AB$2)</f>
        <v>0</v>
      </c>
      <c r="AC15">
        <f>SUMIFS('Cost Breakdowns'!$D$3:$D$12,'Cost Breakdowns'!$A$3:$A$12,'Pre ISIC Consolidation'!$A15,'Cost Breakdowns'!$F$3:$F$12,'Pre ISIC Consolidation'!AC$2)</f>
        <v>0</v>
      </c>
      <c r="AD15">
        <f>SUMIFS('Cost Breakdowns'!$D$3:$D$12,'Cost Breakdowns'!$A$3:$A$12,'Pre ISIC Consolidation'!$A15,'Cost Breakdowns'!$F$3:$F$12,'Pre ISIC Consolidation'!AD$2)</f>
        <v>0</v>
      </c>
      <c r="AE15">
        <f>SUMIFS('Cost Breakdowns'!$D$3:$D$12,'Cost Breakdowns'!$A$3:$A$12,'Pre ISIC Consolidation'!$A15,'Cost Breakdowns'!$F$3:$F$12,'Pre ISIC Consolidation'!AE$2)</f>
        <v>0</v>
      </c>
      <c r="AF15">
        <f>SUMIFS('Cost Breakdowns'!$D$3:$D$12,'Cost Breakdowns'!$A$3:$A$12,'Pre ISIC Consolidation'!$A15,'Cost Breakdowns'!$F$3:$F$12,'Pre ISIC Consolidation'!AF$2)</f>
        <v>0</v>
      </c>
      <c r="AG15">
        <f>SUMIFS('Cost Breakdowns'!$D$3:$D$12,'Cost Breakdowns'!$A$3:$A$12,'Pre ISIC Consolidation'!$A15,'Cost Breakdowns'!$F$3:$F$12,'Pre ISIC Consolidation'!AG$2)</f>
        <v>0</v>
      </c>
      <c r="AH15">
        <f>SUMIFS('Cost Breakdowns'!$D$3:$D$12,'Cost Breakdowns'!$A$3:$A$12,'Pre ISIC Consolidation'!$A15,'Cost Breakdowns'!$F$3:$F$12,'Pre ISIC Consolidation'!AH$2)</f>
        <v>0</v>
      </c>
      <c r="AI15">
        <f>SUMIFS('Cost Breakdowns'!$D$3:$D$12,'Cost Breakdowns'!$A$3:$A$12,'Pre ISIC Consolidation'!$A15,'Cost Breakdowns'!$F$3:$F$12,'Pre ISIC Consolidation'!AI$2)</f>
        <v>0</v>
      </c>
      <c r="AJ15">
        <f>SUMIFS('Cost Breakdowns'!$D$3:$D$12,'Cost Breakdowns'!$A$3:$A$12,'Pre ISIC Consolidation'!$A15,'Cost Breakdowns'!$F$3:$F$12,'Pre ISIC Consolidation'!AJ$2)</f>
        <v>0</v>
      </c>
      <c r="AK15">
        <f>SUMIFS('Cost Breakdowns'!$D$3:$D$12,'Cost Breakdowns'!$A$3:$A$12,'Pre ISIC Consolidation'!$A15,'Cost Breakdowns'!$F$3:$F$12,'Pre ISIC Consolidation'!AK$2)</f>
        <v>0</v>
      </c>
      <c r="AL15">
        <f>SUMIFS('Cost Breakdowns'!$D$3:$D$12,'Cost Breakdowns'!$A$3:$A$12,'Pre ISIC Consolidation'!$A15,'Cost Breakdowns'!$F$3:$F$12,'Pre ISIC Consolidation'!AL$2)</f>
        <v>0</v>
      </c>
      <c r="AM15">
        <f>SUMIFS('Cost Breakdowns'!$D$3:$D$12,'Cost Breakdowns'!$A$3:$A$12,'Pre ISIC Consolidation'!$A15,'Cost Breakdowns'!$F$3:$F$12,'Pre ISIC Consolidation'!AM$2)</f>
        <v>0</v>
      </c>
      <c r="AN15">
        <f>SUMIFS('Cost Breakdowns'!$D$3:$D$12,'Cost Breakdowns'!$A$3:$A$12,'Pre ISIC Consolidation'!$A15,'Cost Breakdowns'!$F$3:$F$12,'Pre ISIC Consolidation'!AN$2)</f>
        <v>0</v>
      </c>
      <c r="AO15">
        <f>SUMIFS('Cost Breakdowns'!$D$3:$D$12,'Cost Breakdowns'!$A$3:$A$12,'Pre ISIC Consolidation'!$A15,'Cost Breakdowns'!$F$3:$F$12,'Pre ISIC Consolidation'!AO$2)</f>
        <v>0</v>
      </c>
      <c r="AP15">
        <f>SUMIFS('Cost Breakdowns'!$D$3:$D$12,'Cost Breakdowns'!$A$3:$A$12,'Pre ISIC Consolidation'!$A15,'Cost Breakdowns'!$F$3:$F$12,'Pre ISIC Consolidation'!AP$2)</f>
        <v>0</v>
      </c>
      <c r="AQ15">
        <f>SUMIFS('Cost Breakdowns'!$D$3:$D$12,'Cost Breakdowns'!$A$3:$A$12,'Pre ISIC Consolidation'!$A15,'Cost Breakdowns'!$F$3:$F$12,'Pre ISIC Consolidation'!AQ$2)</f>
        <v>0</v>
      </c>
    </row>
    <row r="16" spans="1:43" x14ac:dyDescent="0.45">
      <c r="A16" s="63" t="s">
        <v>393</v>
      </c>
      <c r="B16">
        <f>SUMIFS('Cost Breakdowns'!$D$3:$D$12,'Cost Breakdowns'!$A$3:$A$12,'Pre ISIC Consolidation'!$A16,'Cost Breakdowns'!$F$3:$F$12,'Pre ISIC Consolidation'!B$2)</f>
        <v>0</v>
      </c>
      <c r="C16">
        <f>SUMIFS('Cost Breakdowns'!$D$3:$D$12,'Cost Breakdowns'!$A$3:$A$12,'Pre ISIC Consolidation'!$A16,'Cost Breakdowns'!$F$3:$F$12,'Pre ISIC Consolidation'!C$2)</f>
        <v>0</v>
      </c>
      <c r="D16">
        <f>SUMIFS('Cost Breakdowns'!$D$3:$D$12,'Cost Breakdowns'!$A$3:$A$12,'Pre ISIC Consolidation'!$A16,'Cost Breakdowns'!$F$3:$F$12,'Pre ISIC Consolidation'!D$2)</f>
        <v>0</v>
      </c>
      <c r="E16">
        <f>SUMIFS('Cost Breakdowns'!$D$3:$D$12,'Cost Breakdowns'!$A$3:$A$12,'Pre ISIC Consolidation'!$A16,'Cost Breakdowns'!$F$3:$F$12,'Pre ISIC Consolidation'!E$2)</f>
        <v>0</v>
      </c>
      <c r="F16">
        <f>SUMIFS('Cost Breakdowns'!$D$3:$D$12,'Cost Breakdowns'!$A$3:$A$12,'Pre ISIC Consolidation'!$A16,'Cost Breakdowns'!$F$3:$F$12,'Pre ISIC Consolidation'!F$2)</f>
        <v>0</v>
      </c>
      <c r="G16">
        <f>SUMIFS('Cost Breakdowns'!$D$3:$D$12,'Cost Breakdowns'!$A$3:$A$12,'Pre ISIC Consolidation'!$A16,'Cost Breakdowns'!$F$3:$F$12,'Pre ISIC Consolidation'!G$2)</f>
        <v>0</v>
      </c>
      <c r="H16">
        <f>SUMIFS('Cost Breakdowns'!$D$3:$D$12,'Cost Breakdowns'!$A$3:$A$12,'Pre ISIC Consolidation'!$A16,'Cost Breakdowns'!$F$3:$F$12,'Pre ISIC Consolidation'!H$2)</f>
        <v>0</v>
      </c>
      <c r="I16">
        <f>SUMIFS('Cost Breakdowns'!$D$3:$D$12,'Cost Breakdowns'!$A$3:$A$12,'Pre ISIC Consolidation'!$A16,'Cost Breakdowns'!$F$3:$F$12,'Pre ISIC Consolidation'!I$2)</f>
        <v>0</v>
      </c>
      <c r="J16">
        <f>SUMIFS('Cost Breakdowns'!$D$3:$D$12,'Cost Breakdowns'!$A$3:$A$12,'Pre ISIC Consolidation'!$A16,'Cost Breakdowns'!$F$3:$F$12,'Pre ISIC Consolidation'!J$2)</f>
        <v>0</v>
      </c>
      <c r="K16">
        <f>SUMIFS('Cost Breakdowns'!$D$3:$D$12,'Cost Breakdowns'!$A$3:$A$12,'Pre ISIC Consolidation'!$A16,'Cost Breakdowns'!$F$3:$F$12,'Pre ISIC Consolidation'!K$2)</f>
        <v>0</v>
      </c>
      <c r="L16">
        <f>SUMIFS('Cost Breakdowns'!$D$3:$D$12,'Cost Breakdowns'!$A$3:$A$12,'Pre ISIC Consolidation'!$A16,'Cost Breakdowns'!$F$3:$F$12,'Pre ISIC Consolidation'!L$2)</f>
        <v>0</v>
      </c>
      <c r="M16">
        <f>SUMIFS('Cost Breakdowns'!$D$3:$D$12,'Cost Breakdowns'!$A$3:$A$12,'Pre ISIC Consolidation'!$A16,'Cost Breakdowns'!$F$3:$F$12,'Pre ISIC Consolidation'!M$2)</f>
        <v>0</v>
      </c>
      <c r="N16">
        <f>SUMIFS('Cost Breakdowns'!$D$3:$D$12,'Cost Breakdowns'!$A$3:$A$12,'Pre ISIC Consolidation'!$A16,'Cost Breakdowns'!$F$3:$F$12,'Pre ISIC Consolidation'!N$2)</f>
        <v>0</v>
      </c>
      <c r="O16">
        <f>SUMIFS('Cost Breakdowns'!$D$3:$D$12,'Cost Breakdowns'!$A$3:$A$12,'Pre ISIC Consolidation'!$A16,'Cost Breakdowns'!$F$3:$F$12,'Pre ISIC Consolidation'!O$2)</f>
        <v>0</v>
      </c>
      <c r="P16">
        <f>SUMIFS('Cost Breakdowns'!$D$3:$D$12,'Cost Breakdowns'!$A$3:$A$12,'Pre ISIC Consolidation'!$A16,'Cost Breakdowns'!$F$3:$F$12,'Pre ISIC Consolidation'!P$2)</f>
        <v>0</v>
      </c>
      <c r="Q16">
        <f>SUMIFS('Cost Breakdowns'!$D$3:$D$12,'Cost Breakdowns'!$A$3:$A$12,'Pre ISIC Consolidation'!$A16,'Cost Breakdowns'!$F$3:$F$12,'Pre ISIC Consolidation'!Q$2)</f>
        <v>0</v>
      </c>
      <c r="R16">
        <f>SUMIFS('Cost Breakdowns'!$D$3:$D$12,'Cost Breakdowns'!$A$3:$A$12,'Pre ISIC Consolidation'!$A16,'Cost Breakdowns'!$F$3:$F$12,'Pre ISIC Consolidation'!R$2)</f>
        <v>0</v>
      </c>
      <c r="S16">
        <f>SUMIFS('Cost Breakdowns'!$D$3:$D$12,'Cost Breakdowns'!$A$3:$A$12,'Pre ISIC Consolidation'!$A16,'Cost Breakdowns'!$F$3:$F$12,'Pre ISIC Consolidation'!S$2)</f>
        <v>0</v>
      </c>
      <c r="T16">
        <f>SUMIFS('Cost Breakdowns'!$D$3:$D$12,'Cost Breakdowns'!$A$3:$A$12,'Pre ISIC Consolidation'!$A16,'Cost Breakdowns'!$F$3:$F$12,'Pre ISIC Consolidation'!T$2)</f>
        <v>0</v>
      </c>
      <c r="U16">
        <f>SUMIFS('Cost Breakdowns'!$D$3:$D$12,'Cost Breakdowns'!$A$3:$A$12,'Pre ISIC Consolidation'!$A16,'Cost Breakdowns'!$F$3:$F$12,'Pre ISIC Consolidation'!U$2)</f>
        <v>0.75421910337856524</v>
      </c>
      <c r="V16">
        <f>SUMIFS('Cost Breakdowns'!$D$3:$D$12,'Cost Breakdowns'!$A$3:$A$12,'Pre ISIC Consolidation'!$A16,'Cost Breakdowns'!$F$3:$F$12,'Pre ISIC Consolidation'!V$2)</f>
        <v>0</v>
      </c>
      <c r="W16">
        <f>SUMIFS('Cost Breakdowns'!$D$3:$D$12,'Cost Breakdowns'!$A$3:$A$12,'Pre ISIC Consolidation'!$A16,'Cost Breakdowns'!$F$3:$F$12,'Pre ISIC Consolidation'!W$2)</f>
        <v>0</v>
      </c>
      <c r="X16">
        <f>SUMIFS('Cost Breakdowns'!$D$3:$D$12,'Cost Breakdowns'!$A$3:$A$12,'Pre ISIC Consolidation'!$A16,'Cost Breakdowns'!$F$3:$F$12,'Pre ISIC Consolidation'!X$2)</f>
        <v>0</v>
      </c>
      <c r="Y16">
        <f>SUMIFS('Cost Breakdowns'!$D$3:$D$12,'Cost Breakdowns'!$A$3:$A$12,'Pre ISIC Consolidation'!$A16,'Cost Breakdowns'!$F$3:$F$12,'Pre ISIC Consolidation'!Y$2)</f>
        <v>0</v>
      </c>
      <c r="Z16">
        <f>SUMIFS('Cost Breakdowns'!$D$3:$D$12,'Cost Breakdowns'!$A$3:$A$12,'Pre ISIC Consolidation'!$A16,'Cost Breakdowns'!$F$3:$F$12,'Pre ISIC Consolidation'!Z$2)</f>
        <v>0</v>
      </c>
      <c r="AA16">
        <f>SUMIFS('Cost Breakdowns'!$D$3:$D$12,'Cost Breakdowns'!$A$3:$A$12,'Pre ISIC Consolidation'!$A16,'Cost Breakdowns'!$F$3:$F$12,'Pre ISIC Consolidation'!AA$2)</f>
        <v>0</v>
      </c>
      <c r="AB16">
        <f>SUMIFS('Cost Breakdowns'!$D$3:$D$12,'Cost Breakdowns'!$A$3:$A$12,'Pre ISIC Consolidation'!$A16,'Cost Breakdowns'!$F$3:$F$12,'Pre ISIC Consolidation'!AB$2)</f>
        <v>0</v>
      </c>
      <c r="AC16">
        <f>SUMIFS('Cost Breakdowns'!$D$3:$D$12,'Cost Breakdowns'!$A$3:$A$12,'Pre ISIC Consolidation'!$A16,'Cost Breakdowns'!$F$3:$F$12,'Pre ISIC Consolidation'!AC$2)</f>
        <v>0.24578089662143476</v>
      </c>
      <c r="AD16">
        <f>SUMIFS('Cost Breakdowns'!$D$3:$D$12,'Cost Breakdowns'!$A$3:$A$12,'Pre ISIC Consolidation'!$A16,'Cost Breakdowns'!$F$3:$F$12,'Pre ISIC Consolidation'!AD$2)</f>
        <v>0</v>
      </c>
      <c r="AE16">
        <f>SUMIFS('Cost Breakdowns'!$D$3:$D$12,'Cost Breakdowns'!$A$3:$A$12,'Pre ISIC Consolidation'!$A16,'Cost Breakdowns'!$F$3:$F$12,'Pre ISIC Consolidation'!AE$2)</f>
        <v>0</v>
      </c>
      <c r="AF16">
        <f>SUMIFS('Cost Breakdowns'!$D$3:$D$12,'Cost Breakdowns'!$A$3:$A$12,'Pre ISIC Consolidation'!$A16,'Cost Breakdowns'!$F$3:$F$12,'Pre ISIC Consolidation'!AF$2)</f>
        <v>0</v>
      </c>
      <c r="AG16">
        <f>SUMIFS('Cost Breakdowns'!$D$3:$D$12,'Cost Breakdowns'!$A$3:$A$12,'Pre ISIC Consolidation'!$A16,'Cost Breakdowns'!$F$3:$F$12,'Pre ISIC Consolidation'!AG$2)</f>
        <v>0</v>
      </c>
      <c r="AH16">
        <f>SUMIFS('Cost Breakdowns'!$D$3:$D$12,'Cost Breakdowns'!$A$3:$A$12,'Pre ISIC Consolidation'!$A16,'Cost Breakdowns'!$F$3:$F$12,'Pre ISIC Consolidation'!AH$2)</f>
        <v>0</v>
      </c>
      <c r="AI16">
        <f>SUMIFS('Cost Breakdowns'!$D$3:$D$12,'Cost Breakdowns'!$A$3:$A$12,'Pre ISIC Consolidation'!$A16,'Cost Breakdowns'!$F$3:$F$12,'Pre ISIC Consolidation'!AI$2)</f>
        <v>0</v>
      </c>
      <c r="AJ16">
        <f>SUMIFS('Cost Breakdowns'!$D$3:$D$12,'Cost Breakdowns'!$A$3:$A$12,'Pre ISIC Consolidation'!$A16,'Cost Breakdowns'!$F$3:$F$12,'Pre ISIC Consolidation'!AJ$2)</f>
        <v>0</v>
      </c>
      <c r="AK16">
        <f>SUMIFS('Cost Breakdowns'!$D$3:$D$12,'Cost Breakdowns'!$A$3:$A$12,'Pre ISIC Consolidation'!$A16,'Cost Breakdowns'!$F$3:$F$12,'Pre ISIC Consolidation'!AK$2)</f>
        <v>0</v>
      </c>
      <c r="AL16">
        <f>SUMIFS('Cost Breakdowns'!$D$3:$D$12,'Cost Breakdowns'!$A$3:$A$12,'Pre ISIC Consolidation'!$A16,'Cost Breakdowns'!$F$3:$F$12,'Pre ISIC Consolidation'!AL$2)</f>
        <v>0</v>
      </c>
      <c r="AM16">
        <f>SUMIFS('Cost Breakdowns'!$D$3:$D$12,'Cost Breakdowns'!$A$3:$A$12,'Pre ISIC Consolidation'!$A16,'Cost Breakdowns'!$F$3:$F$12,'Pre ISIC Consolidation'!AM$2)</f>
        <v>0</v>
      </c>
      <c r="AN16">
        <f>SUMIFS('Cost Breakdowns'!$D$3:$D$12,'Cost Breakdowns'!$A$3:$A$12,'Pre ISIC Consolidation'!$A16,'Cost Breakdowns'!$F$3:$F$12,'Pre ISIC Consolidation'!AN$2)</f>
        <v>0</v>
      </c>
      <c r="AO16">
        <f>SUMIFS('Cost Breakdowns'!$D$3:$D$12,'Cost Breakdowns'!$A$3:$A$12,'Pre ISIC Consolidation'!$A16,'Cost Breakdowns'!$F$3:$F$12,'Pre ISIC Consolidation'!AO$2)</f>
        <v>0</v>
      </c>
      <c r="AP16">
        <f>SUMIFS('Cost Breakdowns'!$D$3:$D$12,'Cost Breakdowns'!$A$3:$A$12,'Pre ISIC Consolidation'!$A16,'Cost Breakdowns'!$F$3:$F$12,'Pre ISIC Consolidation'!AP$2)</f>
        <v>0</v>
      </c>
      <c r="AQ16">
        <f>SUMIFS('Cost Breakdowns'!$D$3:$D$12,'Cost Breakdowns'!$A$3:$A$12,'Pre ISIC Consolidation'!$A16,'Cost Breakdowns'!$F$3:$F$12,'Pre ISIC Consolidation'!AQ$2)</f>
        <v>0</v>
      </c>
    </row>
    <row r="17" spans="1:43" x14ac:dyDescent="0.45">
      <c r="A17" s="63" t="s">
        <v>72</v>
      </c>
      <c r="B17">
        <f>SUMIFS('Cost Breakdowns'!$D$3:$D$12,'Cost Breakdowns'!$A$3:$A$12,'Pre ISIC Consolidation'!$A17,'Cost Breakdowns'!$F$3:$F$12,'Pre ISIC Consolidation'!B$2)</f>
        <v>0</v>
      </c>
      <c r="C17">
        <f>SUMIFS('Cost Breakdowns'!$D$3:$D$12,'Cost Breakdowns'!$A$3:$A$12,'Pre ISIC Consolidation'!$A17,'Cost Breakdowns'!$F$3:$F$12,'Pre ISIC Consolidation'!C$2)</f>
        <v>0</v>
      </c>
      <c r="D17">
        <f>SUMIFS('Cost Breakdowns'!$D$3:$D$12,'Cost Breakdowns'!$A$3:$A$12,'Pre ISIC Consolidation'!$A17,'Cost Breakdowns'!$F$3:$F$12,'Pre ISIC Consolidation'!D$2)</f>
        <v>0</v>
      </c>
      <c r="E17">
        <f>SUMIFS('Cost Breakdowns'!$D$3:$D$12,'Cost Breakdowns'!$A$3:$A$12,'Pre ISIC Consolidation'!$A17,'Cost Breakdowns'!$F$3:$F$12,'Pre ISIC Consolidation'!E$2)</f>
        <v>0</v>
      </c>
      <c r="F17">
        <f>SUMIFS('Cost Breakdowns'!$D$3:$D$12,'Cost Breakdowns'!$A$3:$A$12,'Pre ISIC Consolidation'!$A17,'Cost Breakdowns'!$F$3:$F$12,'Pre ISIC Consolidation'!F$2)</f>
        <v>0</v>
      </c>
      <c r="G17">
        <f>SUMIFS('Cost Breakdowns'!$D$3:$D$12,'Cost Breakdowns'!$A$3:$A$12,'Pre ISIC Consolidation'!$A17,'Cost Breakdowns'!$F$3:$F$12,'Pre ISIC Consolidation'!G$2)</f>
        <v>0</v>
      </c>
      <c r="H17">
        <f>SUMIFS('Cost Breakdowns'!$D$3:$D$12,'Cost Breakdowns'!$A$3:$A$12,'Pre ISIC Consolidation'!$A17,'Cost Breakdowns'!$F$3:$F$12,'Pre ISIC Consolidation'!H$2)</f>
        <v>0</v>
      </c>
      <c r="I17">
        <f>SUMIFS('Cost Breakdowns'!$D$3:$D$12,'Cost Breakdowns'!$A$3:$A$12,'Pre ISIC Consolidation'!$A17,'Cost Breakdowns'!$F$3:$F$12,'Pre ISIC Consolidation'!I$2)</f>
        <v>0</v>
      </c>
      <c r="J17">
        <f>SUMIFS('Cost Breakdowns'!$D$3:$D$12,'Cost Breakdowns'!$A$3:$A$12,'Pre ISIC Consolidation'!$A17,'Cost Breakdowns'!$F$3:$F$12,'Pre ISIC Consolidation'!J$2)</f>
        <v>0</v>
      </c>
      <c r="K17">
        <f>SUMIFS('Cost Breakdowns'!$D$3:$D$12,'Cost Breakdowns'!$A$3:$A$12,'Pre ISIC Consolidation'!$A17,'Cost Breakdowns'!$F$3:$F$12,'Pre ISIC Consolidation'!K$2)</f>
        <v>0</v>
      </c>
      <c r="L17">
        <f>SUMIFS('Cost Breakdowns'!$D$3:$D$12,'Cost Breakdowns'!$A$3:$A$12,'Pre ISIC Consolidation'!$A17,'Cost Breakdowns'!$F$3:$F$12,'Pre ISIC Consolidation'!L$2)</f>
        <v>0</v>
      </c>
      <c r="M17">
        <f>SUMIFS('Cost Breakdowns'!$D$3:$D$12,'Cost Breakdowns'!$A$3:$A$12,'Pre ISIC Consolidation'!$A17,'Cost Breakdowns'!$F$3:$F$12,'Pre ISIC Consolidation'!M$2)</f>
        <v>0</v>
      </c>
      <c r="N17">
        <f>SUMIFS('Cost Breakdowns'!$D$3:$D$12,'Cost Breakdowns'!$A$3:$A$12,'Pre ISIC Consolidation'!$A17,'Cost Breakdowns'!$F$3:$F$12,'Pre ISIC Consolidation'!N$2)</f>
        <v>0</v>
      </c>
      <c r="O17">
        <f>SUMIFS('Cost Breakdowns'!$D$3:$D$12,'Cost Breakdowns'!$A$3:$A$12,'Pre ISIC Consolidation'!$A17,'Cost Breakdowns'!$F$3:$F$12,'Pre ISIC Consolidation'!O$2)</f>
        <v>0</v>
      </c>
      <c r="P17">
        <f>SUMIFS('Cost Breakdowns'!$D$3:$D$12,'Cost Breakdowns'!$A$3:$A$12,'Pre ISIC Consolidation'!$A17,'Cost Breakdowns'!$F$3:$F$12,'Pre ISIC Consolidation'!P$2)</f>
        <v>0</v>
      </c>
      <c r="Q17">
        <f>SUMIFS('Cost Breakdowns'!$D$3:$D$12,'Cost Breakdowns'!$A$3:$A$12,'Pre ISIC Consolidation'!$A17,'Cost Breakdowns'!$F$3:$F$12,'Pre ISIC Consolidation'!Q$2)</f>
        <v>0</v>
      </c>
      <c r="R17">
        <f>SUMIFS('Cost Breakdowns'!$D$3:$D$12,'Cost Breakdowns'!$A$3:$A$12,'Pre ISIC Consolidation'!$A17,'Cost Breakdowns'!$F$3:$F$12,'Pre ISIC Consolidation'!R$2)</f>
        <v>0</v>
      </c>
      <c r="S17">
        <f>SUMIFS('Cost Breakdowns'!$D$3:$D$12,'Cost Breakdowns'!$A$3:$A$12,'Pre ISIC Consolidation'!$A17,'Cost Breakdowns'!$F$3:$F$12,'Pre ISIC Consolidation'!S$2)</f>
        <v>0</v>
      </c>
      <c r="T17">
        <f>SUMIFS('Cost Breakdowns'!$D$3:$D$12,'Cost Breakdowns'!$A$3:$A$12,'Pre ISIC Consolidation'!$A17,'Cost Breakdowns'!$F$3:$F$12,'Pre ISIC Consolidation'!T$2)</f>
        <v>0</v>
      </c>
      <c r="U17">
        <f>SUMIFS('Cost Breakdowns'!$D$3:$D$12,'Cost Breakdowns'!$A$3:$A$12,'Pre ISIC Consolidation'!$A17,'Cost Breakdowns'!$F$3:$F$12,'Pre ISIC Consolidation'!U$2)</f>
        <v>0.75421910337856524</v>
      </c>
      <c r="V17">
        <f>SUMIFS('Cost Breakdowns'!$D$3:$D$12,'Cost Breakdowns'!$A$3:$A$12,'Pre ISIC Consolidation'!$A17,'Cost Breakdowns'!$F$3:$F$12,'Pre ISIC Consolidation'!V$2)</f>
        <v>0</v>
      </c>
      <c r="W17">
        <f>SUMIFS('Cost Breakdowns'!$D$3:$D$12,'Cost Breakdowns'!$A$3:$A$12,'Pre ISIC Consolidation'!$A17,'Cost Breakdowns'!$F$3:$F$12,'Pre ISIC Consolidation'!W$2)</f>
        <v>0</v>
      </c>
      <c r="X17">
        <f>SUMIFS('Cost Breakdowns'!$D$3:$D$12,'Cost Breakdowns'!$A$3:$A$12,'Pre ISIC Consolidation'!$A17,'Cost Breakdowns'!$F$3:$F$12,'Pre ISIC Consolidation'!X$2)</f>
        <v>0</v>
      </c>
      <c r="Y17">
        <f>SUMIFS('Cost Breakdowns'!$D$3:$D$12,'Cost Breakdowns'!$A$3:$A$12,'Pre ISIC Consolidation'!$A17,'Cost Breakdowns'!$F$3:$F$12,'Pre ISIC Consolidation'!Y$2)</f>
        <v>0</v>
      </c>
      <c r="Z17">
        <f>SUMIFS('Cost Breakdowns'!$D$3:$D$12,'Cost Breakdowns'!$A$3:$A$12,'Pre ISIC Consolidation'!$A17,'Cost Breakdowns'!$F$3:$F$12,'Pre ISIC Consolidation'!Z$2)</f>
        <v>0</v>
      </c>
      <c r="AA17">
        <f>SUMIFS('Cost Breakdowns'!$D$3:$D$12,'Cost Breakdowns'!$A$3:$A$12,'Pre ISIC Consolidation'!$A17,'Cost Breakdowns'!$F$3:$F$12,'Pre ISIC Consolidation'!AA$2)</f>
        <v>0</v>
      </c>
      <c r="AB17">
        <f>SUMIFS('Cost Breakdowns'!$D$3:$D$12,'Cost Breakdowns'!$A$3:$A$12,'Pre ISIC Consolidation'!$A17,'Cost Breakdowns'!$F$3:$F$12,'Pre ISIC Consolidation'!AB$2)</f>
        <v>0</v>
      </c>
      <c r="AC17">
        <f>SUMIFS('Cost Breakdowns'!$D$3:$D$12,'Cost Breakdowns'!$A$3:$A$12,'Pre ISIC Consolidation'!$A17,'Cost Breakdowns'!$F$3:$F$12,'Pre ISIC Consolidation'!AC$2)</f>
        <v>0.24578089662143476</v>
      </c>
      <c r="AD17">
        <f>SUMIFS('Cost Breakdowns'!$D$3:$D$12,'Cost Breakdowns'!$A$3:$A$12,'Pre ISIC Consolidation'!$A17,'Cost Breakdowns'!$F$3:$F$12,'Pre ISIC Consolidation'!AD$2)</f>
        <v>0</v>
      </c>
      <c r="AE17">
        <f>SUMIFS('Cost Breakdowns'!$D$3:$D$12,'Cost Breakdowns'!$A$3:$A$12,'Pre ISIC Consolidation'!$A17,'Cost Breakdowns'!$F$3:$F$12,'Pre ISIC Consolidation'!AE$2)</f>
        <v>0</v>
      </c>
      <c r="AF17">
        <f>SUMIFS('Cost Breakdowns'!$D$3:$D$12,'Cost Breakdowns'!$A$3:$A$12,'Pre ISIC Consolidation'!$A17,'Cost Breakdowns'!$F$3:$F$12,'Pre ISIC Consolidation'!AF$2)</f>
        <v>0</v>
      </c>
      <c r="AG17">
        <f>SUMIFS('Cost Breakdowns'!$D$3:$D$12,'Cost Breakdowns'!$A$3:$A$12,'Pre ISIC Consolidation'!$A17,'Cost Breakdowns'!$F$3:$F$12,'Pre ISIC Consolidation'!AG$2)</f>
        <v>0</v>
      </c>
      <c r="AH17">
        <f>SUMIFS('Cost Breakdowns'!$D$3:$D$12,'Cost Breakdowns'!$A$3:$A$12,'Pre ISIC Consolidation'!$A17,'Cost Breakdowns'!$F$3:$F$12,'Pre ISIC Consolidation'!AH$2)</f>
        <v>0</v>
      </c>
      <c r="AI17">
        <f>SUMIFS('Cost Breakdowns'!$D$3:$D$12,'Cost Breakdowns'!$A$3:$A$12,'Pre ISIC Consolidation'!$A17,'Cost Breakdowns'!$F$3:$F$12,'Pre ISIC Consolidation'!AI$2)</f>
        <v>0</v>
      </c>
      <c r="AJ17">
        <f>SUMIFS('Cost Breakdowns'!$D$3:$D$12,'Cost Breakdowns'!$A$3:$A$12,'Pre ISIC Consolidation'!$A17,'Cost Breakdowns'!$F$3:$F$12,'Pre ISIC Consolidation'!AJ$2)</f>
        <v>0</v>
      </c>
      <c r="AK17">
        <f>SUMIFS('Cost Breakdowns'!$D$3:$D$12,'Cost Breakdowns'!$A$3:$A$12,'Pre ISIC Consolidation'!$A17,'Cost Breakdowns'!$F$3:$F$12,'Pre ISIC Consolidation'!AK$2)</f>
        <v>0</v>
      </c>
      <c r="AL17">
        <f>SUMIFS('Cost Breakdowns'!$D$3:$D$12,'Cost Breakdowns'!$A$3:$A$12,'Pre ISIC Consolidation'!$A17,'Cost Breakdowns'!$F$3:$F$12,'Pre ISIC Consolidation'!AL$2)</f>
        <v>0</v>
      </c>
      <c r="AM17">
        <f>SUMIFS('Cost Breakdowns'!$D$3:$D$12,'Cost Breakdowns'!$A$3:$A$12,'Pre ISIC Consolidation'!$A17,'Cost Breakdowns'!$F$3:$F$12,'Pre ISIC Consolidation'!AM$2)</f>
        <v>0</v>
      </c>
      <c r="AN17">
        <f>SUMIFS('Cost Breakdowns'!$D$3:$D$12,'Cost Breakdowns'!$A$3:$A$12,'Pre ISIC Consolidation'!$A17,'Cost Breakdowns'!$F$3:$F$12,'Pre ISIC Consolidation'!AN$2)</f>
        <v>0</v>
      </c>
      <c r="AO17">
        <f>SUMIFS('Cost Breakdowns'!$D$3:$D$12,'Cost Breakdowns'!$A$3:$A$12,'Pre ISIC Consolidation'!$A17,'Cost Breakdowns'!$F$3:$F$12,'Pre ISIC Consolidation'!AO$2)</f>
        <v>0</v>
      </c>
      <c r="AP17">
        <f>SUMIFS('Cost Breakdowns'!$D$3:$D$12,'Cost Breakdowns'!$A$3:$A$12,'Pre ISIC Consolidation'!$A17,'Cost Breakdowns'!$F$3:$F$12,'Pre ISIC Consolidation'!AP$2)</f>
        <v>0</v>
      </c>
      <c r="AQ17">
        <f>SUMIFS('Cost Breakdowns'!$D$3:$D$12,'Cost Breakdowns'!$A$3:$A$12,'Pre ISIC Consolidation'!$A17,'Cost Breakdowns'!$F$3:$F$12,'Pre ISIC Consolidation'!AQ$2)</f>
        <v>0</v>
      </c>
    </row>
    <row r="18" spans="1:43" x14ac:dyDescent="0.45">
      <c r="A18" s="63"/>
    </row>
    <row r="19" spans="1:43" x14ac:dyDescent="0.45">
      <c r="A19" s="121" t="s">
        <v>432</v>
      </c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</row>
    <row r="20" spans="1:43" x14ac:dyDescent="0.45">
      <c r="A20" s="98" t="s">
        <v>449</v>
      </c>
      <c r="B20" s="120" t="s">
        <v>35</v>
      </c>
      <c r="C20" s="120" t="s">
        <v>454</v>
      </c>
      <c r="D20" s="120" t="s">
        <v>455</v>
      </c>
      <c r="E20" s="120" t="s">
        <v>36</v>
      </c>
      <c r="F20" s="120" t="s">
        <v>37</v>
      </c>
      <c r="G20" s="120" t="s">
        <v>38</v>
      </c>
      <c r="H20" s="120" t="s">
        <v>39</v>
      </c>
      <c r="I20" s="120" t="s">
        <v>40</v>
      </c>
      <c r="J20" s="120" t="s">
        <v>41</v>
      </c>
      <c r="K20" s="120" t="s">
        <v>42</v>
      </c>
      <c r="L20" s="120" t="s">
        <v>452</v>
      </c>
      <c r="M20" s="120" t="s">
        <v>453</v>
      </c>
      <c r="N20" s="120" t="s">
        <v>43</v>
      </c>
      <c r="O20" s="120" t="s">
        <v>460</v>
      </c>
      <c r="P20" s="120" t="s">
        <v>461</v>
      </c>
      <c r="Q20" s="120" t="s">
        <v>464</v>
      </c>
      <c r="R20" s="120" t="s">
        <v>465</v>
      </c>
      <c r="S20" s="120" t="s">
        <v>44</v>
      </c>
      <c r="T20" s="120" t="s">
        <v>45</v>
      </c>
      <c r="U20" s="120" t="s">
        <v>46</v>
      </c>
      <c r="V20" s="120" t="s">
        <v>47</v>
      </c>
      <c r="W20" s="120" t="s">
        <v>48</v>
      </c>
      <c r="X20" s="120" t="s">
        <v>49</v>
      </c>
      <c r="Y20" s="120" t="s">
        <v>50</v>
      </c>
      <c r="Z20" s="120" t="s">
        <v>468</v>
      </c>
      <c r="AA20" s="120" t="s">
        <v>469</v>
      </c>
      <c r="AB20" s="120" t="s">
        <v>470</v>
      </c>
      <c r="AC20" s="120" t="s">
        <v>51</v>
      </c>
      <c r="AD20" s="120" t="s">
        <v>52</v>
      </c>
      <c r="AE20" s="120" t="s">
        <v>53</v>
      </c>
      <c r="AF20" s="120" t="s">
        <v>54</v>
      </c>
      <c r="AG20" s="120" t="s">
        <v>55</v>
      </c>
      <c r="AH20" s="120" t="s">
        <v>56</v>
      </c>
      <c r="AI20" s="120" t="s">
        <v>57</v>
      </c>
      <c r="AJ20" s="120" t="s">
        <v>58</v>
      </c>
      <c r="AK20" s="120" t="s">
        <v>59</v>
      </c>
      <c r="AL20" s="120" t="s">
        <v>60</v>
      </c>
      <c r="AM20" s="120" t="s">
        <v>61</v>
      </c>
      <c r="AN20" s="120" t="s">
        <v>62</v>
      </c>
      <c r="AO20" s="120" t="s">
        <v>63</v>
      </c>
      <c r="AP20" s="120" t="s">
        <v>64</v>
      </c>
      <c r="AQ20" s="120" t="s">
        <v>65</v>
      </c>
    </row>
    <row r="21" spans="1:43" x14ac:dyDescent="0.45">
      <c r="A21" s="63" t="s">
        <v>324</v>
      </c>
      <c r="B21">
        <f>SUMIFS('Cost Breakdowns'!$E$3:$E$12,'Cost Breakdowns'!$A$3:$A$12,'Pre ISIC Consolidation'!$A22,'Cost Breakdowns'!$F$3:$F$12,'Pre ISIC Consolidation'!B$2)</f>
        <v>0</v>
      </c>
      <c r="C21">
        <f>SUMIFS('Cost Breakdowns'!$E$3:$E$12,'Cost Breakdowns'!$A$3:$A$12,'Pre ISIC Consolidation'!$A22,'Cost Breakdowns'!$F$3:$F$12,'Pre ISIC Consolidation'!C$2)</f>
        <v>0</v>
      </c>
      <c r="D21">
        <f>SUMIFS('Cost Breakdowns'!$E$3:$E$12,'Cost Breakdowns'!$A$3:$A$12,'Pre ISIC Consolidation'!$A22,'Cost Breakdowns'!$F$3:$F$12,'Pre ISIC Consolidation'!D$2)</f>
        <v>0</v>
      </c>
      <c r="E21">
        <f>SUMIFS('Cost Breakdowns'!$E$3:$E$12,'Cost Breakdowns'!$A$3:$A$12,'Pre ISIC Consolidation'!$A22,'Cost Breakdowns'!$F$3:$F$12,'Pre ISIC Consolidation'!E$2)</f>
        <v>0</v>
      </c>
      <c r="F21">
        <f>SUMIFS('Cost Breakdowns'!$E$3:$E$12,'Cost Breakdowns'!$A$3:$A$12,'Pre ISIC Consolidation'!$A22,'Cost Breakdowns'!$F$3:$F$12,'Pre ISIC Consolidation'!F$2)</f>
        <v>0</v>
      </c>
      <c r="G21">
        <f>SUMIFS('Cost Breakdowns'!$E$3:$E$12,'Cost Breakdowns'!$A$3:$A$12,'Pre ISIC Consolidation'!$A22,'Cost Breakdowns'!$F$3:$F$12,'Pre ISIC Consolidation'!G$2)</f>
        <v>0</v>
      </c>
      <c r="H21">
        <f>SUMIFS('Cost Breakdowns'!$E$3:$E$12,'Cost Breakdowns'!$A$3:$A$12,'Pre ISIC Consolidation'!$A22,'Cost Breakdowns'!$F$3:$F$12,'Pre ISIC Consolidation'!H$2)</f>
        <v>0</v>
      </c>
      <c r="I21">
        <f>SUMIFS('Cost Breakdowns'!$E$3:$E$12,'Cost Breakdowns'!$A$3:$A$12,'Pre ISIC Consolidation'!$A22,'Cost Breakdowns'!$F$3:$F$12,'Pre ISIC Consolidation'!I$2)</f>
        <v>0</v>
      </c>
      <c r="J21">
        <f>SUMIFS('Cost Breakdowns'!$E$3:$E$12,'Cost Breakdowns'!$A$3:$A$12,'Pre ISIC Consolidation'!$A22,'Cost Breakdowns'!$F$3:$F$12,'Pre ISIC Consolidation'!J$2)</f>
        <v>0</v>
      </c>
      <c r="K21">
        <f>SUMIFS('Cost Breakdowns'!$E$3:$E$12,'Cost Breakdowns'!$A$3:$A$12,'Pre ISIC Consolidation'!$A22,'Cost Breakdowns'!$F$3:$F$12,'Pre ISIC Consolidation'!K$2)</f>
        <v>0</v>
      </c>
      <c r="L21">
        <f>SUMIFS('Cost Breakdowns'!$E$3:$E$12,'Cost Breakdowns'!$A$3:$A$12,'Pre ISIC Consolidation'!$A22,'Cost Breakdowns'!$F$3:$F$12,'Pre ISIC Consolidation'!L$2)</f>
        <v>0</v>
      </c>
      <c r="M21">
        <f>SUMIFS('Cost Breakdowns'!$E$3:$E$12,'Cost Breakdowns'!$A$3:$A$12,'Pre ISIC Consolidation'!$A22,'Cost Breakdowns'!$F$3:$F$12,'Pre ISIC Consolidation'!M$2)</f>
        <v>0</v>
      </c>
      <c r="N21">
        <f>SUMIFS('Cost Breakdowns'!$E$3:$E$12,'Cost Breakdowns'!$A$3:$A$12,'Pre ISIC Consolidation'!$A22,'Cost Breakdowns'!$F$3:$F$12,'Pre ISIC Consolidation'!N$2)</f>
        <v>0</v>
      </c>
      <c r="O21">
        <f>SUMIFS('Cost Breakdowns'!$E$3:$E$12,'Cost Breakdowns'!$A$3:$A$12,'Pre ISIC Consolidation'!$A22,'Cost Breakdowns'!$F$3:$F$12,'Pre ISIC Consolidation'!O$2)</f>
        <v>0</v>
      </c>
      <c r="P21">
        <f>SUMIFS('Cost Breakdowns'!$E$3:$E$12,'Cost Breakdowns'!$A$3:$A$12,'Pre ISIC Consolidation'!$A22,'Cost Breakdowns'!$F$3:$F$12,'Pre ISIC Consolidation'!P$2)</f>
        <v>0</v>
      </c>
      <c r="Q21">
        <f>SUMIFS('Cost Breakdowns'!$E$3:$E$12,'Cost Breakdowns'!$A$3:$A$12,'Pre ISIC Consolidation'!$A22,'Cost Breakdowns'!$F$3:$F$12,'Pre ISIC Consolidation'!Q$2)</f>
        <v>0</v>
      </c>
      <c r="R21">
        <f>SUMIFS('Cost Breakdowns'!$E$3:$E$12,'Cost Breakdowns'!$A$3:$A$12,'Pre ISIC Consolidation'!$A22,'Cost Breakdowns'!$F$3:$F$12,'Pre ISIC Consolidation'!R$2)</f>
        <v>0</v>
      </c>
      <c r="S21">
        <f>SUMIFS('Cost Breakdowns'!$E$3:$E$12,'Cost Breakdowns'!$A$3:$A$12,'Pre ISIC Consolidation'!$A22,'Cost Breakdowns'!$F$3:$F$12,'Pre ISIC Consolidation'!S$2)</f>
        <v>0</v>
      </c>
      <c r="T21">
        <f>SUMIFS('Cost Breakdowns'!$E$3:$E$12,'Cost Breakdowns'!$A$3:$A$12,'Pre ISIC Consolidation'!$A22,'Cost Breakdowns'!$F$3:$F$12,'Pre ISIC Consolidation'!T$2)</f>
        <v>0</v>
      </c>
      <c r="U21">
        <f>SUMIFS('Cost Breakdowns'!$E$3:$E$12,'Cost Breakdowns'!$A$3:$A$12,'Pre ISIC Consolidation'!$A22,'Cost Breakdowns'!$F$3:$F$12,'Pre ISIC Consolidation'!U$2)</f>
        <v>0</v>
      </c>
      <c r="V21">
        <f>SUMIFS('Cost Breakdowns'!$E$3:$E$12,'Cost Breakdowns'!$A$3:$A$12,'Pre ISIC Consolidation'!$A22,'Cost Breakdowns'!$F$3:$F$12,'Pre ISIC Consolidation'!V$2)</f>
        <v>0.5798301102469372</v>
      </c>
      <c r="W21">
        <f>SUMIFS('Cost Breakdowns'!$E$3:$E$12,'Cost Breakdowns'!$A$3:$A$12,'Pre ISIC Consolidation'!$A22,'Cost Breakdowns'!$F$3:$F$12,'Pre ISIC Consolidation'!W$2)</f>
        <v>0</v>
      </c>
      <c r="X21">
        <f>SUMIFS('Cost Breakdowns'!$E$3:$E$12,'Cost Breakdowns'!$A$3:$A$12,'Pre ISIC Consolidation'!$A22,'Cost Breakdowns'!$F$3:$F$12,'Pre ISIC Consolidation'!X$2)</f>
        <v>0</v>
      </c>
      <c r="Y21">
        <f>SUMIFS('Cost Breakdowns'!$E$3:$E$12,'Cost Breakdowns'!$A$3:$A$12,'Pre ISIC Consolidation'!$A22,'Cost Breakdowns'!$F$3:$F$12,'Pre ISIC Consolidation'!Y$2)</f>
        <v>0</v>
      </c>
      <c r="Z21">
        <f>SUMIFS('Cost Breakdowns'!$E$3:$E$12,'Cost Breakdowns'!$A$3:$A$12,'Pre ISIC Consolidation'!$A22,'Cost Breakdowns'!$F$3:$F$12,'Pre ISIC Consolidation'!Z$2)</f>
        <v>0</v>
      </c>
      <c r="AA21">
        <f>SUMIFS('Cost Breakdowns'!$E$3:$E$12,'Cost Breakdowns'!$A$3:$A$12,'Pre ISIC Consolidation'!$A22,'Cost Breakdowns'!$F$3:$F$12,'Pre ISIC Consolidation'!AA$2)</f>
        <v>0</v>
      </c>
      <c r="AB21">
        <f>SUMIFS('Cost Breakdowns'!$E$3:$E$12,'Cost Breakdowns'!$A$3:$A$12,'Pre ISIC Consolidation'!$A22,'Cost Breakdowns'!$F$3:$F$12,'Pre ISIC Consolidation'!AB$2)</f>
        <v>0</v>
      </c>
      <c r="AC21">
        <f>SUMIFS('Cost Breakdowns'!$E$3:$E$12,'Cost Breakdowns'!$A$3:$A$12,'Pre ISIC Consolidation'!$A22,'Cost Breakdowns'!$F$3:$F$12,'Pre ISIC Consolidation'!AC$2)</f>
        <v>0.4201698897530628</v>
      </c>
      <c r="AD21">
        <f>SUMIFS('Cost Breakdowns'!$E$3:$E$12,'Cost Breakdowns'!$A$3:$A$12,'Pre ISIC Consolidation'!$A22,'Cost Breakdowns'!$F$3:$F$12,'Pre ISIC Consolidation'!AD$2)</f>
        <v>0</v>
      </c>
      <c r="AE21">
        <f>SUMIFS('Cost Breakdowns'!$E$3:$E$12,'Cost Breakdowns'!$A$3:$A$12,'Pre ISIC Consolidation'!$A22,'Cost Breakdowns'!$F$3:$F$12,'Pre ISIC Consolidation'!AE$2)</f>
        <v>0</v>
      </c>
      <c r="AF21">
        <f>SUMIFS('Cost Breakdowns'!$E$3:$E$12,'Cost Breakdowns'!$A$3:$A$12,'Pre ISIC Consolidation'!$A22,'Cost Breakdowns'!$F$3:$F$12,'Pre ISIC Consolidation'!AF$2)</f>
        <v>0</v>
      </c>
      <c r="AG21">
        <f>SUMIFS('Cost Breakdowns'!$E$3:$E$12,'Cost Breakdowns'!$A$3:$A$12,'Pre ISIC Consolidation'!$A22,'Cost Breakdowns'!$F$3:$F$12,'Pre ISIC Consolidation'!AG$2)</f>
        <v>0</v>
      </c>
      <c r="AH21">
        <f>SUMIFS('Cost Breakdowns'!$E$3:$E$12,'Cost Breakdowns'!$A$3:$A$12,'Pre ISIC Consolidation'!$A22,'Cost Breakdowns'!$F$3:$F$12,'Pre ISIC Consolidation'!AH$2)</f>
        <v>0</v>
      </c>
      <c r="AI21">
        <f>SUMIFS('Cost Breakdowns'!$E$3:$E$12,'Cost Breakdowns'!$A$3:$A$12,'Pre ISIC Consolidation'!$A22,'Cost Breakdowns'!$F$3:$F$12,'Pre ISIC Consolidation'!AI$2)</f>
        <v>0</v>
      </c>
      <c r="AJ21">
        <f>SUMIFS('Cost Breakdowns'!$E$3:$E$12,'Cost Breakdowns'!$A$3:$A$12,'Pre ISIC Consolidation'!$A22,'Cost Breakdowns'!$F$3:$F$12,'Pre ISIC Consolidation'!AJ$2)</f>
        <v>0</v>
      </c>
      <c r="AK21">
        <f>SUMIFS('Cost Breakdowns'!$E$3:$E$12,'Cost Breakdowns'!$A$3:$A$12,'Pre ISIC Consolidation'!$A22,'Cost Breakdowns'!$F$3:$F$12,'Pre ISIC Consolidation'!AK$2)</f>
        <v>0</v>
      </c>
      <c r="AL21">
        <f>SUMIFS('Cost Breakdowns'!$E$3:$E$12,'Cost Breakdowns'!$A$3:$A$12,'Pre ISIC Consolidation'!$A22,'Cost Breakdowns'!$F$3:$F$12,'Pre ISIC Consolidation'!AL$2)</f>
        <v>0</v>
      </c>
      <c r="AM21">
        <f>SUMIFS('Cost Breakdowns'!$E$3:$E$12,'Cost Breakdowns'!$A$3:$A$12,'Pre ISIC Consolidation'!$A22,'Cost Breakdowns'!$F$3:$F$12,'Pre ISIC Consolidation'!AM$2)</f>
        <v>0</v>
      </c>
      <c r="AN21">
        <f>SUMIFS('Cost Breakdowns'!$E$3:$E$12,'Cost Breakdowns'!$A$3:$A$12,'Pre ISIC Consolidation'!$A22,'Cost Breakdowns'!$F$3:$F$12,'Pre ISIC Consolidation'!AN$2)</f>
        <v>0</v>
      </c>
      <c r="AO21">
        <f>SUMIFS('Cost Breakdowns'!$E$3:$E$12,'Cost Breakdowns'!$A$3:$A$12,'Pre ISIC Consolidation'!$A22,'Cost Breakdowns'!$F$3:$F$12,'Pre ISIC Consolidation'!AO$2)</f>
        <v>0</v>
      </c>
      <c r="AP21">
        <f>SUMIFS('Cost Breakdowns'!$E$3:$E$12,'Cost Breakdowns'!$A$3:$A$12,'Pre ISIC Consolidation'!$A22,'Cost Breakdowns'!$F$3:$F$12,'Pre ISIC Consolidation'!AP$2)</f>
        <v>0</v>
      </c>
      <c r="AQ21">
        <f>SUMIFS('Cost Breakdowns'!$E$3:$E$12,'Cost Breakdowns'!$A$3:$A$12,'Pre ISIC Consolidation'!$A22,'Cost Breakdowns'!$F$3:$F$12,'Pre ISIC Consolidation'!AQ$2)</f>
        <v>0</v>
      </c>
    </row>
    <row r="22" spans="1:43" x14ac:dyDescent="0.45">
      <c r="A22" s="63" t="s">
        <v>325</v>
      </c>
      <c r="B22">
        <f>SUMIFS('Cost Breakdowns'!$E$3:$E$12,'Cost Breakdowns'!$A$3:$A$12,'Pre ISIC Consolidation'!$A23,'Cost Breakdowns'!$F$3:$F$12,'Pre ISIC Consolidation'!B$2)</f>
        <v>0</v>
      </c>
      <c r="C22">
        <f>SUMIFS('Cost Breakdowns'!$E$3:$E$12,'Cost Breakdowns'!$A$3:$A$12,'Pre ISIC Consolidation'!$A23,'Cost Breakdowns'!$F$3:$F$12,'Pre ISIC Consolidation'!C$2)</f>
        <v>0</v>
      </c>
      <c r="D22">
        <f>SUMIFS('Cost Breakdowns'!$E$3:$E$12,'Cost Breakdowns'!$A$3:$A$12,'Pre ISIC Consolidation'!$A23,'Cost Breakdowns'!$F$3:$F$12,'Pre ISIC Consolidation'!D$2)</f>
        <v>0</v>
      </c>
      <c r="E22">
        <f>SUMIFS('Cost Breakdowns'!$E$3:$E$12,'Cost Breakdowns'!$A$3:$A$12,'Pre ISIC Consolidation'!$A23,'Cost Breakdowns'!$F$3:$F$12,'Pre ISIC Consolidation'!E$2)</f>
        <v>0</v>
      </c>
      <c r="F22">
        <f>SUMIFS('Cost Breakdowns'!$E$3:$E$12,'Cost Breakdowns'!$A$3:$A$12,'Pre ISIC Consolidation'!$A23,'Cost Breakdowns'!$F$3:$F$12,'Pre ISIC Consolidation'!F$2)</f>
        <v>0</v>
      </c>
      <c r="G22">
        <f>SUMIFS('Cost Breakdowns'!$E$3:$E$12,'Cost Breakdowns'!$A$3:$A$12,'Pre ISIC Consolidation'!$A23,'Cost Breakdowns'!$F$3:$F$12,'Pre ISIC Consolidation'!G$2)</f>
        <v>0</v>
      </c>
      <c r="H22">
        <f>SUMIFS('Cost Breakdowns'!$E$3:$E$12,'Cost Breakdowns'!$A$3:$A$12,'Pre ISIC Consolidation'!$A23,'Cost Breakdowns'!$F$3:$F$12,'Pre ISIC Consolidation'!H$2)</f>
        <v>0</v>
      </c>
      <c r="I22">
        <f>SUMIFS('Cost Breakdowns'!$E$3:$E$12,'Cost Breakdowns'!$A$3:$A$12,'Pre ISIC Consolidation'!$A23,'Cost Breakdowns'!$F$3:$F$12,'Pre ISIC Consolidation'!I$2)</f>
        <v>0</v>
      </c>
      <c r="J22">
        <f>SUMIFS('Cost Breakdowns'!$E$3:$E$12,'Cost Breakdowns'!$A$3:$A$12,'Pre ISIC Consolidation'!$A23,'Cost Breakdowns'!$F$3:$F$12,'Pre ISIC Consolidation'!J$2)</f>
        <v>0</v>
      </c>
      <c r="K22">
        <f>SUMIFS('Cost Breakdowns'!$E$3:$E$12,'Cost Breakdowns'!$A$3:$A$12,'Pre ISIC Consolidation'!$A23,'Cost Breakdowns'!$F$3:$F$12,'Pre ISIC Consolidation'!K$2)</f>
        <v>0</v>
      </c>
      <c r="L22">
        <f>SUMIFS('Cost Breakdowns'!$E$3:$E$12,'Cost Breakdowns'!$A$3:$A$12,'Pre ISIC Consolidation'!$A23,'Cost Breakdowns'!$F$3:$F$12,'Pre ISIC Consolidation'!L$2)</f>
        <v>0</v>
      </c>
      <c r="M22">
        <f>SUMIFS('Cost Breakdowns'!$E$3:$E$12,'Cost Breakdowns'!$A$3:$A$12,'Pre ISIC Consolidation'!$A23,'Cost Breakdowns'!$F$3:$F$12,'Pre ISIC Consolidation'!M$2)</f>
        <v>0</v>
      </c>
      <c r="N22">
        <f>SUMIFS('Cost Breakdowns'!$E$3:$E$12,'Cost Breakdowns'!$A$3:$A$12,'Pre ISIC Consolidation'!$A23,'Cost Breakdowns'!$F$3:$F$12,'Pre ISIC Consolidation'!N$2)</f>
        <v>0</v>
      </c>
      <c r="O22">
        <f>SUMIFS('Cost Breakdowns'!$E$3:$E$12,'Cost Breakdowns'!$A$3:$A$12,'Pre ISIC Consolidation'!$A23,'Cost Breakdowns'!$F$3:$F$12,'Pre ISIC Consolidation'!O$2)</f>
        <v>0</v>
      </c>
      <c r="P22">
        <f>SUMIFS('Cost Breakdowns'!$E$3:$E$12,'Cost Breakdowns'!$A$3:$A$12,'Pre ISIC Consolidation'!$A23,'Cost Breakdowns'!$F$3:$F$12,'Pre ISIC Consolidation'!P$2)</f>
        <v>0</v>
      </c>
      <c r="Q22">
        <f>SUMIFS('Cost Breakdowns'!$E$3:$E$12,'Cost Breakdowns'!$A$3:$A$12,'Pre ISIC Consolidation'!$A23,'Cost Breakdowns'!$F$3:$F$12,'Pre ISIC Consolidation'!Q$2)</f>
        <v>0</v>
      </c>
      <c r="R22">
        <f>SUMIFS('Cost Breakdowns'!$E$3:$E$12,'Cost Breakdowns'!$A$3:$A$12,'Pre ISIC Consolidation'!$A23,'Cost Breakdowns'!$F$3:$F$12,'Pre ISIC Consolidation'!R$2)</f>
        <v>0</v>
      </c>
      <c r="S22">
        <f>SUMIFS('Cost Breakdowns'!$E$3:$E$12,'Cost Breakdowns'!$A$3:$A$12,'Pre ISIC Consolidation'!$A23,'Cost Breakdowns'!$F$3:$F$12,'Pre ISIC Consolidation'!S$2)</f>
        <v>0</v>
      </c>
      <c r="T22">
        <f>SUMIFS('Cost Breakdowns'!$E$3:$E$12,'Cost Breakdowns'!$A$3:$A$12,'Pre ISIC Consolidation'!$A23,'Cost Breakdowns'!$F$3:$F$12,'Pre ISIC Consolidation'!T$2)</f>
        <v>0</v>
      </c>
      <c r="U22">
        <f>SUMIFS('Cost Breakdowns'!$E$3:$E$12,'Cost Breakdowns'!$A$3:$A$12,'Pre ISIC Consolidation'!$A23,'Cost Breakdowns'!$F$3:$F$12,'Pre ISIC Consolidation'!U$2)</f>
        <v>0</v>
      </c>
      <c r="V22">
        <f>SUMIFS('Cost Breakdowns'!$E$3:$E$12,'Cost Breakdowns'!$A$3:$A$12,'Pre ISIC Consolidation'!$A23,'Cost Breakdowns'!$F$3:$F$12,'Pre ISIC Consolidation'!V$2)</f>
        <v>0</v>
      </c>
      <c r="W22">
        <f>SUMIFS('Cost Breakdowns'!$E$3:$E$12,'Cost Breakdowns'!$A$3:$A$12,'Pre ISIC Consolidation'!$A23,'Cost Breakdowns'!$F$3:$F$12,'Pre ISIC Consolidation'!W$2)</f>
        <v>0</v>
      </c>
      <c r="X22">
        <f>SUMIFS('Cost Breakdowns'!$E$3:$E$12,'Cost Breakdowns'!$A$3:$A$12,'Pre ISIC Consolidation'!$A23,'Cost Breakdowns'!$F$3:$F$12,'Pre ISIC Consolidation'!X$2)</f>
        <v>0</v>
      </c>
      <c r="Y22">
        <f>SUMIFS('Cost Breakdowns'!$E$3:$E$12,'Cost Breakdowns'!$A$3:$A$12,'Pre ISIC Consolidation'!$A23,'Cost Breakdowns'!$F$3:$F$12,'Pre ISIC Consolidation'!Y$2)</f>
        <v>0</v>
      </c>
      <c r="Z22">
        <f>SUMIFS('Cost Breakdowns'!$E$3:$E$12,'Cost Breakdowns'!$A$3:$A$12,'Pre ISIC Consolidation'!$A23,'Cost Breakdowns'!$F$3:$F$12,'Pre ISIC Consolidation'!Z$2)</f>
        <v>0</v>
      </c>
      <c r="AA22">
        <f>SUMIFS('Cost Breakdowns'!$E$3:$E$12,'Cost Breakdowns'!$A$3:$A$12,'Pre ISIC Consolidation'!$A23,'Cost Breakdowns'!$F$3:$F$12,'Pre ISIC Consolidation'!AA$2)</f>
        <v>0</v>
      </c>
      <c r="AB22">
        <f>SUMIFS('Cost Breakdowns'!$E$3:$E$12,'Cost Breakdowns'!$A$3:$A$12,'Pre ISIC Consolidation'!$A23,'Cost Breakdowns'!$F$3:$F$12,'Pre ISIC Consolidation'!AB$2)</f>
        <v>0</v>
      </c>
      <c r="AC22">
        <f>SUMIFS('Cost Breakdowns'!$E$3:$E$12,'Cost Breakdowns'!$A$3:$A$12,'Pre ISIC Consolidation'!$A23,'Cost Breakdowns'!$F$3:$F$12,'Pre ISIC Consolidation'!AC$2)</f>
        <v>0</v>
      </c>
      <c r="AD22">
        <f>SUMIFS('Cost Breakdowns'!$E$3:$E$12,'Cost Breakdowns'!$A$3:$A$12,'Pre ISIC Consolidation'!$A23,'Cost Breakdowns'!$F$3:$F$12,'Pre ISIC Consolidation'!AD$2)</f>
        <v>0</v>
      </c>
      <c r="AE22">
        <f>SUMIFS('Cost Breakdowns'!$E$3:$E$12,'Cost Breakdowns'!$A$3:$A$12,'Pre ISIC Consolidation'!$A23,'Cost Breakdowns'!$F$3:$F$12,'Pre ISIC Consolidation'!AE$2)</f>
        <v>0</v>
      </c>
      <c r="AF22">
        <f>SUMIFS('Cost Breakdowns'!$E$3:$E$12,'Cost Breakdowns'!$A$3:$A$12,'Pre ISIC Consolidation'!$A23,'Cost Breakdowns'!$F$3:$F$12,'Pre ISIC Consolidation'!AF$2)</f>
        <v>0</v>
      </c>
      <c r="AG22">
        <f>SUMIFS('Cost Breakdowns'!$E$3:$E$12,'Cost Breakdowns'!$A$3:$A$12,'Pre ISIC Consolidation'!$A23,'Cost Breakdowns'!$F$3:$F$12,'Pre ISIC Consolidation'!AG$2)</f>
        <v>0</v>
      </c>
      <c r="AH22">
        <f>SUMIFS('Cost Breakdowns'!$E$3:$E$12,'Cost Breakdowns'!$A$3:$A$12,'Pre ISIC Consolidation'!$A23,'Cost Breakdowns'!$F$3:$F$12,'Pre ISIC Consolidation'!AH$2)</f>
        <v>0</v>
      </c>
      <c r="AI22">
        <f>SUMIFS('Cost Breakdowns'!$E$3:$E$12,'Cost Breakdowns'!$A$3:$A$12,'Pre ISIC Consolidation'!$A23,'Cost Breakdowns'!$F$3:$F$12,'Pre ISIC Consolidation'!AI$2)</f>
        <v>0</v>
      </c>
      <c r="AJ22">
        <f>SUMIFS('Cost Breakdowns'!$E$3:$E$12,'Cost Breakdowns'!$A$3:$A$12,'Pre ISIC Consolidation'!$A23,'Cost Breakdowns'!$F$3:$F$12,'Pre ISIC Consolidation'!AJ$2)</f>
        <v>0</v>
      </c>
      <c r="AK22">
        <f>SUMIFS('Cost Breakdowns'!$E$3:$E$12,'Cost Breakdowns'!$A$3:$A$12,'Pre ISIC Consolidation'!$A23,'Cost Breakdowns'!$F$3:$F$12,'Pre ISIC Consolidation'!AK$2)</f>
        <v>0</v>
      </c>
      <c r="AL22">
        <f>SUMIFS('Cost Breakdowns'!$E$3:$E$12,'Cost Breakdowns'!$A$3:$A$12,'Pre ISIC Consolidation'!$A23,'Cost Breakdowns'!$F$3:$F$12,'Pre ISIC Consolidation'!AL$2)</f>
        <v>0</v>
      </c>
      <c r="AM22">
        <f>SUMIFS('Cost Breakdowns'!$E$3:$E$12,'Cost Breakdowns'!$A$3:$A$12,'Pre ISIC Consolidation'!$A23,'Cost Breakdowns'!$F$3:$F$12,'Pre ISIC Consolidation'!AM$2)</f>
        <v>0</v>
      </c>
      <c r="AN22">
        <f>SUMIFS('Cost Breakdowns'!$E$3:$E$12,'Cost Breakdowns'!$A$3:$A$12,'Pre ISIC Consolidation'!$A23,'Cost Breakdowns'!$F$3:$F$12,'Pre ISIC Consolidation'!AN$2)</f>
        <v>0</v>
      </c>
      <c r="AO22">
        <f>SUMIFS('Cost Breakdowns'!$E$3:$E$12,'Cost Breakdowns'!$A$3:$A$12,'Pre ISIC Consolidation'!$A23,'Cost Breakdowns'!$F$3:$F$12,'Pre ISIC Consolidation'!AO$2)</f>
        <v>0</v>
      </c>
      <c r="AP22">
        <f>SUMIFS('Cost Breakdowns'!$E$3:$E$12,'Cost Breakdowns'!$A$3:$A$12,'Pre ISIC Consolidation'!$A23,'Cost Breakdowns'!$F$3:$F$12,'Pre ISIC Consolidation'!AP$2)</f>
        <v>0</v>
      </c>
      <c r="AQ22">
        <f>SUMIFS('Cost Breakdowns'!$E$3:$E$12,'Cost Breakdowns'!$A$3:$A$12,'Pre ISIC Consolidation'!$A23,'Cost Breakdowns'!$F$3:$F$12,'Pre ISIC Consolidation'!AQ$2)</f>
        <v>0</v>
      </c>
    </row>
    <row r="23" spans="1:43" x14ac:dyDescent="0.45">
      <c r="A23" s="63" t="s">
        <v>437</v>
      </c>
      <c r="B23">
        <f>SUMIFS('Cost Breakdowns'!$E$3:$E$12,'Cost Breakdowns'!$A$3:$A$12,'Pre ISIC Consolidation'!$A24,'Cost Breakdowns'!$F$3:$F$12,'Pre ISIC Consolidation'!B$2)</f>
        <v>0</v>
      </c>
      <c r="C23">
        <f>SUMIFS('Cost Breakdowns'!$E$3:$E$12,'Cost Breakdowns'!$A$3:$A$12,'Pre ISIC Consolidation'!$A24,'Cost Breakdowns'!$F$3:$F$12,'Pre ISIC Consolidation'!C$2)</f>
        <v>0</v>
      </c>
      <c r="D23">
        <f>SUMIFS('Cost Breakdowns'!$E$3:$E$12,'Cost Breakdowns'!$A$3:$A$12,'Pre ISIC Consolidation'!$A24,'Cost Breakdowns'!$F$3:$F$12,'Pre ISIC Consolidation'!D$2)</f>
        <v>0</v>
      </c>
      <c r="E23">
        <f>SUMIFS('Cost Breakdowns'!$E$3:$E$12,'Cost Breakdowns'!$A$3:$A$12,'Pre ISIC Consolidation'!$A24,'Cost Breakdowns'!$F$3:$F$12,'Pre ISIC Consolidation'!E$2)</f>
        <v>0</v>
      </c>
      <c r="F23">
        <f>SUMIFS('Cost Breakdowns'!$E$3:$E$12,'Cost Breakdowns'!$A$3:$A$12,'Pre ISIC Consolidation'!$A24,'Cost Breakdowns'!$F$3:$F$12,'Pre ISIC Consolidation'!F$2)</f>
        <v>0</v>
      </c>
      <c r="G23">
        <f>SUMIFS('Cost Breakdowns'!$E$3:$E$12,'Cost Breakdowns'!$A$3:$A$12,'Pre ISIC Consolidation'!$A24,'Cost Breakdowns'!$F$3:$F$12,'Pre ISIC Consolidation'!G$2)</f>
        <v>0</v>
      </c>
      <c r="H23">
        <f>SUMIFS('Cost Breakdowns'!$E$3:$E$12,'Cost Breakdowns'!$A$3:$A$12,'Pre ISIC Consolidation'!$A24,'Cost Breakdowns'!$F$3:$F$12,'Pre ISIC Consolidation'!H$2)</f>
        <v>0</v>
      </c>
      <c r="I23">
        <f>SUMIFS('Cost Breakdowns'!$E$3:$E$12,'Cost Breakdowns'!$A$3:$A$12,'Pre ISIC Consolidation'!$A24,'Cost Breakdowns'!$F$3:$F$12,'Pre ISIC Consolidation'!I$2)</f>
        <v>0</v>
      </c>
      <c r="J23">
        <f>SUMIFS('Cost Breakdowns'!$E$3:$E$12,'Cost Breakdowns'!$A$3:$A$12,'Pre ISIC Consolidation'!$A24,'Cost Breakdowns'!$F$3:$F$12,'Pre ISIC Consolidation'!J$2)</f>
        <v>0</v>
      </c>
      <c r="K23">
        <f>SUMIFS('Cost Breakdowns'!$E$3:$E$12,'Cost Breakdowns'!$A$3:$A$12,'Pre ISIC Consolidation'!$A24,'Cost Breakdowns'!$F$3:$F$12,'Pre ISIC Consolidation'!K$2)</f>
        <v>0</v>
      </c>
      <c r="L23">
        <f>SUMIFS('Cost Breakdowns'!$E$3:$E$12,'Cost Breakdowns'!$A$3:$A$12,'Pre ISIC Consolidation'!$A24,'Cost Breakdowns'!$F$3:$F$12,'Pre ISIC Consolidation'!L$2)</f>
        <v>0</v>
      </c>
      <c r="M23">
        <f>SUMIFS('Cost Breakdowns'!$E$3:$E$12,'Cost Breakdowns'!$A$3:$A$12,'Pre ISIC Consolidation'!$A24,'Cost Breakdowns'!$F$3:$F$12,'Pre ISIC Consolidation'!M$2)</f>
        <v>0</v>
      </c>
      <c r="N23">
        <f>SUMIFS('Cost Breakdowns'!$E$3:$E$12,'Cost Breakdowns'!$A$3:$A$12,'Pre ISIC Consolidation'!$A24,'Cost Breakdowns'!$F$3:$F$12,'Pre ISIC Consolidation'!N$2)</f>
        <v>0</v>
      </c>
      <c r="O23">
        <f>SUMIFS('Cost Breakdowns'!$E$3:$E$12,'Cost Breakdowns'!$A$3:$A$12,'Pre ISIC Consolidation'!$A24,'Cost Breakdowns'!$F$3:$F$12,'Pre ISIC Consolidation'!O$2)</f>
        <v>0</v>
      </c>
      <c r="P23">
        <f>SUMIFS('Cost Breakdowns'!$E$3:$E$12,'Cost Breakdowns'!$A$3:$A$12,'Pre ISIC Consolidation'!$A24,'Cost Breakdowns'!$F$3:$F$12,'Pre ISIC Consolidation'!P$2)</f>
        <v>0</v>
      </c>
      <c r="Q23">
        <f>SUMIFS('Cost Breakdowns'!$E$3:$E$12,'Cost Breakdowns'!$A$3:$A$12,'Pre ISIC Consolidation'!$A24,'Cost Breakdowns'!$F$3:$F$12,'Pre ISIC Consolidation'!Q$2)</f>
        <v>0</v>
      </c>
      <c r="R23">
        <f>SUMIFS('Cost Breakdowns'!$E$3:$E$12,'Cost Breakdowns'!$A$3:$A$12,'Pre ISIC Consolidation'!$A24,'Cost Breakdowns'!$F$3:$F$12,'Pre ISIC Consolidation'!R$2)</f>
        <v>0</v>
      </c>
      <c r="S23">
        <f>SUMIFS('Cost Breakdowns'!$E$3:$E$12,'Cost Breakdowns'!$A$3:$A$12,'Pre ISIC Consolidation'!$A24,'Cost Breakdowns'!$F$3:$F$12,'Pre ISIC Consolidation'!S$2)</f>
        <v>0</v>
      </c>
      <c r="T23">
        <f>SUMIFS('Cost Breakdowns'!$E$3:$E$12,'Cost Breakdowns'!$A$3:$A$12,'Pre ISIC Consolidation'!$A24,'Cost Breakdowns'!$F$3:$F$12,'Pre ISIC Consolidation'!T$2)</f>
        <v>0</v>
      </c>
      <c r="U23">
        <f>SUMIFS('Cost Breakdowns'!$E$3:$E$12,'Cost Breakdowns'!$A$3:$A$12,'Pre ISIC Consolidation'!$A24,'Cost Breakdowns'!$F$3:$F$12,'Pre ISIC Consolidation'!U$2)</f>
        <v>0.40766894664785691</v>
      </c>
      <c r="V23">
        <f>SUMIFS('Cost Breakdowns'!$E$3:$E$12,'Cost Breakdowns'!$A$3:$A$12,'Pre ISIC Consolidation'!$A24,'Cost Breakdowns'!$F$3:$F$12,'Pre ISIC Consolidation'!V$2)</f>
        <v>0</v>
      </c>
      <c r="W23">
        <f>SUMIFS('Cost Breakdowns'!$E$3:$E$12,'Cost Breakdowns'!$A$3:$A$12,'Pre ISIC Consolidation'!$A24,'Cost Breakdowns'!$F$3:$F$12,'Pre ISIC Consolidation'!W$2)</f>
        <v>0</v>
      </c>
      <c r="X23">
        <f>SUMIFS('Cost Breakdowns'!$E$3:$E$12,'Cost Breakdowns'!$A$3:$A$12,'Pre ISIC Consolidation'!$A24,'Cost Breakdowns'!$F$3:$F$12,'Pre ISIC Consolidation'!X$2)</f>
        <v>0</v>
      </c>
      <c r="Y23">
        <f>SUMIFS('Cost Breakdowns'!$E$3:$E$12,'Cost Breakdowns'!$A$3:$A$12,'Pre ISIC Consolidation'!$A24,'Cost Breakdowns'!$F$3:$F$12,'Pre ISIC Consolidation'!Y$2)</f>
        <v>0</v>
      </c>
      <c r="Z23">
        <f>SUMIFS('Cost Breakdowns'!$E$3:$E$12,'Cost Breakdowns'!$A$3:$A$12,'Pre ISIC Consolidation'!$A24,'Cost Breakdowns'!$F$3:$F$12,'Pre ISIC Consolidation'!Z$2)</f>
        <v>0</v>
      </c>
      <c r="AA23">
        <f>SUMIFS('Cost Breakdowns'!$E$3:$E$12,'Cost Breakdowns'!$A$3:$A$12,'Pre ISIC Consolidation'!$A24,'Cost Breakdowns'!$F$3:$F$12,'Pre ISIC Consolidation'!AA$2)</f>
        <v>0</v>
      </c>
      <c r="AB23">
        <f>SUMIFS('Cost Breakdowns'!$E$3:$E$12,'Cost Breakdowns'!$A$3:$A$12,'Pre ISIC Consolidation'!$A24,'Cost Breakdowns'!$F$3:$F$12,'Pre ISIC Consolidation'!AB$2)</f>
        <v>0</v>
      </c>
      <c r="AC23">
        <f>SUMIFS('Cost Breakdowns'!$E$3:$E$12,'Cost Breakdowns'!$A$3:$A$12,'Pre ISIC Consolidation'!$A24,'Cost Breakdowns'!$F$3:$F$12,'Pre ISIC Consolidation'!AC$2)</f>
        <v>0.59233105335214309</v>
      </c>
      <c r="AD23">
        <f>SUMIFS('Cost Breakdowns'!$E$3:$E$12,'Cost Breakdowns'!$A$3:$A$12,'Pre ISIC Consolidation'!$A24,'Cost Breakdowns'!$F$3:$F$12,'Pre ISIC Consolidation'!AD$2)</f>
        <v>0</v>
      </c>
      <c r="AE23">
        <f>SUMIFS('Cost Breakdowns'!$E$3:$E$12,'Cost Breakdowns'!$A$3:$A$12,'Pre ISIC Consolidation'!$A24,'Cost Breakdowns'!$F$3:$F$12,'Pre ISIC Consolidation'!AE$2)</f>
        <v>0</v>
      </c>
      <c r="AF23">
        <f>SUMIFS('Cost Breakdowns'!$E$3:$E$12,'Cost Breakdowns'!$A$3:$A$12,'Pre ISIC Consolidation'!$A24,'Cost Breakdowns'!$F$3:$F$12,'Pre ISIC Consolidation'!AF$2)</f>
        <v>0</v>
      </c>
      <c r="AG23">
        <f>SUMIFS('Cost Breakdowns'!$E$3:$E$12,'Cost Breakdowns'!$A$3:$A$12,'Pre ISIC Consolidation'!$A24,'Cost Breakdowns'!$F$3:$F$12,'Pre ISIC Consolidation'!AG$2)</f>
        <v>0</v>
      </c>
      <c r="AH23">
        <f>SUMIFS('Cost Breakdowns'!$E$3:$E$12,'Cost Breakdowns'!$A$3:$A$12,'Pre ISIC Consolidation'!$A24,'Cost Breakdowns'!$F$3:$F$12,'Pre ISIC Consolidation'!AH$2)</f>
        <v>0</v>
      </c>
      <c r="AI23">
        <f>SUMIFS('Cost Breakdowns'!$E$3:$E$12,'Cost Breakdowns'!$A$3:$A$12,'Pre ISIC Consolidation'!$A24,'Cost Breakdowns'!$F$3:$F$12,'Pre ISIC Consolidation'!AI$2)</f>
        <v>0</v>
      </c>
      <c r="AJ23">
        <f>SUMIFS('Cost Breakdowns'!$E$3:$E$12,'Cost Breakdowns'!$A$3:$A$12,'Pre ISIC Consolidation'!$A24,'Cost Breakdowns'!$F$3:$F$12,'Pre ISIC Consolidation'!AJ$2)</f>
        <v>0</v>
      </c>
      <c r="AK23">
        <f>SUMIFS('Cost Breakdowns'!$E$3:$E$12,'Cost Breakdowns'!$A$3:$A$12,'Pre ISIC Consolidation'!$A24,'Cost Breakdowns'!$F$3:$F$12,'Pre ISIC Consolidation'!AK$2)</f>
        <v>0</v>
      </c>
      <c r="AL23">
        <f>SUMIFS('Cost Breakdowns'!$E$3:$E$12,'Cost Breakdowns'!$A$3:$A$12,'Pre ISIC Consolidation'!$A24,'Cost Breakdowns'!$F$3:$F$12,'Pre ISIC Consolidation'!AL$2)</f>
        <v>0</v>
      </c>
      <c r="AM23">
        <f>SUMIFS('Cost Breakdowns'!$E$3:$E$12,'Cost Breakdowns'!$A$3:$A$12,'Pre ISIC Consolidation'!$A24,'Cost Breakdowns'!$F$3:$F$12,'Pre ISIC Consolidation'!AM$2)</f>
        <v>0</v>
      </c>
      <c r="AN23">
        <f>SUMIFS('Cost Breakdowns'!$E$3:$E$12,'Cost Breakdowns'!$A$3:$A$12,'Pre ISIC Consolidation'!$A24,'Cost Breakdowns'!$F$3:$F$12,'Pre ISIC Consolidation'!AN$2)</f>
        <v>0</v>
      </c>
      <c r="AO23">
        <f>SUMIFS('Cost Breakdowns'!$E$3:$E$12,'Cost Breakdowns'!$A$3:$A$12,'Pre ISIC Consolidation'!$A24,'Cost Breakdowns'!$F$3:$F$12,'Pre ISIC Consolidation'!AO$2)</f>
        <v>0</v>
      </c>
      <c r="AP23">
        <f>SUMIFS('Cost Breakdowns'!$E$3:$E$12,'Cost Breakdowns'!$A$3:$A$12,'Pre ISIC Consolidation'!$A24,'Cost Breakdowns'!$F$3:$F$12,'Pre ISIC Consolidation'!AP$2)</f>
        <v>0</v>
      </c>
      <c r="AQ23">
        <f>SUMIFS('Cost Breakdowns'!$E$3:$E$12,'Cost Breakdowns'!$A$3:$A$12,'Pre ISIC Consolidation'!$A24,'Cost Breakdowns'!$F$3:$F$12,'Pre ISIC Consolidation'!AQ$2)</f>
        <v>0</v>
      </c>
    </row>
    <row r="24" spans="1:43" x14ac:dyDescent="0.45">
      <c r="A24" s="63" t="s">
        <v>331</v>
      </c>
      <c r="B24">
        <f>SUMIFS('Cost Breakdowns'!$E$3:$E$12,'Cost Breakdowns'!$A$3:$A$12,'Pre ISIC Consolidation'!$A25,'Cost Breakdowns'!$F$3:$F$12,'Pre ISIC Consolidation'!B$2)</f>
        <v>0</v>
      </c>
      <c r="C24">
        <f>SUMIFS('Cost Breakdowns'!$E$3:$E$12,'Cost Breakdowns'!$A$3:$A$12,'Pre ISIC Consolidation'!$A25,'Cost Breakdowns'!$F$3:$F$12,'Pre ISIC Consolidation'!C$2)</f>
        <v>0</v>
      </c>
      <c r="D24">
        <f>SUMIFS('Cost Breakdowns'!$E$3:$E$12,'Cost Breakdowns'!$A$3:$A$12,'Pre ISIC Consolidation'!$A25,'Cost Breakdowns'!$F$3:$F$12,'Pre ISIC Consolidation'!D$2)</f>
        <v>0</v>
      </c>
      <c r="E24">
        <f>SUMIFS('Cost Breakdowns'!$E$3:$E$12,'Cost Breakdowns'!$A$3:$A$12,'Pre ISIC Consolidation'!$A25,'Cost Breakdowns'!$F$3:$F$12,'Pre ISIC Consolidation'!E$2)</f>
        <v>0</v>
      </c>
      <c r="F24">
        <f>SUMIFS('Cost Breakdowns'!$E$3:$E$12,'Cost Breakdowns'!$A$3:$A$12,'Pre ISIC Consolidation'!$A25,'Cost Breakdowns'!$F$3:$F$12,'Pre ISIC Consolidation'!F$2)</f>
        <v>0</v>
      </c>
      <c r="G24">
        <f>SUMIFS('Cost Breakdowns'!$E$3:$E$12,'Cost Breakdowns'!$A$3:$A$12,'Pre ISIC Consolidation'!$A25,'Cost Breakdowns'!$F$3:$F$12,'Pre ISIC Consolidation'!G$2)</f>
        <v>0</v>
      </c>
      <c r="H24">
        <f>SUMIFS('Cost Breakdowns'!$E$3:$E$12,'Cost Breakdowns'!$A$3:$A$12,'Pre ISIC Consolidation'!$A25,'Cost Breakdowns'!$F$3:$F$12,'Pre ISIC Consolidation'!H$2)</f>
        <v>0</v>
      </c>
      <c r="I24">
        <f>SUMIFS('Cost Breakdowns'!$E$3:$E$12,'Cost Breakdowns'!$A$3:$A$12,'Pre ISIC Consolidation'!$A25,'Cost Breakdowns'!$F$3:$F$12,'Pre ISIC Consolidation'!I$2)</f>
        <v>0</v>
      </c>
      <c r="J24">
        <f>SUMIFS('Cost Breakdowns'!$E$3:$E$12,'Cost Breakdowns'!$A$3:$A$12,'Pre ISIC Consolidation'!$A25,'Cost Breakdowns'!$F$3:$F$12,'Pre ISIC Consolidation'!J$2)</f>
        <v>0</v>
      </c>
      <c r="K24">
        <f>SUMIFS('Cost Breakdowns'!$E$3:$E$12,'Cost Breakdowns'!$A$3:$A$12,'Pre ISIC Consolidation'!$A25,'Cost Breakdowns'!$F$3:$F$12,'Pre ISIC Consolidation'!K$2)</f>
        <v>0</v>
      </c>
      <c r="L24">
        <f>SUMIFS('Cost Breakdowns'!$E$3:$E$12,'Cost Breakdowns'!$A$3:$A$12,'Pre ISIC Consolidation'!$A25,'Cost Breakdowns'!$F$3:$F$12,'Pre ISIC Consolidation'!L$2)</f>
        <v>0</v>
      </c>
      <c r="M24">
        <f>SUMIFS('Cost Breakdowns'!$E$3:$E$12,'Cost Breakdowns'!$A$3:$A$12,'Pre ISIC Consolidation'!$A25,'Cost Breakdowns'!$F$3:$F$12,'Pre ISIC Consolidation'!M$2)</f>
        <v>0</v>
      </c>
      <c r="N24">
        <f>SUMIFS('Cost Breakdowns'!$E$3:$E$12,'Cost Breakdowns'!$A$3:$A$12,'Pre ISIC Consolidation'!$A25,'Cost Breakdowns'!$F$3:$F$12,'Pre ISIC Consolidation'!N$2)</f>
        <v>0</v>
      </c>
      <c r="O24">
        <f>SUMIFS('Cost Breakdowns'!$E$3:$E$12,'Cost Breakdowns'!$A$3:$A$12,'Pre ISIC Consolidation'!$A25,'Cost Breakdowns'!$F$3:$F$12,'Pre ISIC Consolidation'!O$2)</f>
        <v>0</v>
      </c>
      <c r="P24">
        <f>SUMIFS('Cost Breakdowns'!$E$3:$E$12,'Cost Breakdowns'!$A$3:$A$12,'Pre ISIC Consolidation'!$A25,'Cost Breakdowns'!$F$3:$F$12,'Pre ISIC Consolidation'!P$2)</f>
        <v>0</v>
      </c>
      <c r="Q24">
        <f>SUMIFS('Cost Breakdowns'!$E$3:$E$12,'Cost Breakdowns'!$A$3:$A$12,'Pre ISIC Consolidation'!$A25,'Cost Breakdowns'!$F$3:$F$12,'Pre ISIC Consolidation'!Q$2)</f>
        <v>0</v>
      </c>
      <c r="R24">
        <f>SUMIFS('Cost Breakdowns'!$E$3:$E$12,'Cost Breakdowns'!$A$3:$A$12,'Pre ISIC Consolidation'!$A25,'Cost Breakdowns'!$F$3:$F$12,'Pre ISIC Consolidation'!R$2)</f>
        <v>0</v>
      </c>
      <c r="S24">
        <f>SUMIFS('Cost Breakdowns'!$E$3:$E$12,'Cost Breakdowns'!$A$3:$A$12,'Pre ISIC Consolidation'!$A25,'Cost Breakdowns'!$F$3:$F$12,'Pre ISIC Consolidation'!S$2)</f>
        <v>0</v>
      </c>
      <c r="T24">
        <f>SUMIFS('Cost Breakdowns'!$E$3:$E$12,'Cost Breakdowns'!$A$3:$A$12,'Pre ISIC Consolidation'!$A25,'Cost Breakdowns'!$F$3:$F$12,'Pre ISIC Consolidation'!T$2)</f>
        <v>0</v>
      </c>
      <c r="U24">
        <f>SUMIFS('Cost Breakdowns'!$E$3:$E$12,'Cost Breakdowns'!$A$3:$A$12,'Pre ISIC Consolidation'!$A25,'Cost Breakdowns'!$F$3:$F$12,'Pre ISIC Consolidation'!U$2)</f>
        <v>0.75439886948727197</v>
      </c>
      <c r="V24">
        <f>SUMIFS('Cost Breakdowns'!$E$3:$E$12,'Cost Breakdowns'!$A$3:$A$12,'Pre ISIC Consolidation'!$A25,'Cost Breakdowns'!$F$3:$F$12,'Pre ISIC Consolidation'!V$2)</f>
        <v>0</v>
      </c>
      <c r="W24">
        <f>SUMIFS('Cost Breakdowns'!$E$3:$E$12,'Cost Breakdowns'!$A$3:$A$12,'Pre ISIC Consolidation'!$A25,'Cost Breakdowns'!$F$3:$F$12,'Pre ISIC Consolidation'!W$2)</f>
        <v>0</v>
      </c>
      <c r="X24">
        <f>SUMIFS('Cost Breakdowns'!$E$3:$E$12,'Cost Breakdowns'!$A$3:$A$12,'Pre ISIC Consolidation'!$A25,'Cost Breakdowns'!$F$3:$F$12,'Pre ISIC Consolidation'!X$2)</f>
        <v>0</v>
      </c>
      <c r="Y24">
        <f>SUMIFS('Cost Breakdowns'!$E$3:$E$12,'Cost Breakdowns'!$A$3:$A$12,'Pre ISIC Consolidation'!$A25,'Cost Breakdowns'!$F$3:$F$12,'Pre ISIC Consolidation'!Y$2)</f>
        <v>0</v>
      </c>
      <c r="Z24">
        <f>SUMIFS('Cost Breakdowns'!$E$3:$E$12,'Cost Breakdowns'!$A$3:$A$12,'Pre ISIC Consolidation'!$A25,'Cost Breakdowns'!$F$3:$F$12,'Pre ISIC Consolidation'!Z$2)</f>
        <v>0</v>
      </c>
      <c r="AA24">
        <f>SUMIFS('Cost Breakdowns'!$E$3:$E$12,'Cost Breakdowns'!$A$3:$A$12,'Pre ISIC Consolidation'!$A25,'Cost Breakdowns'!$F$3:$F$12,'Pre ISIC Consolidation'!AA$2)</f>
        <v>0</v>
      </c>
      <c r="AB24">
        <f>SUMIFS('Cost Breakdowns'!$E$3:$E$12,'Cost Breakdowns'!$A$3:$A$12,'Pre ISIC Consolidation'!$A25,'Cost Breakdowns'!$F$3:$F$12,'Pre ISIC Consolidation'!AB$2)</f>
        <v>0</v>
      </c>
      <c r="AC24">
        <f>SUMIFS('Cost Breakdowns'!$E$3:$E$12,'Cost Breakdowns'!$A$3:$A$12,'Pre ISIC Consolidation'!$A25,'Cost Breakdowns'!$F$3:$F$12,'Pre ISIC Consolidation'!AC$2)</f>
        <v>0.24560113051272803</v>
      </c>
      <c r="AD24">
        <f>SUMIFS('Cost Breakdowns'!$E$3:$E$12,'Cost Breakdowns'!$A$3:$A$12,'Pre ISIC Consolidation'!$A25,'Cost Breakdowns'!$F$3:$F$12,'Pre ISIC Consolidation'!AD$2)</f>
        <v>0</v>
      </c>
      <c r="AE24">
        <f>SUMIFS('Cost Breakdowns'!$E$3:$E$12,'Cost Breakdowns'!$A$3:$A$12,'Pre ISIC Consolidation'!$A25,'Cost Breakdowns'!$F$3:$F$12,'Pre ISIC Consolidation'!AE$2)</f>
        <v>0</v>
      </c>
      <c r="AF24">
        <f>SUMIFS('Cost Breakdowns'!$E$3:$E$12,'Cost Breakdowns'!$A$3:$A$12,'Pre ISIC Consolidation'!$A25,'Cost Breakdowns'!$F$3:$F$12,'Pre ISIC Consolidation'!AF$2)</f>
        <v>0</v>
      </c>
      <c r="AG24">
        <f>SUMIFS('Cost Breakdowns'!$E$3:$E$12,'Cost Breakdowns'!$A$3:$A$12,'Pre ISIC Consolidation'!$A25,'Cost Breakdowns'!$F$3:$F$12,'Pre ISIC Consolidation'!AG$2)</f>
        <v>0</v>
      </c>
      <c r="AH24">
        <f>SUMIFS('Cost Breakdowns'!$E$3:$E$12,'Cost Breakdowns'!$A$3:$A$12,'Pre ISIC Consolidation'!$A25,'Cost Breakdowns'!$F$3:$F$12,'Pre ISIC Consolidation'!AH$2)</f>
        <v>0</v>
      </c>
      <c r="AI24">
        <f>SUMIFS('Cost Breakdowns'!$E$3:$E$12,'Cost Breakdowns'!$A$3:$A$12,'Pre ISIC Consolidation'!$A25,'Cost Breakdowns'!$F$3:$F$12,'Pre ISIC Consolidation'!AI$2)</f>
        <v>0</v>
      </c>
      <c r="AJ24">
        <f>SUMIFS('Cost Breakdowns'!$E$3:$E$12,'Cost Breakdowns'!$A$3:$A$12,'Pre ISIC Consolidation'!$A25,'Cost Breakdowns'!$F$3:$F$12,'Pre ISIC Consolidation'!AJ$2)</f>
        <v>0</v>
      </c>
      <c r="AK24">
        <f>SUMIFS('Cost Breakdowns'!$E$3:$E$12,'Cost Breakdowns'!$A$3:$A$12,'Pre ISIC Consolidation'!$A25,'Cost Breakdowns'!$F$3:$F$12,'Pre ISIC Consolidation'!AK$2)</f>
        <v>0</v>
      </c>
      <c r="AL24">
        <f>SUMIFS('Cost Breakdowns'!$E$3:$E$12,'Cost Breakdowns'!$A$3:$A$12,'Pre ISIC Consolidation'!$A25,'Cost Breakdowns'!$F$3:$F$12,'Pre ISIC Consolidation'!AL$2)</f>
        <v>0</v>
      </c>
      <c r="AM24">
        <f>SUMIFS('Cost Breakdowns'!$E$3:$E$12,'Cost Breakdowns'!$A$3:$A$12,'Pre ISIC Consolidation'!$A25,'Cost Breakdowns'!$F$3:$F$12,'Pre ISIC Consolidation'!AM$2)</f>
        <v>0</v>
      </c>
      <c r="AN24">
        <f>SUMIFS('Cost Breakdowns'!$E$3:$E$12,'Cost Breakdowns'!$A$3:$A$12,'Pre ISIC Consolidation'!$A25,'Cost Breakdowns'!$F$3:$F$12,'Pre ISIC Consolidation'!AN$2)</f>
        <v>0</v>
      </c>
      <c r="AO24">
        <f>SUMIFS('Cost Breakdowns'!$E$3:$E$12,'Cost Breakdowns'!$A$3:$A$12,'Pre ISIC Consolidation'!$A25,'Cost Breakdowns'!$F$3:$F$12,'Pre ISIC Consolidation'!AO$2)</f>
        <v>0</v>
      </c>
      <c r="AP24">
        <f>SUMIFS('Cost Breakdowns'!$E$3:$E$12,'Cost Breakdowns'!$A$3:$A$12,'Pre ISIC Consolidation'!$A25,'Cost Breakdowns'!$F$3:$F$12,'Pre ISIC Consolidation'!AP$2)</f>
        <v>0</v>
      </c>
      <c r="AQ24">
        <f>SUMIFS('Cost Breakdowns'!$E$3:$E$12,'Cost Breakdowns'!$A$3:$A$12,'Pre ISIC Consolidation'!$A25,'Cost Breakdowns'!$F$3:$F$12,'Pre ISIC Consolidation'!AQ$2)</f>
        <v>0</v>
      </c>
    </row>
    <row r="25" spans="1:43" x14ac:dyDescent="0.45">
      <c r="A25" s="63" t="s">
        <v>393</v>
      </c>
      <c r="B25">
        <f>SUMIFS('Cost Breakdowns'!$E$3:$E$12,'Cost Breakdowns'!$A$3:$A$12,'Pre ISIC Consolidation'!$A26,'Cost Breakdowns'!$F$3:$F$12,'Pre ISIC Consolidation'!B$2)</f>
        <v>0</v>
      </c>
      <c r="C25">
        <f>SUMIFS('Cost Breakdowns'!$E$3:$E$12,'Cost Breakdowns'!$A$3:$A$12,'Pre ISIC Consolidation'!$A26,'Cost Breakdowns'!$F$3:$F$12,'Pre ISIC Consolidation'!C$2)</f>
        <v>0</v>
      </c>
      <c r="D25">
        <f>SUMIFS('Cost Breakdowns'!$E$3:$E$12,'Cost Breakdowns'!$A$3:$A$12,'Pre ISIC Consolidation'!$A26,'Cost Breakdowns'!$F$3:$F$12,'Pre ISIC Consolidation'!D$2)</f>
        <v>0</v>
      </c>
      <c r="E25">
        <f>SUMIFS('Cost Breakdowns'!$E$3:$E$12,'Cost Breakdowns'!$A$3:$A$12,'Pre ISIC Consolidation'!$A26,'Cost Breakdowns'!$F$3:$F$12,'Pre ISIC Consolidation'!E$2)</f>
        <v>0</v>
      </c>
      <c r="F25">
        <f>SUMIFS('Cost Breakdowns'!$E$3:$E$12,'Cost Breakdowns'!$A$3:$A$12,'Pre ISIC Consolidation'!$A26,'Cost Breakdowns'!$F$3:$F$12,'Pre ISIC Consolidation'!F$2)</f>
        <v>0</v>
      </c>
      <c r="G25">
        <f>SUMIFS('Cost Breakdowns'!$E$3:$E$12,'Cost Breakdowns'!$A$3:$A$12,'Pre ISIC Consolidation'!$A26,'Cost Breakdowns'!$F$3:$F$12,'Pre ISIC Consolidation'!G$2)</f>
        <v>0</v>
      </c>
      <c r="H25">
        <f>SUMIFS('Cost Breakdowns'!$E$3:$E$12,'Cost Breakdowns'!$A$3:$A$12,'Pre ISIC Consolidation'!$A26,'Cost Breakdowns'!$F$3:$F$12,'Pre ISIC Consolidation'!H$2)</f>
        <v>0</v>
      </c>
      <c r="I25">
        <f>SUMIFS('Cost Breakdowns'!$E$3:$E$12,'Cost Breakdowns'!$A$3:$A$12,'Pre ISIC Consolidation'!$A26,'Cost Breakdowns'!$F$3:$F$12,'Pre ISIC Consolidation'!I$2)</f>
        <v>0</v>
      </c>
      <c r="J25">
        <f>SUMIFS('Cost Breakdowns'!$E$3:$E$12,'Cost Breakdowns'!$A$3:$A$12,'Pre ISIC Consolidation'!$A26,'Cost Breakdowns'!$F$3:$F$12,'Pre ISIC Consolidation'!J$2)</f>
        <v>0</v>
      </c>
      <c r="K25">
        <f>SUMIFS('Cost Breakdowns'!$E$3:$E$12,'Cost Breakdowns'!$A$3:$A$12,'Pre ISIC Consolidation'!$A26,'Cost Breakdowns'!$F$3:$F$12,'Pre ISIC Consolidation'!K$2)</f>
        <v>0</v>
      </c>
      <c r="L25">
        <f>SUMIFS('Cost Breakdowns'!$E$3:$E$12,'Cost Breakdowns'!$A$3:$A$12,'Pre ISIC Consolidation'!$A26,'Cost Breakdowns'!$F$3:$F$12,'Pre ISIC Consolidation'!L$2)</f>
        <v>0</v>
      </c>
      <c r="M25">
        <f>SUMIFS('Cost Breakdowns'!$E$3:$E$12,'Cost Breakdowns'!$A$3:$A$12,'Pre ISIC Consolidation'!$A26,'Cost Breakdowns'!$F$3:$F$12,'Pre ISIC Consolidation'!M$2)</f>
        <v>0</v>
      </c>
      <c r="N25">
        <f>SUMIFS('Cost Breakdowns'!$E$3:$E$12,'Cost Breakdowns'!$A$3:$A$12,'Pre ISIC Consolidation'!$A26,'Cost Breakdowns'!$F$3:$F$12,'Pre ISIC Consolidation'!N$2)</f>
        <v>0</v>
      </c>
      <c r="O25">
        <f>SUMIFS('Cost Breakdowns'!$E$3:$E$12,'Cost Breakdowns'!$A$3:$A$12,'Pre ISIC Consolidation'!$A26,'Cost Breakdowns'!$F$3:$F$12,'Pre ISIC Consolidation'!O$2)</f>
        <v>0</v>
      </c>
      <c r="P25">
        <f>SUMIFS('Cost Breakdowns'!$E$3:$E$12,'Cost Breakdowns'!$A$3:$A$12,'Pre ISIC Consolidation'!$A26,'Cost Breakdowns'!$F$3:$F$12,'Pre ISIC Consolidation'!P$2)</f>
        <v>0</v>
      </c>
      <c r="Q25">
        <f>SUMIFS('Cost Breakdowns'!$E$3:$E$12,'Cost Breakdowns'!$A$3:$A$12,'Pre ISIC Consolidation'!$A26,'Cost Breakdowns'!$F$3:$F$12,'Pre ISIC Consolidation'!Q$2)</f>
        <v>0</v>
      </c>
      <c r="R25">
        <f>SUMIFS('Cost Breakdowns'!$E$3:$E$12,'Cost Breakdowns'!$A$3:$A$12,'Pre ISIC Consolidation'!$A26,'Cost Breakdowns'!$F$3:$F$12,'Pre ISIC Consolidation'!R$2)</f>
        <v>0</v>
      </c>
      <c r="S25">
        <f>SUMIFS('Cost Breakdowns'!$E$3:$E$12,'Cost Breakdowns'!$A$3:$A$12,'Pre ISIC Consolidation'!$A26,'Cost Breakdowns'!$F$3:$F$12,'Pre ISIC Consolidation'!S$2)</f>
        <v>0</v>
      </c>
      <c r="T25">
        <f>SUMIFS('Cost Breakdowns'!$E$3:$E$12,'Cost Breakdowns'!$A$3:$A$12,'Pre ISIC Consolidation'!$A26,'Cost Breakdowns'!$F$3:$F$12,'Pre ISIC Consolidation'!T$2)</f>
        <v>0</v>
      </c>
      <c r="U25">
        <f>SUMIFS('Cost Breakdowns'!$E$3:$E$12,'Cost Breakdowns'!$A$3:$A$12,'Pre ISIC Consolidation'!$A26,'Cost Breakdowns'!$F$3:$F$12,'Pre ISIC Consolidation'!U$2)</f>
        <v>0.75439886948727197</v>
      </c>
      <c r="V25">
        <f>SUMIFS('Cost Breakdowns'!$E$3:$E$12,'Cost Breakdowns'!$A$3:$A$12,'Pre ISIC Consolidation'!$A26,'Cost Breakdowns'!$F$3:$F$12,'Pre ISIC Consolidation'!V$2)</f>
        <v>0</v>
      </c>
      <c r="W25">
        <f>SUMIFS('Cost Breakdowns'!$E$3:$E$12,'Cost Breakdowns'!$A$3:$A$12,'Pre ISIC Consolidation'!$A26,'Cost Breakdowns'!$F$3:$F$12,'Pre ISIC Consolidation'!W$2)</f>
        <v>0</v>
      </c>
      <c r="X25">
        <f>SUMIFS('Cost Breakdowns'!$E$3:$E$12,'Cost Breakdowns'!$A$3:$A$12,'Pre ISIC Consolidation'!$A26,'Cost Breakdowns'!$F$3:$F$12,'Pre ISIC Consolidation'!X$2)</f>
        <v>0</v>
      </c>
      <c r="Y25">
        <f>SUMIFS('Cost Breakdowns'!$E$3:$E$12,'Cost Breakdowns'!$A$3:$A$12,'Pre ISIC Consolidation'!$A26,'Cost Breakdowns'!$F$3:$F$12,'Pre ISIC Consolidation'!Y$2)</f>
        <v>0</v>
      </c>
      <c r="Z25">
        <f>SUMIFS('Cost Breakdowns'!$E$3:$E$12,'Cost Breakdowns'!$A$3:$A$12,'Pre ISIC Consolidation'!$A26,'Cost Breakdowns'!$F$3:$F$12,'Pre ISIC Consolidation'!Z$2)</f>
        <v>0</v>
      </c>
      <c r="AA25">
        <f>SUMIFS('Cost Breakdowns'!$E$3:$E$12,'Cost Breakdowns'!$A$3:$A$12,'Pre ISIC Consolidation'!$A26,'Cost Breakdowns'!$F$3:$F$12,'Pre ISIC Consolidation'!AA$2)</f>
        <v>0</v>
      </c>
      <c r="AB25">
        <f>SUMIFS('Cost Breakdowns'!$E$3:$E$12,'Cost Breakdowns'!$A$3:$A$12,'Pre ISIC Consolidation'!$A26,'Cost Breakdowns'!$F$3:$F$12,'Pre ISIC Consolidation'!AB$2)</f>
        <v>0</v>
      </c>
      <c r="AC25">
        <f>SUMIFS('Cost Breakdowns'!$E$3:$E$12,'Cost Breakdowns'!$A$3:$A$12,'Pre ISIC Consolidation'!$A26,'Cost Breakdowns'!$F$3:$F$12,'Pre ISIC Consolidation'!AC$2)</f>
        <v>0.24560113051272803</v>
      </c>
      <c r="AD25">
        <f>SUMIFS('Cost Breakdowns'!$E$3:$E$12,'Cost Breakdowns'!$A$3:$A$12,'Pre ISIC Consolidation'!$A26,'Cost Breakdowns'!$F$3:$F$12,'Pre ISIC Consolidation'!AD$2)</f>
        <v>0</v>
      </c>
      <c r="AE25">
        <f>SUMIFS('Cost Breakdowns'!$E$3:$E$12,'Cost Breakdowns'!$A$3:$A$12,'Pre ISIC Consolidation'!$A26,'Cost Breakdowns'!$F$3:$F$12,'Pre ISIC Consolidation'!AE$2)</f>
        <v>0</v>
      </c>
      <c r="AF25">
        <f>SUMIFS('Cost Breakdowns'!$E$3:$E$12,'Cost Breakdowns'!$A$3:$A$12,'Pre ISIC Consolidation'!$A26,'Cost Breakdowns'!$F$3:$F$12,'Pre ISIC Consolidation'!AF$2)</f>
        <v>0</v>
      </c>
      <c r="AG25">
        <f>SUMIFS('Cost Breakdowns'!$E$3:$E$12,'Cost Breakdowns'!$A$3:$A$12,'Pre ISIC Consolidation'!$A26,'Cost Breakdowns'!$F$3:$F$12,'Pre ISIC Consolidation'!AG$2)</f>
        <v>0</v>
      </c>
      <c r="AH25">
        <f>SUMIFS('Cost Breakdowns'!$E$3:$E$12,'Cost Breakdowns'!$A$3:$A$12,'Pre ISIC Consolidation'!$A26,'Cost Breakdowns'!$F$3:$F$12,'Pre ISIC Consolidation'!AH$2)</f>
        <v>0</v>
      </c>
      <c r="AI25">
        <f>SUMIFS('Cost Breakdowns'!$E$3:$E$12,'Cost Breakdowns'!$A$3:$A$12,'Pre ISIC Consolidation'!$A26,'Cost Breakdowns'!$F$3:$F$12,'Pre ISIC Consolidation'!AI$2)</f>
        <v>0</v>
      </c>
      <c r="AJ25">
        <f>SUMIFS('Cost Breakdowns'!$E$3:$E$12,'Cost Breakdowns'!$A$3:$A$12,'Pre ISIC Consolidation'!$A26,'Cost Breakdowns'!$F$3:$F$12,'Pre ISIC Consolidation'!AJ$2)</f>
        <v>0</v>
      </c>
      <c r="AK25">
        <f>SUMIFS('Cost Breakdowns'!$E$3:$E$12,'Cost Breakdowns'!$A$3:$A$12,'Pre ISIC Consolidation'!$A26,'Cost Breakdowns'!$F$3:$F$12,'Pre ISIC Consolidation'!AK$2)</f>
        <v>0</v>
      </c>
      <c r="AL25">
        <f>SUMIFS('Cost Breakdowns'!$E$3:$E$12,'Cost Breakdowns'!$A$3:$A$12,'Pre ISIC Consolidation'!$A26,'Cost Breakdowns'!$F$3:$F$12,'Pre ISIC Consolidation'!AL$2)</f>
        <v>0</v>
      </c>
      <c r="AM25">
        <f>SUMIFS('Cost Breakdowns'!$E$3:$E$12,'Cost Breakdowns'!$A$3:$A$12,'Pre ISIC Consolidation'!$A26,'Cost Breakdowns'!$F$3:$F$12,'Pre ISIC Consolidation'!AM$2)</f>
        <v>0</v>
      </c>
      <c r="AN25">
        <f>SUMIFS('Cost Breakdowns'!$E$3:$E$12,'Cost Breakdowns'!$A$3:$A$12,'Pre ISIC Consolidation'!$A26,'Cost Breakdowns'!$F$3:$F$12,'Pre ISIC Consolidation'!AN$2)</f>
        <v>0</v>
      </c>
      <c r="AO25">
        <f>SUMIFS('Cost Breakdowns'!$E$3:$E$12,'Cost Breakdowns'!$A$3:$A$12,'Pre ISIC Consolidation'!$A26,'Cost Breakdowns'!$F$3:$F$12,'Pre ISIC Consolidation'!AO$2)</f>
        <v>0</v>
      </c>
      <c r="AP25">
        <f>SUMIFS('Cost Breakdowns'!$E$3:$E$12,'Cost Breakdowns'!$A$3:$A$12,'Pre ISIC Consolidation'!$A26,'Cost Breakdowns'!$F$3:$F$12,'Pre ISIC Consolidation'!AP$2)</f>
        <v>0</v>
      </c>
      <c r="AQ25">
        <f>SUMIFS('Cost Breakdowns'!$E$3:$E$12,'Cost Breakdowns'!$A$3:$A$12,'Pre ISIC Consolidation'!$A26,'Cost Breakdowns'!$F$3:$F$12,'Pre ISIC Consolidation'!AQ$2)</f>
        <v>0</v>
      </c>
    </row>
    <row r="26" spans="1:43" x14ac:dyDescent="0.45">
      <c r="A26" s="63" t="s">
        <v>72</v>
      </c>
      <c r="B26">
        <f>SUMIFS('Cost Breakdowns'!$E$3:$E$12,'Cost Breakdowns'!$A$3:$A$12,'Pre ISIC Consolidation'!#REF!,'Cost Breakdowns'!$F$3:$F$12,'Pre ISIC Consolidation'!B$2)</f>
        <v>0</v>
      </c>
      <c r="C26">
        <f>SUMIFS('Cost Breakdowns'!$E$3:$E$12,'Cost Breakdowns'!$A$3:$A$12,'Pre ISIC Consolidation'!#REF!,'Cost Breakdowns'!$F$3:$F$12,'Pre ISIC Consolidation'!C$2)</f>
        <v>0</v>
      </c>
      <c r="D26">
        <f>SUMIFS('Cost Breakdowns'!$E$3:$E$12,'Cost Breakdowns'!$A$3:$A$12,'Pre ISIC Consolidation'!#REF!,'Cost Breakdowns'!$F$3:$F$12,'Pre ISIC Consolidation'!D$2)</f>
        <v>0</v>
      </c>
      <c r="E26">
        <f>SUMIFS('Cost Breakdowns'!$E$3:$E$12,'Cost Breakdowns'!$A$3:$A$12,'Pre ISIC Consolidation'!#REF!,'Cost Breakdowns'!$F$3:$F$12,'Pre ISIC Consolidation'!E$2)</f>
        <v>0</v>
      </c>
      <c r="F26">
        <f>SUMIFS('Cost Breakdowns'!$E$3:$E$12,'Cost Breakdowns'!$A$3:$A$12,'Pre ISIC Consolidation'!#REF!,'Cost Breakdowns'!$F$3:$F$12,'Pre ISIC Consolidation'!F$2)</f>
        <v>0</v>
      </c>
      <c r="G26">
        <f>SUMIFS('Cost Breakdowns'!$E$3:$E$12,'Cost Breakdowns'!$A$3:$A$12,'Pre ISIC Consolidation'!#REF!,'Cost Breakdowns'!$F$3:$F$12,'Pre ISIC Consolidation'!G$2)</f>
        <v>0</v>
      </c>
      <c r="H26">
        <f>SUMIFS('Cost Breakdowns'!$E$3:$E$12,'Cost Breakdowns'!$A$3:$A$12,'Pre ISIC Consolidation'!#REF!,'Cost Breakdowns'!$F$3:$F$12,'Pre ISIC Consolidation'!H$2)</f>
        <v>0</v>
      </c>
      <c r="I26">
        <f>SUMIFS('Cost Breakdowns'!$E$3:$E$12,'Cost Breakdowns'!$A$3:$A$12,'Pre ISIC Consolidation'!#REF!,'Cost Breakdowns'!$F$3:$F$12,'Pre ISIC Consolidation'!I$2)</f>
        <v>0</v>
      </c>
      <c r="J26">
        <f>SUMIFS('Cost Breakdowns'!$E$3:$E$12,'Cost Breakdowns'!$A$3:$A$12,'Pre ISIC Consolidation'!#REF!,'Cost Breakdowns'!$F$3:$F$12,'Pre ISIC Consolidation'!J$2)</f>
        <v>0</v>
      </c>
      <c r="K26">
        <f>SUMIFS('Cost Breakdowns'!$E$3:$E$12,'Cost Breakdowns'!$A$3:$A$12,'Pre ISIC Consolidation'!#REF!,'Cost Breakdowns'!$F$3:$F$12,'Pre ISIC Consolidation'!K$2)</f>
        <v>0</v>
      </c>
      <c r="L26">
        <f>SUMIFS('Cost Breakdowns'!$E$3:$E$12,'Cost Breakdowns'!$A$3:$A$12,'Pre ISIC Consolidation'!#REF!,'Cost Breakdowns'!$F$3:$F$12,'Pre ISIC Consolidation'!L$2)</f>
        <v>0</v>
      </c>
      <c r="M26">
        <f>SUMIFS('Cost Breakdowns'!$E$3:$E$12,'Cost Breakdowns'!$A$3:$A$12,'Pre ISIC Consolidation'!#REF!,'Cost Breakdowns'!$F$3:$F$12,'Pre ISIC Consolidation'!M$2)</f>
        <v>0</v>
      </c>
      <c r="N26">
        <f>SUMIFS('Cost Breakdowns'!$E$3:$E$12,'Cost Breakdowns'!$A$3:$A$12,'Pre ISIC Consolidation'!#REF!,'Cost Breakdowns'!$F$3:$F$12,'Pre ISIC Consolidation'!N$2)</f>
        <v>0</v>
      </c>
      <c r="O26">
        <f>SUMIFS('Cost Breakdowns'!$E$3:$E$12,'Cost Breakdowns'!$A$3:$A$12,'Pre ISIC Consolidation'!#REF!,'Cost Breakdowns'!$F$3:$F$12,'Pre ISIC Consolidation'!O$2)</f>
        <v>0</v>
      </c>
      <c r="P26">
        <f>SUMIFS('Cost Breakdowns'!$E$3:$E$12,'Cost Breakdowns'!$A$3:$A$12,'Pre ISIC Consolidation'!#REF!,'Cost Breakdowns'!$F$3:$F$12,'Pre ISIC Consolidation'!P$2)</f>
        <v>0</v>
      </c>
      <c r="Q26">
        <f>SUMIFS('Cost Breakdowns'!$E$3:$E$12,'Cost Breakdowns'!$A$3:$A$12,'Pre ISIC Consolidation'!#REF!,'Cost Breakdowns'!$F$3:$F$12,'Pre ISIC Consolidation'!Q$2)</f>
        <v>0</v>
      </c>
      <c r="R26">
        <f>SUMIFS('Cost Breakdowns'!$E$3:$E$12,'Cost Breakdowns'!$A$3:$A$12,'Pre ISIC Consolidation'!#REF!,'Cost Breakdowns'!$F$3:$F$12,'Pre ISIC Consolidation'!R$2)</f>
        <v>0</v>
      </c>
      <c r="S26">
        <f>SUMIFS('Cost Breakdowns'!$E$3:$E$12,'Cost Breakdowns'!$A$3:$A$12,'Pre ISIC Consolidation'!#REF!,'Cost Breakdowns'!$F$3:$F$12,'Pre ISIC Consolidation'!S$2)</f>
        <v>0</v>
      </c>
      <c r="T26">
        <f>SUMIFS('Cost Breakdowns'!$E$3:$E$12,'Cost Breakdowns'!$A$3:$A$12,'Pre ISIC Consolidation'!#REF!,'Cost Breakdowns'!$F$3:$F$12,'Pre ISIC Consolidation'!T$2)</f>
        <v>0</v>
      </c>
      <c r="U26">
        <f>SUMIFS('Cost Breakdowns'!$E$3:$E$12,'Cost Breakdowns'!$A$3:$A$12,'Pre ISIC Consolidation'!#REF!,'Cost Breakdowns'!$F$3:$F$12,'Pre ISIC Consolidation'!U$2)</f>
        <v>0</v>
      </c>
      <c r="V26">
        <f>SUMIFS('Cost Breakdowns'!$E$3:$E$12,'Cost Breakdowns'!$A$3:$A$12,'Pre ISIC Consolidation'!#REF!,'Cost Breakdowns'!$F$3:$F$12,'Pre ISIC Consolidation'!V$2)</f>
        <v>0</v>
      </c>
      <c r="W26">
        <f>SUMIFS('Cost Breakdowns'!$E$3:$E$12,'Cost Breakdowns'!$A$3:$A$12,'Pre ISIC Consolidation'!#REF!,'Cost Breakdowns'!$F$3:$F$12,'Pre ISIC Consolidation'!W$2)</f>
        <v>0</v>
      </c>
      <c r="X26">
        <f>SUMIFS('Cost Breakdowns'!$E$3:$E$12,'Cost Breakdowns'!$A$3:$A$12,'Pre ISIC Consolidation'!#REF!,'Cost Breakdowns'!$F$3:$F$12,'Pre ISIC Consolidation'!X$2)</f>
        <v>0</v>
      </c>
      <c r="Y26">
        <f>SUMIFS('Cost Breakdowns'!$E$3:$E$12,'Cost Breakdowns'!$A$3:$A$12,'Pre ISIC Consolidation'!#REF!,'Cost Breakdowns'!$F$3:$F$12,'Pre ISIC Consolidation'!Y$2)</f>
        <v>0</v>
      </c>
      <c r="Z26">
        <f>SUMIFS('Cost Breakdowns'!$E$3:$E$12,'Cost Breakdowns'!$A$3:$A$12,'Pre ISIC Consolidation'!#REF!,'Cost Breakdowns'!$F$3:$F$12,'Pre ISIC Consolidation'!Z$2)</f>
        <v>0</v>
      </c>
      <c r="AA26">
        <f>SUMIFS('Cost Breakdowns'!$E$3:$E$12,'Cost Breakdowns'!$A$3:$A$12,'Pre ISIC Consolidation'!#REF!,'Cost Breakdowns'!$F$3:$F$12,'Pre ISIC Consolidation'!AA$2)</f>
        <v>0</v>
      </c>
      <c r="AB26">
        <f>SUMIFS('Cost Breakdowns'!$E$3:$E$12,'Cost Breakdowns'!$A$3:$A$12,'Pre ISIC Consolidation'!#REF!,'Cost Breakdowns'!$F$3:$F$12,'Pre ISIC Consolidation'!AB$2)</f>
        <v>0</v>
      </c>
      <c r="AC26">
        <f>SUMIFS('Cost Breakdowns'!$E$3:$E$12,'Cost Breakdowns'!$A$3:$A$12,'Pre ISIC Consolidation'!#REF!,'Cost Breakdowns'!$F$3:$F$12,'Pre ISIC Consolidation'!AC$2)</f>
        <v>0</v>
      </c>
      <c r="AD26">
        <f>SUMIFS('Cost Breakdowns'!$E$3:$E$12,'Cost Breakdowns'!$A$3:$A$12,'Pre ISIC Consolidation'!#REF!,'Cost Breakdowns'!$F$3:$F$12,'Pre ISIC Consolidation'!AD$2)</f>
        <v>0</v>
      </c>
      <c r="AE26">
        <f>SUMIFS('Cost Breakdowns'!$E$3:$E$12,'Cost Breakdowns'!$A$3:$A$12,'Pre ISIC Consolidation'!#REF!,'Cost Breakdowns'!$F$3:$F$12,'Pre ISIC Consolidation'!AE$2)</f>
        <v>0</v>
      </c>
      <c r="AF26">
        <f>SUMIFS('Cost Breakdowns'!$E$3:$E$12,'Cost Breakdowns'!$A$3:$A$12,'Pre ISIC Consolidation'!#REF!,'Cost Breakdowns'!$F$3:$F$12,'Pre ISIC Consolidation'!AF$2)</f>
        <v>0</v>
      </c>
      <c r="AG26">
        <f>SUMIFS('Cost Breakdowns'!$E$3:$E$12,'Cost Breakdowns'!$A$3:$A$12,'Pre ISIC Consolidation'!#REF!,'Cost Breakdowns'!$F$3:$F$12,'Pre ISIC Consolidation'!AG$2)</f>
        <v>0</v>
      </c>
      <c r="AH26">
        <f>SUMIFS('Cost Breakdowns'!$E$3:$E$12,'Cost Breakdowns'!$A$3:$A$12,'Pre ISIC Consolidation'!#REF!,'Cost Breakdowns'!$F$3:$F$12,'Pre ISIC Consolidation'!AH$2)</f>
        <v>0</v>
      </c>
      <c r="AI26">
        <f>SUMIFS('Cost Breakdowns'!$E$3:$E$12,'Cost Breakdowns'!$A$3:$A$12,'Pre ISIC Consolidation'!#REF!,'Cost Breakdowns'!$F$3:$F$12,'Pre ISIC Consolidation'!AI$2)</f>
        <v>0</v>
      </c>
      <c r="AJ26">
        <f>SUMIFS('Cost Breakdowns'!$E$3:$E$12,'Cost Breakdowns'!$A$3:$A$12,'Pre ISIC Consolidation'!#REF!,'Cost Breakdowns'!$F$3:$F$12,'Pre ISIC Consolidation'!AJ$2)</f>
        <v>0</v>
      </c>
      <c r="AK26">
        <f>SUMIFS('Cost Breakdowns'!$E$3:$E$12,'Cost Breakdowns'!$A$3:$A$12,'Pre ISIC Consolidation'!#REF!,'Cost Breakdowns'!$F$3:$F$12,'Pre ISIC Consolidation'!AK$2)</f>
        <v>0</v>
      </c>
      <c r="AL26">
        <f>SUMIFS('Cost Breakdowns'!$E$3:$E$12,'Cost Breakdowns'!$A$3:$A$12,'Pre ISIC Consolidation'!#REF!,'Cost Breakdowns'!$F$3:$F$12,'Pre ISIC Consolidation'!AL$2)</f>
        <v>0</v>
      </c>
      <c r="AM26">
        <f>SUMIFS('Cost Breakdowns'!$E$3:$E$12,'Cost Breakdowns'!$A$3:$A$12,'Pre ISIC Consolidation'!#REF!,'Cost Breakdowns'!$F$3:$F$12,'Pre ISIC Consolidation'!AM$2)</f>
        <v>0</v>
      </c>
      <c r="AN26">
        <f>SUMIFS('Cost Breakdowns'!$E$3:$E$12,'Cost Breakdowns'!$A$3:$A$12,'Pre ISIC Consolidation'!#REF!,'Cost Breakdowns'!$F$3:$F$12,'Pre ISIC Consolidation'!AN$2)</f>
        <v>0</v>
      </c>
      <c r="AO26">
        <f>SUMIFS('Cost Breakdowns'!$E$3:$E$12,'Cost Breakdowns'!$A$3:$A$12,'Pre ISIC Consolidation'!#REF!,'Cost Breakdowns'!$F$3:$F$12,'Pre ISIC Consolidation'!AO$2)</f>
        <v>0</v>
      </c>
      <c r="AP26">
        <f>SUMIFS('Cost Breakdowns'!$E$3:$E$12,'Cost Breakdowns'!$A$3:$A$12,'Pre ISIC Consolidation'!#REF!,'Cost Breakdowns'!$F$3:$F$12,'Pre ISIC Consolidation'!AP$2)</f>
        <v>0</v>
      </c>
      <c r="AQ26">
        <f>SUMIFS('Cost Breakdowns'!$E$3:$E$12,'Cost Breakdowns'!$A$3:$A$12,'Pre ISIC Consolidation'!#REF!,'Cost Breakdowns'!$F$3:$F$12,'Pre ISIC Consolidation'!AQ$2)</f>
        <v>0</v>
      </c>
    </row>
    <row r="27" spans="1:43" x14ac:dyDescent="0.45">
      <c r="A27" s="63"/>
    </row>
    <row r="28" spans="1:43" x14ac:dyDescent="0.45">
      <c r="A28" s="121" t="s">
        <v>634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</row>
    <row r="29" spans="1:43" x14ac:dyDescent="0.45">
      <c r="A29" t="s">
        <v>635</v>
      </c>
      <c r="B29" s="120" t="s">
        <v>35</v>
      </c>
      <c r="C29" s="120" t="s">
        <v>454</v>
      </c>
      <c r="D29" s="120" t="s">
        <v>455</v>
      </c>
      <c r="E29" s="120" t="s">
        <v>36</v>
      </c>
      <c r="F29" s="120" t="s">
        <v>37</v>
      </c>
      <c r="G29" s="120" t="s">
        <v>38</v>
      </c>
      <c r="H29" s="120" t="s">
        <v>39</v>
      </c>
      <c r="I29" s="120" t="s">
        <v>40</v>
      </c>
      <c r="J29" s="120" t="s">
        <v>41</v>
      </c>
      <c r="K29" s="120" t="s">
        <v>42</v>
      </c>
      <c r="L29" s="120" t="s">
        <v>452</v>
      </c>
      <c r="M29" s="120" t="s">
        <v>453</v>
      </c>
      <c r="N29" s="120" t="s">
        <v>43</v>
      </c>
      <c r="O29" s="120" t="s">
        <v>460</v>
      </c>
      <c r="P29" s="120" t="s">
        <v>461</v>
      </c>
      <c r="Q29" s="120" t="s">
        <v>464</v>
      </c>
      <c r="R29" s="120" t="s">
        <v>465</v>
      </c>
      <c r="S29" s="120" t="s">
        <v>44</v>
      </c>
      <c r="T29" s="120" t="s">
        <v>45</v>
      </c>
      <c r="U29" s="120" t="s">
        <v>46</v>
      </c>
      <c r="V29" s="120" t="s">
        <v>47</v>
      </c>
      <c r="W29" s="120" t="s">
        <v>48</v>
      </c>
      <c r="X29" s="120" t="s">
        <v>49</v>
      </c>
      <c r="Y29" s="120" t="s">
        <v>50</v>
      </c>
      <c r="Z29" s="120" t="s">
        <v>468</v>
      </c>
      <c r="AA29" s="120" t="s">
        <v>469</v>
      </c>
      <c r="AB29" s="120" t="s">
        <v>470</v>
      </c>
      <c r="AC29" s="120" t="s">
        <v>51</v>
      </c>
      <c r="AD29" s="120" t="s">
        <v>52</v>
      </c>
      <c r="AE29" s="120" t="s">
        <v>53</v>
      </c>
      <c r="AF29" s="120" t="s">
        <v>54</v>
      </c>
      <c r="AG29" s="120" t="s">
        <v>55</v>
      </c>
      <c r="AH29" s="120" t="s">
        <v>56</v>
      </c>
      <c r="AI29" s="120" t="s">
        <v>57</v>
      </c>
      <c r="AJ29" s="120" t="s">
        <v>58</v>
      </c>
      <c r="AK29" s="120" t="s">
        <v>59</v>
      </c>
      <c r="AL29" s="120" t="s">
        <v>60</v>
      </c>
      <c r="AM29" s="120" t="s">
        <v>61</v>
      </c>
      <c r="AN29" s="120" t="s">
        <v>62</v>
      </c>
      <c r="AO29" s="120" t="s">
        <v>63</v>
      </c>
      <c r="AP29" s="120" t="s">
        <v>64</v>
      </c>
      <c r="AQ29" s="120" t="s">
        <v>65</v>
      </c>
    </row>
    <row r="30" spans="1:43" x14ac:dyDescent="0.45">
      <c r="A30" t="s">
        <v>636</v>
      </c>
      <c r="B30" s="120" t="str">
        <f>B29</f>
        <v>ISIC 01T03</v>
      </c>
      <c r="C30" s="120" t="str">
        <f t="shared" ref="C30:AQ30" si="0">C29</f>
        <v>ISIC 05</v>
      </c>
      <c r="D30" s="120" t="str">
        <f t="shared" si="0"/>
        <v>ISIC 06</v>
      </c>
      <c r="E30" s="120" t="str">
        <f t="shared" si="0"/>
        <v>ISIC 07T08</v>
      </c>
      <c r="F30" s="120" t="str">
        <f t="shared" si="0"/>
        <v>ISIC 09</v>
      </c>
      <c r="G30" s="120" t="str">
        <f t="shared" si="0"/>
        <v>ISIC 10T12</v>
      </c>
      <c r="H30" s="120" t="s">
        <v>50</v>
      </c>
      <c r="I30" s="120" t="s">
        <v>50</v>
      </c>
      <c r="J30" s="120" t="str">
        <f t="shared" si="0"/>
        <v>ISIC 17T18</v>
      </c>
      <c r="K30" s="120" t="str">
        <f t="shared" si="0"/>
        <v>ISIC 19</v>
      </c>
      <c r="L30" s="120" t="str">
        <f t="shared" si="0"/>
        <v>ISIC 20</v>
      </c>
      <c r="M30" s="120" t="str">
        <f t="shared" si="0"/>
        <v>ISIC 21</v>
      </c>
      <c r="N30" s="120" t="str">
        <f t="shared" si="0"/>
        <v>ISIC 22</v>
      </c>
      <c r="O30" s="120" t="str">
        <f t="shared" si="0"/>
        <v>ISIC 231</v>
      </c>
      <c r="P30" s="120" t="str">
        <f t="shared" si="0"/>
        <v>ISIC 239</v>
      </c>
      <c r="Q30" s="120" t="str">
        <f t="shared" si="0"/>
        <v>ISIC 241</v>
      </c>
      <c r="R30" s="120" t="str">
        <f t="shared" si="0"/>
        <v>ISIC 242</v>
      </c>
      <c r="S30" s="120" t="s">
        <v>50</v>
      </c>
      <c r="T30" s="120" t="s">
        <v>50</v>
      </c>
      <c r="U30" s="120" t="s">
        <v>50</v>
      </c>
      <c r="V30" s="120" t="s">
        <v>50</v>
      </c>
      <c r="W30" s="120" t="str">
        <f t="shared" si="0"/>
        <v>ISIC 29</v>
      </c>
      <c r="X30" s="120" t="s">
        <v>50</v>
      </c>
      <c r="Y30" s="120" t="str">
        <f t="shared" si="0"/>
        <v>ISIC 31T33</v>
      </c>
      <c r="Z30" s="120" t="str">
        <f t="shared" si="0"/>
        <v>ISIC 351</v>
      </c>
      <c r="AA30" s="120" t="str">
        <f t="shared" si="0"/>
        <v>ISIC 352T353</v>
      </c>
      <c r="AB30" s="120" t="str">
        <f t="shared" si="0"/>
        <v>ISIC 36T39</v>
      </c>
      <c r="AC30" s="120" t="str">
        <f t="shared" si="0"/>
        <v>ISIC 41T43</v>
      </c>
      <c r="AD30" s="120" t="str">
        <f t="shared" si="0"/>
        <v>ISIC 45T47</v>
      </c>
      <c r="AE30" s="120" t="str">
        <f t="shared" si="0"/>
        <v>ISIC 49T53</v>
      </c>
      <c r="AF30" s="120" t="str">
        <f t="shared" si="0"/>
        <v>ISIC 55T56</v>
      </c>
      <c r="AG30" s="120" t="str">
        <f t="shared" si="0"/>
        <v>ISIC 58T60</v>
      </c>
      <c r="AH30" s="120" t="str">
        <f t="shared" si="0"/>
        <v>ISIC 61</v>
      </c>
      <c r="AI30" s="120" t="str">
        <f t="shared" si="0"/>
        <v>ISIC 62T63</v>
      </c>
      <c r="AJ30" s="120" t="str">
        <f t="shared" si="0"/>
        <v>ISIC 64T66</v>
      </c>
      <c r="AK30" s="120" t="str">
        <f t="shared" si="0"/>
        <v>ISIC 68</v>
      </c>
      <c r="AL30" s="120" t="str">
        <f t="shared" si="0"/>
        <v>ISIC 69T82</v>
      </c>
      <c r="AM30" s="120" t="str">
        <f t="shared" si="0"/>
        <v>ISIC 84</v>
      </c>
      <c r="AN30" s="120" t="str">
        <f t="shared" si="0"/>
        <v>ISIC 85</v>
      </c>
      <c r="AO30" s="120" t="str">
        <f t="shared" si="0"/>
        <v>ISIC 86T88</v>
      </c>
      <c r="AP30" s="120" t="str">
        <f t="shared" si="0"/>
        <v>ISIC 90T96</v>
      </c>
      <c r="AQ30" s="120" t="str">
        <f t="shared" si="0"/>
        <v>ISIC 97T98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Q24"/>
  <sheetViews>
    <sheetView workbookViewId="0">
      <selection activeCell="B3" sqref="B3"/>
    </sheetView>
  </sheetViews>
  <sheetFormatPr defaultRowHeight="14.25" x14ac:dyDescent="0.45"/>
  <cols>
    <col min="1" max="1" width="22.86328125" customWidth="1"/>
    <col min="2" max="43" width="11.1328125" customWidth="1"/>
  </cols>
  <sheetData>
    <row r="1" spans="1:43" x14ac:dyDescent="0.45">
      <c r="A1" s="98" t="s">
        <v>449</v>
      </c>
      <c r="B1" s="120" t="s">
        <v>35</v>
      </c>
      <c r="C1" s="120" t="s">
        <v>454</v>
      </c>
      <c r="D1" s="120" t="s">
        <v>455</v>
      </c>
      <c r="E1" s="120" t="s">
        <v>36</v>
      </c>
      <c r="F1" s="120" t="s">
        <v>37</v>
      </c>
      <c r="G1" s="120" t="s">
        <v>38</v>
      </c>
      <c r="H1" s="120" t="s">
        <v>39</v>
      </c>
      <c r="I1" s="120" t="s">
        <v>40</v>
      </c>
      <c r="J1" s="120" t="s">
        <v>41</v>
      </c>
      <c r="K1" s="120" t="s">
        <v>42</v>
      </c>
      <c r="L1" s="120" t="s">
        <v>452</v>
      </c>
      <c r="M1" s="120" t="s">
        <v>453</v>
      </c>
      <c r="N1" s="120" t="s">
        <v>43</v>
      </c>
      <c r="O1" s="120" t="s">
        <v>460</v>
      </c>
      <c r="P1" s="120" t="s">
        <v>461</v>
      </c>
      <c r="Q1" s="120" t="s">
        <v>464</v>
      </c>
      <c r="R1" s="120" t="s">
        <v>465</v>
      </c>
      <c r="S1" s="120" t="s">
        <v>44</v>
      </c>
      <c r="T1" s="120" t="s">
        <v>45</v>
      </c>
      <c r="U1" s="120" t="s">
        <v>46</v>
      </c>
      <c r="V1" s="120" t="s">
        <v>47</v>
      </c>
      <c r="W1" s="120" t="s">
        <v>48</v>
      </c>
      <c r="X1" s="120" t="s">
        <v>49</v>
      </c>
      <c r="Y1" s="120" t="s">
        <v>50</v>
      </c>
      <c r="Z1" s="120" t="s">
        <v>468</v>
      </c>
      <c r="AA1" s="120" t="s">
        <v>469</v>
      </c>
      <c r="AB1" s="120" t="s">
        <v>470</v>
      </c>
      <c r="AC1" s="120" t="s">
        <v>51</v>
      </c>
      <c r="AD1" s="120" t="s">
        <v>52</v>
      </c>
      <c r="AE1" s="120" t="s">
        <v>53</v>
      </c>
      <c r="AF1" s="120" t="s">
        <v>54</v>
      </c>
      <c r="AG1" s="120" t="s">
        <v>55</v>
      </c>
      <c r="AH1" s="120" t="s">
        <v>56</v>
      </c>
      <c r="AI1" s="120" t="s">
        <v>57</v>
      </c>
      <c r="AJ1" s="120" t="s">
        <v>58</v>
      </c>
      <c r="AK1" s="120" t="s">
        <v>59</v>
      </c>
      <c r="AL1" s="120" t="s">
        <v>60</v>
      </c>
      <c r="AM1" s="120" t="s">
        <v>61</v>
      </c>
      <c r="AN1" s="120" t="s">
        <v>62</v>
      </c>
      <c r="AO1" s="120" t="s">
        <v>63</v>
      </c>
      <c r="AP1" s="120" t="s">
        <v>64</v>
      </c>
      <c r="AQ1" s="120" t="s">
        <v>65</v>
      </c>
    </row>
    <row r="2" spans="1:43" x14ac:dyDescent="0.45">
      <c r="A2" s="63" t="s">
        <v>324</v>
      </c>
      <c r="B2">
        <f>SUMIFS('Pre ISIC Consolidation'!$B3:$AQ3,'Pre ISIC Consolidation'!$B$30:$AQ$30,'SoBCaICbIC-urbanresidential'!B$1)</f>
        <v>0</v>
      </c>
      <c r="C2">
        <f>SUMIFS('Pre ISIC Consolidation'!$B3:$AQ3,'Pre ISIC Consolidation'!$B$30:$AQ$30,'SoBCaICbIC-urbanresidential'!C$1)</f>
        <v>0</v>
      </c>
      <c r="D2">
        <f>SUMIFS('Pre ISIC Consolidation'!$B3:$AQ3,'Pre ISIC Consolidation'!$B$30:$AQ$30,'SoBCaICbIC-urbanresidential'!D$1)</f>
        <v>0</v>
      </c>
      <c r="E2">
        <f>SUMIFS('Pre ISIC Consolidation'!$B3:$AQ3,'Pre ISIC Consolidation'!$B$30:$AQ$30,'SoBCaICbIC-urbanresidential'!E$1)</f>
        <v>0</v>
      </c>
      <c r="F2">
        <f>SUMIFS('Pre ISIC Consolidation'!$B3:$AQ3,'Pre ISIC Consolidation'!$B$30:$AQ$30,'SoBCaICbIC-urbanresidential'!F$1)</f>
        <v>0</v>
      </c>
      <c r="G2">
        <f>SUMIFS('Pre ISIC Consolidation'!$B3:$AQ3,'Pre ISIC Consolidation'!$B$30:$AQ$30,'SoBCaICbIC-urbanresidential'!G$1)</f>
        <v>0</v>
      </c>
      <c r="H2">
        <f>SUMIFS('Pre ISIC Consolidation'!$B3:$AQ3,'Pre ISIC Consolidation'!$B$30:$AQ$30,'SoBCaICbIC-urbanresidential'!H$1)</f>
        <v>0</v>
      </c>
      <c r="I2">
        <f>SUMIFS('Pre ISIC Consolidation'!$B3:$AQ3,'Pre ISIC Consolidation'!$B$30:$AQ$30,'SoBCaICbIC-urbanresidential'!I$1)</f>
        <v>0</v>
      </c>
      <c r="J2">
        <f>SUMIFS('Pre ISIC Consolidation'!$B3:$AQ3,'Pre ISIC Consolidation'!$B$30:$AQ$30,'SoBCaICbIC-urbanresidential'!J$1)</f>
        <v>0</v>
      </c>
      <c r="K2">
        <f>SUMIFS('Pre ISIC Consolidation'!$B3:$AQ3,'Pre ISIC Consolidation'!$B$30:$AQ$30,'SoBCaICbIC-urbanresidential'!K$1)</f>
        <v>0</v>
      </c>
      <c r="L2">
        <f>SUMIFS('Pre ISIC Consolidation'!$B3:$AQ3,'Pre ISIC Consolidation'!$B$30:$AQ$30,'SoBCaICbIC-urbanresidential'!L$1)</f>
        <v>0</v>
      </c>
      <c r="M2">
        <f>SUMIFS('Pre ISIC Consolidation'!$B3:$AQ3,'Pre ISIC Consolidation'!$B$30:$AQ$30,'SoBCaICbIC-urbanresidential'!M$1)</f>
        <v>0</v>
      </c>
      <c r="N2">
        <f>SUMIFS('Pre ISIC Consolidation'!$B3:$AQ3,'Pre ISIC Consolidation'!$B$30:$AQ$30,'SoBCaICbIC-urbanresidential'!N$1)</f>
        <v>0</v>
      </c>
      <c r="O2">
        <f>SUMIFS('Pre ISIC Consolidation'!$B3:$AQ3,'Pre ISIC Consolidation'!$B$30:$AQ$30,'SoBCaICbIC-urbanresidential'!O$1)</f>
        <v>0</v>
      </c>
      <c r="P2">
        <f>SUMIFS('Pre ISIC Consolidation'!$B3:$AQ3,'Pre ISIC Consolidation'!$B$30:$AQ$30,'SoBCaICbIC-urbanresidential'!P$1)</f>
        <v>0</v>
      </c>
      <c r="Q2">
        <f>SUMIFS('Pre ISIC Consolidation'!$B3:$AQ3,'Pre ISIC Consolidation'!$B$30:$AQ$30,'SoBCaICbIC-urbanresidential'!Q$1)</f>
        <v>0</v>
      </c>
      <c r="R2">
        <f>SUMIFS('Pre ISIC Consolidation'!$B3:$AQ3,'Pre ISIC Consolidation'!$B$30:$AQ$30,'SoBCaICbIC-urbanresidential'!R$1)</f>
        <v>0</v>
      </c>
      <c r="S2">
        <f>SUMIFS('Pre ISIC Consolidation'!$B3:$AQ3,'Pre ISIC Consolidation'!$B$30:$AQ$30,'SoBCaICbIC-urbanresidential'!S$1)</f>
        <v>0</v>
      </c>
      <c r="T2">
        <f>SUMIFS('Pre ISIC Consolidation'!$B3:$AQ3,'Pre ISIC Consolidation'!$B$30:$AQ$30,'SoBCaICbIC-urbanresidential'!T$1)</f>
        <v>0</v>
      </c>
      <c r="U2">
        <f>SUMIFS('Pre ISIC Consolidation'!$B3:$AQ3,'Pre ISIC Consolidation'!$B$30:$AQ$30,'SoBCaICbIC-urbanresidential'!U$1)</f>
        <v>0</v>
      </c>
      <c r="V2">
        <f>SUMIFS('Pre ISIC Consolidation'!$B3:$AQ3,'Pre ISIC Consolidation'!$B$30:$AQ$30,'SoBCaICbIC-urbanresidential'!V$1)</f>
        <v>0</v>
      </c>
      <c r="W2">
        <f>SUMIFS('Pre ISIC Consolidation'!$B3:$AQ3,'Pre ISIC Consolidation'!$B$30:$AQ$30,'SoBCaICbIC-urbanresidential'!W$1)</f>
        <v>0</v>
      </c>
      <c r="X2">
        <f>SUMIFS('Pre ISIC Consolidation'!$B3:$AQ3,'Pre ISIC Consolidation'!$B$30:$AQ$30,'SoBCaICbIC-urbanresidential'!X$1)</f>
        <v>0</v>
      </c>
      <c r="Y2">
        <f>SUMIFS('Pre ISIC Consolidation'!$B3:$AQ3,'Pre ISIC Consolidation'!$B$30:$AQ$30,'SoBCaICbIC-urbanresidential'!Y$1)</f>
        <v>0.54600813307841845</v>
      </c>
      <c r="Z2">
        <f>SUMIFS('Pre ISIC Consolidation'!$B3:$AQ3,'Pre ISIC Consolidation'!$B$30:$AQ$30,'SoBCaICbIC-urbanresidential'!Z$1)</f>
        <v>0</v>
      </c>
      <c r="AA2">
        <f>SUMIFS('Pre ISIC Consolidation'!$B3:$AQ3,'Pre ISIC Consolidation'!$B$30:$AQ$30,'SoBCaICbIC-urbanresidential'!AA$1)</f>
        <v>0</v>
      </c>
      <c r="AB2">
        <f>SUMIFS('Pre ISIC Consolidation'!$B3:$AQ3,'Pre ISIC Consolidation'!$B$30:$AQ$30,'SoBCaICbIC-urbanresidential'!AB$1)</f>
        <v>0</v>
      </c>
      <c r="AC2">
        <f>SUMIFS('Pre ISIC Consolidation'!$B3:$AQ3,'Pre ISIC Consolidation'!$B$30:$AQ$30,'SoBCaICbIC-urbanresidential'!AC$1)</f>
        <v>0.45399186692158155</v>
      </c>
      <c r="AD2">
        <f>SUMIFS('Pre ISIC Consolidation'!$B3:$AQ3,'Pre ISIC Consolidation'!$B$30:$AQ$30,'SoBCaICbIC-urbanresidential'!AD$1)</f>
        <v>0</v>
      </c>
      <c r="AE2">
        <f>SUMIFS('Pre ISIC Consolidation'!$B3:$AQ3,'Pre ISIC Consolidation'!$B$30:$AQ$30,'SoBCaICbIC-urbanresidential'!AE$1)</f>
        <v>0</v>
      </c>
      <c r="AF2">
        <f>SUMIFS('Pre ISIC Consolidation'!$B3:$AQ3,'Pre ISIC Consolidation'!$B$30:$AQ$30,'SoBCaICbIC-urbanresidential'!AF$1)</f>
        <v>0</v>
      </c>
      <c r="AG2">
        <f>SUMIFS('Pre ISIC Consolidation'!$B3:$AQ3,'Pre ISIC Consolidation'!$B$30:$AQ$30,'SoBCaICbIC-urbanresidential'!AG$1)</f>
        <v>0</v>
      </c>
      <c r="AH2">
        <f>SUMIFS('Pre ISIC Consolidation'!$B3:$AQ3,'Pre ISIC Consolidation'!$B$30:$AQ$30,'SoBCaICbIC-urbanresidential'!AH$1)</f>
        <v>0</v>
      </c>
      <c r="AI2">
        <f>SUMIFS('Pre ISIC Consolidation'!$B3:$AQ3,'Pre ISIC Consolidation'!$B$30:$AQ$30,'SoBCaICbIC-urbanresidential'!AI$1)</f>
        <v>0</v>
      </c>
      <c r="AJ2">
        <f>SUMIFS('Pre ISIC Consolidation'!$B3:$AQ3,'Pre ISIC Consolidation'!$B$30:$AQ$30,'SoBCaICbIC-urbanresidential'!AJ$1)</f>
        <v>0</v>
      </c>
      <c r="AK2">
        <f>SUMIFS('Pre ISIC Consolidation'!$B3:$AQ3,'Pre ISIC Consolidation'!$B$30:$AQ$30,'SoBCaICbIC-urbanresidential'!AK$1)</f>
        <v>0</v>
      </c>
      <c r="AL2">
        <f>SUMIFS('Pre ISIC Consolidation'!$B3:$AQ3,'Pre ISIC Consolidation'!$B$30:$AQ$30,'SoBCaICbIC-urbanresidential'!AL$1)</f>
        <v>0</v>
      </c>
      <c r="AM2">
        <f>SUMIFS('Pre ISIC Consolidation'!$B3:$AQ3,'Pre ISIC Consolidation'!$B$30:$AQ$30,'SoBCaICbIC-urbanresidential'!AM$1)</f>
        <v>0</v>
      </c>
      <c r="AN2">
        <f>SUMIFS('Pre ISIC Consolidation'!$B3:$AQ3,'Pre ISIC Consolidation'!$B$30:$AQ$30,'SoBCaICbIC-urbanresidential'!AN$1)</f>
        <v>0</v>
      </c>
      <c r="AO2">
        <f>SUMIFS('Pre ISIC Consolidation'!$B3:$AQ3,'Pre ISIC Consolidation'!$B$30:$AQ$30,'SoBCaICbIC-urbanresidential'!AO$1)</f>
        <v>0</v>
      </c>
      <c r="AP2">
        <f>SUMIFS('Pre ISIC Consolidation'!$B3:$AQ3,'Pre ISIC Consolidation'!$B$30:$AQ$30,'SoBCaICbIC-urbanresidential'!AP$1)</f>
        <v>0</v>
      </c>
      <c r="AQ2">
        <f>SUMIFS('Pre ISIC Consolidation'!$B3:$AQ3,'Pre ISIC Consolidation'!$B$30:$AQ$30,'SoBCaICbIC-urbanresidential'!AQ$1)</f>
        <v>0</v>
      </c>
    </row>
    <row r="3" spans="1:43" x14ac:dyDescent="0.45">
      <c r="A3" s="63" t="s">
        <v>325</v>
      </c>
      <c r="B3">
        <f>SUMIFS('Pre ISIC Consolidation'!$B4:$AQ4,'Pre ISIC Consolidation'!$B$30:$AQ$30,'SoBCaICbIC-urbanresidential'!B$1)</f>
        <v>0</v>
      </c>
      <c r="C3">
        <f>SUMIFS('Pre ISIC Consolidation'!$B4:$AQ4,'Pre ISIC Consolidation'!$B$30:$AQ$30,'SoBCaICbIC-urbanresidential'!C$1)</f>
        <v>0</v>
      </c>
      <c r="D3">
        <f>SUMIFS('Pre ISIC Consolidation'!$B4:$AQ4,'Pre ISIC Consolidation'!$B$30:$AQ$30,'SoBCaICbIC-urbanresidential'!D$1)</f>
        <v>0</v>
      </c>
      <c r="E3">
        <f>SUMIFS('Pre ISIC Consolidation'!$B4:$AQ4,'Pre ISIC Consolidation'!$B$30:$AQ$30,'SoBCaICbIC-urbanresidential'!E$1)</f>
        <v>0</v>
      </c>
      <c r="F3">
        <f>SUMIFS('Pre ISIC Consolidation'!$B4:$AQ4,'Pre ISIC Consolidation'!$B$30:$AQ$30,'SoBCaICbIC-urbanresidential'!F$1)</f>
        <v>0</v>
      </c>
      <c r="G3">
        <f>SUMIFS('Pre ISIC Consolidation'!$B4:$AQ4,'Pre ISIC Consolidation'!$B$30:$AQ$30,'SoBCaICbIC-urbanresidential'!G$1)</f>
        <v>0</v>
      </c>
      <c r="H3">
        <f>SUMIFS('Pre ISIC Consolidation'!$B4:$AQ4,'Pre ISIC Consolidation'!$B$30:$AQ$30,'SoBCaICbIC-urbanresidential'!H$1)</f>
        <v>0</v>
      </c>
      <c r="I3">
        <f>SUMIFS('Pre ISIC Consolidation'!$B4:$AQ4,'Pre ISIC Consolidation'!$B$30:$AQ$30,'SoBCaICbIC-urbanresidential'!I$1)</f>
        <v>0</v>
      </c>
      <c r="J3">
        <f>SUMIFS('Pre ISIC Consolidation'!$B4:$AQ4,'Pre ISIC Consolidation'!$B$30:$AQ$30,'SoBCaICbIC-urbanresidential'!J$1)</f>
        <v>0</v>
      </c>
      <c r="K3">
        <f>SUMIFS('Pre ISIC Consolidation'!$B4:$AQ4,'Pre ISIC Consolidation'!$B$30:$AQ$30,'SoBCaICbIC-urbanresidential'!K$1)</f>
        <v>0</v>
      </c>
      <c r="L3">
        <f>SUMIFS('Pre ISIC Consolidation'!$B4:$AQ4,'Pre ISIC Consolidation'!$B$30:$AQ$30,'SoBCaICbIC-urbanresidential'!L$1)</f>
        <v>0</v>
      </c>
      <c r="M3">
        <f>SUMIFS('Pre ISIC Consolidation'!$B4:$AQ4,'Pre ISIC Consolidation'!$B$30:$AQ$30,'SoBCaICbIC-urbanresidential'!M$1)</f>
        <v>0</v>
      </c>
      <c r="N3">
        <f>SUMIFS('Pre ISIC Consolidation'!$B4:$AQ4,'Pre ISIC Consolidation'!$B$30:$AQ$30,'SoBCaICbIC-urbanresidential'!N$1)</f>
        <v>0</v>
      </c>
      <c r="O3">
        <f>SUMIFS('Pre ISIC Consolidation'!$B4:$AQ4,'Pre ISIC Consolidation'!$B$30:$AQ$30,'SoBCaICbIC-urbanresidential'!O$1)</f>
        <v>0</v>
      </c>
      <c r="P3">
        <f>SUMIFS('Pre ISIC Consolidation'!$B4:$AQ4,'Pre ISIC Consolidation'!$B$30:$AQ$30,'SoBCaICbIC-urbanresidential'!P$1)</f>
        <v>0</v>
      </c>
      <c r="Q3">
        <f>SUMIFS('Pre ISIC Consolidation'!$B4:$AQ4,'Pre ISIC Consolidation'!$B$30:$AQ$30,'SoBCaICbIC-urbanresidential'!Q$1)</f>
        <v>0</v>
      </c>
      <c r="R3">
        <f>SUMIFS('Pre ISIC Consolidation'!$B4:$AQ4,'Pre ISIC Consolidation'!$B$30:$AQ$30,'SoBCaICbIC-urbanresidential'!R$1)</f>
        <v>0</v>
      </c>
      <c r="S3">
        <f>SUMIFS('Pre ISIC Consolidation'!$B4:$AQ4,'Pre ISIC Consolidation'!$B$30:$AQ$30,'SoBCaICbIC-urbanresidential'!S$1)</f>
        <v>0</v>
      </c>
      <c r="T3">
        <f>SUMIFS('Pre ISIC Consolidation'!$B4:$AQ4,'Pre ISIC Consolidation'!$B$30:$AQ$30,'SoBCaICbIC-urbanresidential'!T$1)</f>
        <v>0</v>
      </c>
      <c r="U3">
        <f>SUMIFS('Pre ISIC Consolidation'!$B4:$AQ4,'Pre ISIC Consolidation'!$B$30:$AQ$30,'SoBCaICbIC-urbanresidential'!U$1)</f>
        <v>0</v>
      </c>
      <c r="V3">
        <f>SUMIFS('Pre ISIC Consolidation'!$B4:$AQ4,'Pre ISIC Consolidation'!$B$30:$AQ$30,'SoBCaICbIC-urbanresidential'!V$1)</f>
        <v>0</v>
      </c>
      <c r="W3">
        <f>SUMIFS('Pre ISIC Consolidation'!$B4:$AQ4,'Pre ISIC Consolidation'!$B$30:$AQ$30,'SoBCaICbIC-urbanresidential'!W$1)</f>
        <v>0</v>
      </c>
      <c r="X3">
        <f>SUMIFS('Pre ISIC Consolidation'!$B4:$AQ4,'Pre ISIC Consolidation'!$B$30:$AQ$30,'SoBCaICbIC-urbanresidential'!X$1)</f>
        <v>0</v>
      </c>
      <c r="Y3">
        <f>SUMIFS('Pre ISIC Consolidation'!$B4:$AQ4,'Pre ISIC Consolidation'!$B$30:$AQ$30,'SoBCaICbIC-urbanresidential'!Y$1)</f>
        <v>0.76095990154690019</v>
      </c>
      <c r="Z3">
        <f>SUMIFS('Pre ISIC Consolidation'!$B4:$AQ4,'Pre ISIC Consolidation'!$B$30:$AQ$30,'SoBCaICbIC-urbanresidential'!Z$1)</f>
        <v>0</v>
      </c>
      <c r="AA3">
        <f>SUMIFS('Pre ISIC Consolidation'!$B4:$AQ4,'Pre ISIC Consolidation'!$B$30:$AQ$30,'SoBCaICbIC-urbanresidential'!AA$1)</f>
        <v>0</v>
      </c>
      <c r="AB3">
        <f>SUMIFS('Pre ISIC Consolidation'!$B4:$AQ4,'Pre ISIC Consolidation'!$B$30:$AQ$30,'SoBCaICbIC-urbanresidential'!AB$1)</f>
        <v>0</v>
      </c>
      <c r="AC3">
        <f>SUMIFS('Pre ISIC Consolidation'!$B4:$AQ4,'Pre ISIC Consolidation'!$B$30:$AQ$30,'SoBCaICbIC-urbanresidential'!AC$1)</f>
        <v>0.23904009845309981</v>
      </c>
      <c r="AD3">
        <f>SUMIFS('Pre ISIC Consolidation'!$B4:$AQ4,'Pre ISIC Consolidation'!$B$30:$AQ$30,'SoBCaICbIC-urbanresidential'!AD$1)</f>
        <v>0</v>
      </c>
      <c r="AE3">
        <f>SUMIFS('Pre ISIC Consolidation'!$B4:$AQ4,'Pre ISIC Consolidation'!$B$30:$AQ$30,'SoBCaICbIC-urbanresidential'!AE$1)</f>
        <v>0</v>
      </c>
      <c r="AF3">
        <f>SUMIFS('Pre ISIC Consolidation'!$B4:$AQ4,'Pre ISIC Consolidation'!$B$30:$AQ$30,'SoBCaICbIC-urbanresidential'!AF$1)</f>
        <v>0</v>
      </c>
      <c r="AG3">
        <f>SUMIFS('Pre ISIC Consolidation'!$B4:$AQ4,'Pre ISIC Consolidation'!$B$30:$AQ$30,'SoBCaICbIC-urbanresidential'!AG$1)</f>
        <v>0</v>
      </c>
      <c r="AH3">
        <f>SUMIFS('Pre ISIC Consolidation'!$B4:$AQ4,'Pre ISIC Consolidation'!$B$30:$AQ$30,'SoBCaICbIC-urbanresidential'!AH$1)</f>
        <v>0</v>
      </c>
      <c r="AI3">
        <f>SUMIFS('Pre ISIC Consolidation'!$B4:$AQ4,'Pre ISIC Consolidation'!$B$30:$AQ$30,'SoBCaICbIC-urbanresidential'!AI$1)</f>
        <v>0</v>
      </c>
      <c r="AJ3">
        <f>SUMIFS('Pre ISIC Consolidation'!$B4:$AQ4,'Pre ISIC Consolidation'!$B$30:$AQ$30,'SoBCaICbIC-urbanresidential'!AJ$1)</f>
        <v>0</v>
      </c>
      <c r="AK3">
        <f>SUMIFS('Pre ISIC Consolidation'!$B4:$AQ4,'Pre ISIC Consolidation'!$B$30:$AQ$30,'SoBCaICbIC-urbanresidential'!AK$1)</f>
        <v>0</v>
      </c>
      <c r="AL3">
        <f>SUMIFS('Pre ISIC Consolidation'!$B4:$AQ4,'Pre ISIC Consolidation'!$B$30:$AQ$30,'SoBCaICbIC-urbanresidential'!AL$1)</f>
        <v>0</v>
      </c>
      <c r="AM3">
        <f>SUMIFS('Pre ISIC Consolidation'!$B4:$AQ4,'Pre ISIC Consolidation'!$B$30:$AQ$30,'SoBCaICbIC-urbanresidential'!AM$1)</f>
        <v>0</v>
      </c>
      <c r="AN3">
        <f>SUMIFS('Pre ISIC Consolidation'!$B4:$AQ4,'Pre ISIC Consolidation'!$B$30:$AQ$30,'SoBCaICbIC-urbanresidential'!AN$1)</f>
        <v>0</v>
      </c>
      <c r="AO3">
        <f>SUMIFS('Pre ISIC Consolidation'!$B4:$AQ4,'Pre ISIC Consolidation'!$B$30:$AQ$30,'SoBCaICbIC-urbanresidential'!AO$1)</f>
        <v>0</v>
      </c>
      <c r="AP3">
        <f>SUMIFS('Pre ISIC Consolidation'!$B4:$AQ4,'Pre ISIC Consolidation'!$B$30:$AQ$30,'SoBCaICbIC-urbanresidential'!AP$1)</f>
        <v>0</v>
      </c>
      <c r="AQ3">
        <f>SUMIFS('Pre ISIC Consolidation'!$B4:$AQ4,'Pre ISIC Consolidation'!$B$30:$AQ$30,'SoBCaICbIC-urbanresidential'!AQ$1)</f>
        <v>0</v>
      </c>
    </row>
    <row r="4" spans="1:43" x14ac:dyDescent="0.45">
      <c r="A4" s="63" t="s">
        <v>437</v>
      </c>
      <c r="B4">
        <f>SUMIFS('Pre ISIC Consolidation'!$B5:$AQ5,'Pre ISIC Consolidation'!$B$30:$AQ$30,'SoBCaICbIC-urbanresidential'!B$1)</f>
        <v>0</v>
      </c>
      <c r="C4">
        <f>SUMIFS('Pre ISIC Consolidation'!$B5:$AQ5,'Pre ISIC Consolidation'!$B$30:$AQ$30,'SoBCaICbIC-urbanresidential'!C$1)</f>
        <v>0</v>
      </c>
      <c r="D4">
        <f>SUMIFS('Pre ISIC Consolidation'!$B5:$AQ5,'Pre ISIC Consolidation'!$B$30:$AQ$30,'SoBCaICbIC-urbanresidential'!D$1)</f>
        <v>0</v>
      </c>
      <c r="E4">
        <f>SUMIFS('Pre ISIC Consolidation'!$B5:$AQ5,'Pre ISIC Consolidation'!$B$30:$AQ$30,'SoBCaICbIC-urbanresidential'!E$1)</f>
        <v>0</v>
      </c>
      <c r="F4">
        <f>SUMIFS('Pre ISIC Consolidation'!$B5:$AQ5,'Pre ISIC Consolidation'!$B$30:$AQ$30,'SoBCaICbIC-urbanresidential'!F$1)</f>
        <v>0</v>
      </c>
      <c r="G4">
        <f>SUMIFS('Pre ISIC Consolidation'!$B5:$AQ5,'Pre ISIC Consolidation'!$B$30:$AQ$30,'SoBCaICbIC-urbanresidential'!G$1)</f>
        <v>0</v>
      </c>
      <c r="H4">
        <f>SUMIFS('Pre ISIC Consolidation'!$B5:$AQ5,'Pre ISIC Consolidation'!$B$30:$AQ$30,'SoBCaICbIC-urbanresidential'!H$1)</f>
        <v>0</v>
      </c>
      <c r="I4">
        <f>SUMIFS('Pre ISIC Consolidation'!$B5:$AQ5,'Pre ISIC Consolidation'!$B$30:$AQ$30,'SoBCaICbIC-urbanresidential'!I$1)</f>
        <v>0</v>
      </c>
      <c r="J4">
        <f>SUMIFS('Pre ISIC Consolidation'!$B5:$AQ5,'Pre ISIC Consolidation'!$B$30:$AQ$30,'SoBCaICbIC-urbanresidential'!J$1)</f>
        <v>0</v>
      </c>
      <c r="K4">
        <f>SUMIFS('Pre ISIC Consolidation'!$B5:$AQ5,'Pre ISIC Consolidation'!$B$30:$AQ$30,'SoBCaICbIC-urbanresidential'!K$1)</f>
        <v>0</v>
      </c>
      <c r="L4">
        <f>SUMIFS('Pre ISIC Consolidation'!$B5:$AQ5,'Pre ISIC Consolidation'!$B$30:$AQ$30,'SoBCaICbIC-urbanresidential'!L$1)</f>
        <v>0</v>
      </c>
      <c r="M4">
        <f>SUMIFS('Pre ISIC Consolidation'!$B5:$AQ5,'Pre ISIC Consolidation'!$B$30:$AQ$30,'SoBCaICbIC-urbanresidential'!M$1)</f>
        <v>0</v>
      </c>
      <c r="N4">
        <f>SUMIFS('Pre ISIC Consolidation'!$B5:$AQ5,'Pre ISIC Consolidation'!$B$30:$AQ$30,'SoBCaICbIC-urbanresidential'!N$1)</f>
        <v>0</v>
      </c>
      <c r="O4">
        <f>SUMIFS('Pre ISIC Consolidation'!$B5:$AQ5,'Pre ISIC Consolidation'!$B$30:$AQ$30,'SoBCaICbIC-urbanresidential'!O$1)</f>
        <v>0</v>
      </c>
      <c r="P4">
        <f>SUMIFS('Pre ISIC Consolidation'!$B5:$AQ5,'Pre ISIC Consolidation'!$B$30:$AQ$30,'SoBCaICbIC-urbanresidential'!P$1)</f>
        <v>0</v>
      </c>
      <c r="Q4">
        <f>SUMIFS('Pre ISIC Consolidation'!$B5:$AQ5,'Pre ISIC Consolidation'!$B$30:$AQ$30,'SoBCaICbIC-urbanresidential'!Q$1)</f>
        <v>0</v>
      </c>
      <c r="R4">
        <f>SUMIFS('Pre ISIC Consolidation'!$B5:$AQ5,'Pre ISIC Consolidation'!$B$30:$AQ$30,'SoBCaICbIC-urbanresidential'!R$1)</f>
        <v>0</v>
      </c>
      <c r="S4">
        <f>SUMIFS('Pre ISIC Consolidation'!$B5:$AQ5,'Pre ISIC Consolidation'!$B$30:$AQ$30,'SoBCaICbIC-urbanresidential'!S$1)</f>
        <v>0</v>
      </c>
      <c r="T4">
        <f>SUMIFS('Pre ISIC Consolidation'!$B5:$AQ5,'Pre ISIC Consolidation'!$B$30:$AQ$30,'SoBCaICbIC-urbanresidential'!T$1)</f>
        <v>0</v>
      </c>
      <c r="U4">
        <f>SUMIFS('Pre ISIC Consolidation'!$B5:$AQ5,'Pre ISIC Consolidation'!$B$30:$AQ$30,'SoBCaICbIC-urbanresidential'!U$1)</f>
        <v>0</v>
      </c>
      <c r="V4">
        <f>SUMIFS('Pre ISIC Consolidation'!$B5:$AQ5,'Pre ISIC Consolidation'!$B$30:$AQ$30,'SoBCaICbIC-urbanresidential'!V$1)</f>
        <v>0</v>
      </c>
      <c r="W4">
        <f>SUMIFS('Pre ISIC Consolidation'!$B5:$AQ5,'Pre ISIC Consolidation'!$B$30:$AQ$30,'SoBCaICbIC-urbanresidential'!W$1)</f>
        <v>0</v>
      </c>
      <c r="X4">
        <f>SUMIFS('Pre ISIC Consolidation'!$B5:$AQ5,'Pre ISIC Consolidation'!$B$30:$AQ$30,'SoBCaICbIC-urbanresidential'!X$1)</f>
        <v>0</v>
      </c>
      <c r="Y4">
        <f>SUMIFS('Pre ISIC Consolidation'!$B5:$AQ5,'Pre ISIC Consolidation'!$B$30:$AQ$30,'SoBCaICbIC-urbanresidential'!Y$1)</f>
        <v>0</v>
      </c>
      <c r="Z4">
        <f>SUMIFS('Pre ISIC Consolidation'!$B5:$AQ5,'Pre ISIC Consolidation'!$B$30:$AQ$30,'SoBCaICbIC-urbanresidential'!Z$1)</f>
        <v>0</v>
      </c>
      <c r="AA4">
        <f>SUMIFS('Pre ISIC Consolidation'!$B5:$AQ5,'Pre ISIC Consolidation'!$B$30:$AQ$30,'SoBCaICbIC-urbanresidential'!AA$1)</f>
        <v>0</v>
      </c>
      <c r="AB4">
        <f>SUMIFS('Pre ISIC Consolidation'!$B5:$AQ5,'Pre ISIC Consolidation'!$B$30:$AQ$30,'SoBCaICbIC-urbanresidential'!AB$1)</f>
        <v>0</v>
      </c>
      <c r="AC4">
        <f>SUMIFS('Pre ISIC Consolidation'!$B5:$AQ5,'Pre ISIC Consolidation'!$B$30:$AQ$30,'SoBCaICbIC-urbanresidential'!AC$1)</f>
        <v>0</v>
      </c>
      <c r="AD4">
        <f>SUMIFS('Pre ISIC Consolidation'!$B5:$AQ5,'Pre ISIC Consolidation'!$B$30:$AQ$30,'SoBCaICbIC-urbanresidential'!AD$1)</f>
        <v>0</v>
      </c>
      <c r="AE4">
        <f>SUMIFS('Pre ISIC Consolidation'!$B5:$AQ5,'Pre ISIC Consolidation'!$B$30:$AQ$30,'SoBCaICbIC-urbanresidential'!AE$1)</f>
        <v>0</v>
      </c>
      <c r="AF4">
        <f>SUMIFS('Pre ISIC Consolidation'!$B5:$AQ5,'Pre ISIC Consolidation'!$B$30:$AQ$30,'SoBCaICbIC-urbanresidential'!AF$1)</f>
        <v>0</v>
      </c>
      <c r="AG4">
        <f>SUMIFS('Pre ISIC Consolidation'!$B5:$AQ5,'Pre ISIC Consolidation'!$B$30:$AQ$30,'SoBCaICbIC-urbanresidential'!AG$1)</f>
        <v>0</v>
      </c>
      <c r="AH4">
        <f>SUMIFS('Pre ISIC Consolidation'!$B5:$AQ5,'Pre ISIC Consolidation'!$B$30:$AQ$30,'SoBCaICbIC-urbanresidential'!AH$1)</f>
        <v>0</v>
      </c>
      <c r="AI4">
        <f>SUMIFS('Pre ISIC Consolidation'!$B5:$AQ5,'Pre ISIC Consolidation'!$B$30:$AQ$30,'SoBCaICbIC-urbanresidential'!AI$1)</f>
        <v>0</v>
      </c>
      <c r="AJ4">
        <f>SUMIFS('Pre ISIC Consolidation'!$B5:$AQ5,'Pre ISIC Consolidation'!$B$30:$AQ$30,'SoBCaICbIC-urbanresidential'!AJ$1)</f>
        <v>0</v>
      </c>
      <c r="AK4">
        <f>SUMIFS('Pre ISIC Consolidation'!$B5:$AQ5,'Pre ISIC Consolidation'!$B$30:$AQ$30,'SoBCaICbIC-urbanresidential'!AK$1)</f>
        <v>0</v>
      </c>
      <c r="AL4">
        <f>SUMIFS('Pre ISIC Consolidation'!$B5:$AQ5,'Pre ISIC Consolidation'!$B$30:$AQ$30,'SoBCaICbIC-urbanresidential'!AL$1)</f>
        <v>0</v>
      </c>
      <c r="AM4">
        <f>SUMIFS('Pre ISIC Consolidation'!$B5:$AQ5,'Pre ISIC Consolidation'!$B$30:$AQ$30,'SoBCaICbIC-urbanresidential'!AM$1)</f>
        <v>0</v>
      </c>
      <c r="AN4">
        <f>SUMIFS('Pre ISIC Consolidation'!$B5:$AQ5,'Pre ISIC Consolidation'!$B$30:$AQ$30,'SoBCaICbIC-urbanresidential'!AN$1)</f>
        <v>0</v>
      </c>
      <c r="AO4">
        <f>SUMIFS('Pre ISIC Consolidation'!$B5:$AQ5,'Pre ISIC Consolidation'!$B$30:$AQ$30,'SoBCaICbIC-urbanresidential'!AO$1)</f>
        <v>0</v>
      </c>
      <c r="AP4">
        <f>SUMIFS('Pre ISIC Consolidation'!$B5:$AQ5,'Pre ISIC Consolidation'!$B$30:$AQ$30,'SoBCaICbIC-urbanresidential'!AP$1)</f>
        <v>0</v>
      </c>
      <c r="AQ4">
        <f>SUMIFS('Pre ISIC Consolidation'!$B5:$AQ5,'Pre ISIC Consolidation'!$B$30:$AQ$30,'SoBCaICbIC-urbanresidential'!AQ$1)</f>
        <v>0</v>
      </c>
    </row>
    <row r="5" spans="1:43" x14ac:dyDescent="0.45">
      <c r="A5" s="63" t="s">
        <v>331</v>
      </c>
      <c r="B5">
        <f>SUMIFS('Pre ISIC Consolidation'!$B6:$AQ6,'Pre ISIC Consolidation'!$B$30:$AQ$30,'SoBCaICbIC-urbanresidential'!B$1)</f>
        <v>0</v>
      </c>
      <c r="C5">
        <f>SUMIFS('Pre ISIC Consolidation'!$B6:$AQ6,'Pre ISIC Consolidation'!$B$30:$AQ$30,'SoBCaICbIC-urbanresidential'!C$1)</f>
        <v>0</v>
      </c>
      <c r="D5">
        <f>SUMIFS('Pre ISIC Consolidation'!$B6:$AQ6,'Pre ISIC Consolidation'!$B$30:$AQ$30,'SoBCaICbIC-urbanresidential'!D$1)</f>
        <v>0</v>
      </c>
      <c r="E5">
        <f>SUMIFS('Pre ISIC Consolidation'!$B6:$AQ6,'Pre ISIC Consolidation'!$B$30:$AQ$30,'SoBCaICbIC-urbanresidential'!E$1)</f>
        <v>0</v>
      </c>
      <c r="F5">
        <f>SUMIFS('Pre ISIC Consolidation'!$B6:$AQ6,'Pre ISIC Consolidation'!$B$30:$AQ$30,'SoBCaICbIC-urbanresidential'!F$1)</f>
        <v>0</v>
      </c>
      <c r="G5">
        <f>SUMIFS('Pre ISIC Consolidation'!$B6:$AQ6,'Pre ISIC Consolidation'!$B$30:$AQ$30,'SoBCaICbIC-urbanresidential'!G$1)</f>
        <v>0</v>
      </c>
      <c r="H5">
        <f>SUMIFS('Pre ISIC Consolidation'!$B6:$AQ6,'Pre ISIC Consolidation'!$B$30:$AQ$30,'SoBCaICbIC-urbanresidential'!H$1)</f>
        <v>0</v>
      </c>
      <c r="I5">
        <f>SUMIFS('Pre ISIC Consolidation'!$B6:$AQ6,'Pre ISIC Consolidation'!$B$30:$AQ$30,'SoBCaICbIC-urbanresidential'!I$1)</f>
        <v>0</v>
      </c>
      <c r="J5">
        <f>SUMIFS('Pre ISIC Consolidation'!$B6:$AQ6,'Pre ISIC Consolidation'!$B$30:$AQ$30,'SoBCaICbIC-urbanresidential'!J$1)</f>
        <v>0</v>
      </c>
      <c r="K5">
        <f>SUMIFS('Pre ISIC Consolidation'!$B6:$AQ6,'Pre ISIC Consolidation'!$B$30:$AQ$30,'SoBCaICbIC-urbanresidential'!K$1)</f>
        <v>0</v>
      </c>
      <c r="L5">
        <f>SUMIFS('Pre ISIC Consolidation'!$B6:$AQ6,'Pre ISIC Consolidation'!$B$30:$AQ$30,'SoBCaICbIC-urbanresidential'!L$1)</f>
        <v>0</v>
      </c>
      <c r="M5">
        <f>SUMIFS('Pre ISIC Consolidation'!$B6:$AQ6,'Pre ISIC Consolidation'!$B$30:$AQ$30,'SoBCaICbIC-urbanresidential'!M$1)</f>
        <v>0</v>
      </c>
      <c r="N5">
        <f>SUMIFS('Pre ISIC Consolidation'!$B6:$AQ6,'Pre ISIC Consolidation'!$B$30:$AQ$30,'SoBCaICbIC-urbanresidential'!N$1)</f>
        <v>0</v>
      </c>
      <c r="O5">
        <f>SUMIFS('Pre ISIC Consolidation'!$B6:$AQ6,'Pre ISIC Consolidation'!$B$30:$AQ$30,'SoBCaICbIC-urbanresidential'!O$1)</f>
        <v>0</v>
      </c>
      <c r="P5">
        <f>SUMIFS('Pre ISIC Consolidation'!$B6:$AQ6,'Pre ISIC Consolidation'!$B$30:$AQ$30,'SoBCaICbIC-urbanresidential'!P$1)</f>
        <v>0</v>
      </c>
      <c r="Q5">
        <f>SUMIFS('Pre ISIC Consolidation'!$B6:$AQ6,'Pre ISIC Consolidation'!$B$30:$AQ$30,'SoBCaICbIC-urbanresidential'!Q$1)</f>
        <v>0</v>
      </c>
      <c r="R5">
        <f>SUMIFS('Pre ISIC Consolidation'!$B6:$AQ6,'Pre ISIC Consolidation'!$B$30:$AQ$30,'SoBCaICbIC-urbanresidential'!R$1)</f>
        <v>0</v>
      </c>
      <c r="S5">
        <f>SUMIFS('Pre ISIC Consolidation'!$B6:$AQ6,'Pre ISIC Consolidation'!$B$30:$AQ$30,'SoBCaICbIC-urbanresidential'!S$1)</f>
        <v>0</v>
      </c>
      <c r="T5">
        <f>SUMIFS('Pre ISIC Consolidation'!$B6:$AQ6,'Pre ISIC Consolidation'!$B$30:$AQ$30,'SoBCaICbIC-urbanresidential'!T$1)</f>
        <v>0</v>
      </c>
      <c r="U5">
        <f>SUMIFS('Pre ISIC Consolidation'!$B6:$AQ6,'Pre ISIC Consolidation'!$B$30:$AQ$30,'SoBCaICbIC-urbanresidential'!U$1)</f>
        <v>0</v>
      </c>
      <c r="V5">
        <f>SUMIFS('Pre ISIC Consolidation'!$B6:$AQ6,'Pre ISIC Consolidation'!$B$30:$AQ$30,'SoBCaICbIC-urbanresidential'!V$1)</f>
        <v>0</v>
      </c>
      <c r="W5">
        <f>SUMIFS('Pre ISIC Consolidation'!$B6:$AQ6,'Pre ISIC Consolidation'!$B$30:$AQ$30,'SoBCaICbIC-urbanresidential'!W$1)</f>
        <v>0</v>
      </c>
      <c r="X5">
        <f>SUMIFS('Pre ISIC Consolidation'!$B6:$AQ6,'Pre ISIC Consolidation'!$B$30:$AQ$30,'SoBCaICbIC-urbanresidential'!X$1)</f>
        <v>0</v>
      </c>
      <c r="Y5">
        <f>SUMIFS('Pre ISIC Consolidation'!$B6:$AQ6,'Pre ISIC Consolidation'!$B$30:$AQ$30,'SoBCaICbIC-urbanresidential'!Y$1)</f>
        <v>1</v>
      </c>
      <c r="Z5">
        <f>SUMIFS('Pre ISIC Consolidation'!$B6:$AQ6,'Pre ISIC Consolidation'!$B$30:$AQ$30,'SoBCaICbIC-urbanresidential'!Z$1)</f>
        <v>0</v>
      </c>
      <c r="AA5">
        <f>SUMIFS('Pre ISIC Consolidation'!$B6:$AQ6,'Pre ISIC Consolidation'!$B$30:$AQ$30,'SoBCaICbIC-urbanresidential'!AA$1)</f>
        <v>0</v>
      </c>
      <c r="AB5">
        <f>SUMIFS('Pre ISIC Consolidation'!$B6:$AQ6,'Pre ISIC Consolidation'!$B$30:$AQ$30,'SoBCaICbIC-urbanresidential'!AB$1)</f>
        <v>0</v>
      </c>
      <c r="AC5">
        <f>SUMIFS('Pre ISIC Consolidation'!$B6:$AQ6,'Pre ISIC Consolidation'!$B$30:$AQ$30,'SoBCaICbIC-urbanresidential'!AC$1)</f>
        <v>0</v>
      </c>
      <c r="AD5">
        <f>SUMIFS('Pre ISIC Consolidation'!$B6:$AQ6,'Pre ISIC Consolidation'!$B$30:$AQ$30,'SoBCaICbIC-urbanresidential'!AD$1)</f>
        <v>0</v>
      </c>
      <c r="AE5">
        <f>SUMIFS('Pre ISIC Consolidation'!$B6:$AQ6,'Pre ISIC Consolidation'!$B$30:$AQ$30,'SoBCaICbIC-urbanresidential'!AE$1)</f>
        <v>0</v>
      </c>
      <c r="AF5">
        <f>SUMIFS('Pre ISIC Consolidation'!$B6:$AQ6,'Pre ISIC Consolidation'!$B$30:$AQ$30,'SoBCaICbIC-urbanresidential'!AF$1)</f>
        <v>0</v>
      </c>
      <c r="AG5">
        <f>SUMIFS('Pre ISIC Consolidation'!$B6:$AQ6,'Pre ISIC Consolidation'!$B$30:$AQ$30,'SoBCaICbIC-urbanresidential'!AG$1)</f>
        <v>0</v>
      </c>
      <c r="AH5">
        <f>SUMIFS('Pre ISIC Consolidation'!$B6:$AQ6,'Pre ISIC Consolidation'!$B$30:$AQ$30,'SoBCaICbIC-urbanresidential'!AH$1)</f>
        <v>0</v>
      </c>
      <c r="AI5">
        <f>SUMIFS('Pre ISIC Consolidation'!$B6:$AQ6,'Pre ISIC Consolidation'!$B$30:$AQ$30,'SoBCaICbIC-urbanresidential'!AI$1)</f>
        <v>0</v>
      </c>
      <c r="AJ5">
        <f>SUMIFS('Pre ISIC Consolidation'!$B6:$AQ6,'Pre ISIC Consolidation'!$B$30:$AQ$30,'SoBCaICbIC-urbanresidential'!AJ$1)</f>
        <v>0</v>
      </c>
      <c r="AK5">
        <f>SUMIFS('Pre ISIC Consolidation'!$B6:$AQ6,'Pre ISIC Consolidation'!$B$30:$AQ$30,'SoBCaICbIC-urbanresidential'!AK$1)</f>
        <v>0</v>
      </c>
      <c r="AL5">
        <f>SUMIFS('Pre ISIC Consolidation'!$B6:$AQ6,'Pre ISIC Consolidation'!$B$30:$AQ$30,'SoBCaICbIC-urbanresidential'!AL$1)</f>
        <v>0</v>
      </c>
      <c r="AM5">
        <f>SUMIFS('Pre ISIC Consolidation'!$B6:$AQ6,'Pre ISIC Consolidation'!$B$30:$AQ$30,'SoBCaICbIC-urbanresidential'!AM$1)</f>
        <v>0</v>
      </c>
      <c r="AN5">
        <f>SUMIFS('Pre ISIC Consolidation'!$B6:$AQ6,'Pre ISIC Consolidation'!$B$30:$AQ$30,'SoBCaICbIC-urbanresidential'!AN$1)</f>
        <v>0</v>
      </c>
      <c r="AO5">
        <f>SUMIFS('Pre ISIC Consolidation'!$B6:$AQ6,'Pre ISIC Consolidation'!$B$30:$AQ$30,'SoBCaICbIC-urbanresidential'!AO$1)</f>
        <v>0</v>
      </c>
      <c r="AP5">
        <f>SUMIFS('Pre ISIC Consolidation'!$B6:$AQ6,'Pre ISIC Consolidation'!$B$30:$AQ$30,'SoBCaICbIC-urbanresidential'!AP$1)</f>
        <v>0</v>
      </c>
      <c r="AQ5">
        <f>SUMIFS('Pre ISIC Consolidation'!$B6:$AQ6,'Pre ISIC Consolidation'!$B$30:$AQ$30,'SoBCaICbIC-urbanresidential'!AQ$1)</f>
        <v>0</v>
      </c>
    </row>
    <row r="6" spans="1:43" x14ac:dyDescent="0.45">
      <c r="A6" s="63" t="s">
        <v>393</v>
      </c>
      <c r="B6">
        <f>SUMIFS('Pre ISIC Consolidation'!$B7:$AQ7,'Pre ISIC Consolidation'!$B$30:$AQ$30,'SoBCaICbIC-urbanresidential'!B$1)</f>
        <v>0</v>
      </c>
      <c r="C6">
        <f>SUMIFS('Pre ISIC Consolidation'!$B7:$AQ7,'Pre ISIC Consolidation'!$B$30:$AQ$30,'SoBCaICbIC-urbanresidential'!C$1)</f>
        <v>0</v>
      </c>
      <c r="D6">
        <f>SUMIFS('Pre ISIC Consolidation'!$B7:$AQ7,'Pre ISIC Consolidation'!$B$30:$AQ$30,'SoBCaICbIC-urbanresidential'!D$1)</f>
        <v>0</v>
      </c>
      <c r="E6">
        <f>SUMIFS('Pre ISIC Consolidation'!$B7:$AQ7,'Pre ISIC Consolidation'!$B$30:$AQ$30,'SoBCaICbIC-urbanresidential'!E$1)</f>
        <v>0</v>
      </c>
      <c r="F6">
        <f>SUMIFS('Pre ISIC Consolidation'!$B7:$AQ7,'Pre ISIC Consolidation'!$B$30:$AQ$30,'SoBCaICbIC-urbanresidential'!F$1)</f>
        <v>0</v>
      </c>
      <c r="G6">
        <f>SUMIFS('Pre ISIC Consolidation'!$B7:$AQ7,'Pre ISIC Consolidation'!$B$30:$AQ$30,'SoBCaICbIC-urbanresidential'!G$1)</f>
        <v>0</v>
      </c>
      <c r="H6">
        <f>SUMIFS('Pre ISIC Consolidation'!$B7:$AQ7,'Pre ISIC Consolidation'!$B$30:$AQ$30,'SoBCaICbIC-urbanresidential'!H$1)</f>
        <v>0</v>
      </c>
      <c r="I6">
        <f>SUMIFS('Pre ISIC Consolidation'!$B7:$AQ7,'Pre ISIC Consolidation'!$B$30:$AQ$30,'SoBCaICbIC-urbanresidential'!I$1)</f>
        <v>0</v>
      </c>
      <c r="J6">
        <f>SUMIFS('Pre ISIC Consolidation'!$B7:$AQ7,'Pre ISIC Consolidation'!$B$30:$AQ$30,'SoBCaICbIC-urbanresidential'!J$1)</f>
        <v>0</v>
      </c>
      <c r="K6">
        <f>SUMIFS('Pre ISIC Consolidation'!$B7:$AQ7,'Pre ISIC Consolidation'!$B$30:$AQ$30,'SoBCaICbIC-urbanresidential'!K$1)</f>
        <v>0</v>
      </c>
      <c r="L6">
        <f>SUMIFS('Pre ISIC Consolidation'!$B7:$AQ7,'Pre ISIC Consolidation'!$B$30:$AQ$30,'SoBCaICbIC-urbanresidential'!L$1)</f>
        <v>0</v>
      </c>
      <c r="M6">
        <f>SUMIFS('Pre ISIC Consolidation'!$B7:$AQ7,'Pre ISIC Consolidation'!$B$30:$AQ$30,'SoBCaICbIC-urbanresidential'!M$1)</f>
        <v>0</v>
      </c>
      <c r="N6">
        <f>SUMIFS('Pre ISIC Consolidation'!$B7:$AQ7,'Pre ISIC Consolidation'!$B$30:$AQ$30,'SoBCaICbIC-urbanresidential'!N$1)</f>
        <v>0</v>
      </c>
      <c r="O6">
        <f>SUMIFS('Pre ISIC Consolidation'!$B7:$AQ7,'Pre ISIC Consolidation'!$B$30:$AQ$30,'SoBCaICbIC-urbanresidential'!O$1)</f>
        <v>0</v>
      </c>
      <c r="P6">
        <f>SUMIFS('Pre ISIC Consolidation'!$B7:$AQ7,'Pre ISIC Consolidation'!$B$30:$AQ$30,'SoBCaICbIC-urbanresidential'!P$1)</f>
        <v>0</v>
      </c>
      <c r="Q6">
        <f>SUMIFS('Pre ISIC Consolidation'!$B7:$AQ7,'Pre ISIC Consolidation'!$B$30:$AQ$30,'SoBCaICbIC-urbanresidential'!Q$1)</f>
        <v>0</v>
      </c>
      <c r="R6">
        <f>SUMIFS('Pre ISIC Consolidation'!$B7:$AQ7,'Pre ISIC Consolidation'!$B$30:$AQ$30,'SoBCaICbIC-urbanresidential'!R$1)</f>
        <v>0</v>
      </c>
      <c r="S6">
        <f>SUMIFS('Pre ISIC Consolidation'!$B7:$AQ7,'Pre ISIC Consolidation'!$B$30:$AQ$30,'SoBCaICbIC-urbanresidential'!S$1)</f>
        <v>0</v>
      </c>
      <c r="T6">
        <f>SUMIFS('Pre ISIC Consolidation'!$B7:$AQ7,'Pre ISIC Consolidation'!$B$30:$AQ$30,'SoBCaICbIC-urbanresidential'!T$1)</f>
        <v>0</v>
      </c>
      <c r="U6">
        <f>SUMIFS('Pre ISIC Consolidation'!$B7:$AQ7,'Pre ISIC Consolidation'!$B$30:$AQ$30,'SoBCaICbIC-urbanresidential'!U$1)</f>
        <v>0</v>
      </c>
      <c r="V6">
        <f>SUMIFS('Pre ISIC Consolidation'!$B7:$AQ7,'Pre ISIC Consolidation'!$B$30:$AQ$30,'SoBCaICbIC-urbanresidential'!V$1)</f>
        <v>0</v>
      </c>
      <c r="W6">
        <f>SUMIFS('Pre ISIC Consolidation'!$B7:$AQ7,'Pre ISIC Consolidation'!$B$30:$AQ$30,'SoBCaICbIC-urbanresidential'!W$1)</f>
        <v>0</v>
      </c>
      <c r="X6">
        <f>SUMIFS('Pre ISIC Consolidation'!$B7:$AQ7,'Pre ISIC Consolidation'!$B$30:$AQ$30,'SoBCaICbIC-urbanresidential'!X$1)</f>
        <v>0</v>
      </c>
      <c r="Y6">
        <f>SUMIFS('Pre ISIC Consolidation'!$B7:$AQ7,'Pre ISIC Consolidation'!$B$30:$AQ$30,'SoBCaICbIC-urbanresidential'!Y$1)</f>
        <v>0.75421910337856524</v>
      </c>
      <c r="Z6">
        <f>SUMIFS('Pre ISIC Consolidation'!$B7:$AQ7,'Pre ISIC Consolidation'!$B$30:$AQ$30,'SoBCaICbIC-urbanresidential'!Z$1)</f>
        <v>0</v>
      </c>
      <c r="AA6">
        <f>SUMIFS('Pre ISIC Consolidation'!$B7:$AQ7,'Pre ISIC Consolidation'!$B$30:$AQ$30,'SoBCaICbIC-urbanresidential'!AA$1)</f>
        <v>0</v>
      </c>
      <c r="AB6">
        <f>SUMIFS('Pre ISIC Consolidation'!$B7:$AQ7,'Pre ISIC Consolidation'!$B$30:$AQ$30,'SoBCaICbIC-urbanresidential'!AB$1)</f>
        <v>0</v>
      </c>
      <c r="AC6">
        <f>SUMIFS('Pre ISIC Consolidation'!$B7:$AQ7,'Pre ISIC Consolidation'!$B$30:$AQ$30,'SoBCaICbIC-urbanresidential'!AC$1)</f>
        <v>0.24578089662143476</v>
      </c>
      <c r="AD6">
        <f>SUMIFS('Pre ISIC Consolidation'!$B7:$AQ7,'Pre ISIC Consolidation'!$B$30:$AQ$30,'SoBCaICbIC-urbanresidential'!AD$1)</f>
        <v>0</v>
      </c>
      <c r="AE6">
        <f>SUMIFS('Pre ISIC Consolidation'!$B7:$AQ7,'Pre ISIC Consolidation'!$B$30:$AQ$30,'SoBCaICbIC-urbanresidential'!AE$1)</f>
        <v>0</v>
      </c>
      <c r="AF6">
        <f>SUMIFS('Pre ISIC Consolidation'!$B7:$AQ7,'Pre ISIC Consolidation'!$B$30:$AQ$30,'SoBCaICbIC-urbanresidential'!AF$1)</f>
        <v>0</v>
      </c>
      <c r="AG6">
        <f>SUMIFS('Pre ISIC Consolidation'!$B7:$AQ7,'Pre ISIC Consolidation'!$B$30:$AQ$30,'SoBCaICbIC-urbanresidential'!AG$1)</f>
        <v>0</v>
      </c>
      <c r="AH6">
        <f>SUMIFS('Pre ISIC Consolidation'!$B7:$AQ7,'Pre ISIC Consolidation'!$B$30:$AQ$30,'SoBCaICbIC-urbanresidential'!AH$1)</f>
        <v>0</v>
      </c>
      <c r="AI6">
        <f>SUMIFS('Pre ISIC Consolidation'!$B7:$AQ7,'Pre ISIC Consolidation'!$B$30:$AQ$30,'SoBCaICbIC-urbanresidential'!AI$1)</f>
        <v>0</v>
      </c>
      <c r="AJ6">
        <f>SUMIFS('Pre ISIC Consolidation'!$B7:$AQ7,'Pre ISIC Consolidation'!$B$30:$AQ$30,'SoBCaICbIC-urbanresidential'!AJ$1)</f>
        <v>0</v>
      </c>
      <c r="AK6">
        <f>SUMIFS('Pre ISIC Consolidation'!$B7:$AQ7,'Pre ISIC Consolidation'!$B$30:$AQ$30,'SoBCaICbIC-urbanresidential'!AK$1)</f>
        <v>0</v>
      </c>
      <c r="AL6">
        <f>SUMIFS('Pre ISIC Consolidation'!$B7:$AQ7,'Pre ISIC Consolidation'!$B$30:$AQ$30,'SoBCaICbIC-urbanresidential'!AL$1)</f>
        <v>0</v>
      </c>
      <c r="AM6">
        <f>SUMIFS('Pre ISIC Consolidation'!$B7:$AQ7,'Pre ISIC Consolidation'!$B$30:$AQ$30,'SoBCaICbIC-urbanresidential'!AM$1)</f>
        <v>0</v>
      </c>
      <c r="AN6">
        <f>SUMIFS('Pre ISIC Consolidation'!$B7:$AQ7,'Pre ISIC Consolidation'!$B$30:$AQ$30,'SoBCaICbIC-urbanresidential'!AN$1)</f>
        <v>0</v>
      </c>
      <c r="AO6">
        <f>SUMIFS('Pre ISIC Consolidation'!$B7:$AQ7,'Pre ISIC Consolidation'!$B$30:$AQ$30,'SoBCaICbIC-urbanresidential'!AO$1)</f>
        <v>0</v>
      </c>
      <c r="AP6">
        <f>SUMIFS('Pre ISIC Consolidation'!$B7:$AQ7,'Pre ISIC Consolidation'!$B$30:$AQ$30,'SoBCaICbIC-urbanresidential'!AP$1)</f>
        <v>0</v>
      </c>
      <c r="AQ6">
        <f>SUMIFS('Pre ISIC Consolidation'!$B7:$AQ7,'Pre ISIC Consolidation'!$B$30:$AQ$30,'SoBCaICbIC-urbanresidential'!AQ$1)</f>
        <v>0</v>
      </c>
    </row>
    <row r="7" spans="1:43" x14ac:dyDescent="0.45">
      <c r="A7" s="63" t="s">
        <v>72</v>
      </c>
      <c r="B7">
        <f>SUMIFS('Pre ISIC Consolidation'!$B8:$AQ8,'Pre ISIC Consolidation'!$B$30:$AQ$30,'SoBCaICbIC-urbanresidential'!B$1)</f>
        <v>0</v>
      </c>
      <c r="C7">
        <f>SUMIFS('Pre ISIC Consolidation'!$B8:$AQ8,'Pre ISIC Consolidation'!$B$30:$AQ$30,'SoBCaICbIC-urbanresidential'!C$1)</f>
        <v>0</v>
      </c>
      <c r="D7">
        <f>SUMIFS('Pre ISIC Consolidation'!$B8:$AQ8,'Pre ISIC Consolidation'!$B$30:$AQ$30,'SoBCaICbIC-urbanresidential'!D$1)</f>
        <v>0</v>
      </c>
      <c r="E7">
        <f>SUMIFS('Pre ISIC Consolidation'!$B8:$AQ8,'Pre ISIC Consolidation'!$B$30:$AQ$30,'SoBCaICbIC-urbanresidential'!E$1)</f>
        <v>0</v>
      </c>
      <c r="F7">
        <f>SUMIFS('Pre ISIC Consolidation'!$B8:$AQ8,'Pre ISIC Consolidation'!$B$30:$AQ$30,'SoBCaICbIC-urbanresidential'!F$1)</f>
        <v>0</v>
      </c>
      <c r="G7">
        <f>SUMIFS('Pre ISIC Consolidation'!$B8:$AQ8,'Pre ISIC Consolidation'!$B$30:$AQ$30,'SoBCaICbIC-urbanresidential'!G$1)</f>
        <v>0</v>
      </c>
      <c r="H7">
        <f>SUMIFS('Pre ISIC Consolidation'!$B8:$AQ8,'Pre ISIC Consolidation'!$B$30:$AQ$30,'SoBCaICbIC-urbanresidential'!H$1)</f>
        <v>0</v>
      </c>
      <c r="I7">
        <f>SUMIFS('Pre ISIC Consolidation'!$B8:$AQ8,'Pre ISIC Consolidation'!$B$30:$AQ$30,'SoBCaICbIC-urbanresidential'!I$1)</f>
        <v>0</v>
      </c>
      <c r="J7">
        <f>SUMIFS('Pre ISIC Consolidation'!$B8:$AQ8,'Pre ISIC Consolidation'!$B$30:$AQ$30,'SoBCaICbIC-urbanresidential'!J$1)</f>
        <v>0</v>
      </c>
      <c r="K7">
        <f>SUMIFS('Pre ISIC Consolidation'!$B8:$AQ8,'Pre ISIC Consolidation'!$B$30:$AQ$30,'SoBCaICbIC-urbanresidential'!K$1)</f>
        <v>0</v>
      </c>
      <c r="L7">
        <f>SUMIFS('Pre ISIC Consolidation'!$B8:$AQ8,'Pre ISIC Consolidation'!$B$30:$AQ$30,'SoBCaICbIC-urbanresidential'!L$1)</f>
        <v>0</v>
      </c>
      <c r="M7">
        <f>SUMIFS('Pre ISIC Consolidation'!$B8:$AQ8,'Pre ISIC Consolidation'!$B$30:$AQ$30,'SoBCaICbIC-urbanresidential'!M$1)</f>
        <v>0</v>
      </c>
      <c r="N7">
        <f>SUMIFS('Pre ISIC Consolidation'!$B8:$AQ8,'Pre ISIC Consolidation'!$B$30:$AQ$30,'SoBCaICbIC-urbanresidential'!N$1)</f>
        <v>0</v>
      </c>
      <c r="O7">
        <f>SUMIFS('Pre ISIC Consolidation'!$B8:$AQ8,'Pre ISIC Consolidation'!$B$30:$AQ$30,'SoBCaICbIC-urbanresidential'!O$1)</f>
        <v>0</v>
      </c>
      <c r="P7">
        <f>SUMIFS('Pre ISIC Consolidation'!$B8:$AQ8,'Pre ISIC Consolidation'!$B$30:$AQ$30,'SoBCaICbIC-urbanresidential'!P$1)</f>
        <v>0</v>
      </c>
      <c r="Q7">
        <f>SUMIFS('Pre ISIC Consolidation'!$B8:$AQ8,'Pre ISIC Consolidation'!$B$30:$AQ$30,'SoBCaICbIC-urbanresidential'!Q$1)</f>
        <v>0</v>
      </c>
      <c r="R7">
        <f>SUMIFS('Pre ISIC Consolidation'!$B8:$AQ8,'Pre ISIC Consolidation'!$B$30:$AQ$30,'SoBCaICbIC-urbanresidential'!R$1)</f>
        <v>0</v>
      </c>
      <c r="S7">
        <f>SUMIFS('Pre ISIC Consolidation'!$B8:$AQ8,'Pre ISIC Consolidation'!$B$30:$AQ$30,'SoBCaICbIC-urbanresidential'!S$1)</f>
        <v>0</v>
      </c>
      <c r="T7">
        <f>SUMIFS('Pre ISIC Consolidation'!$B8:$AQ8,'Pre ISIC Consolidation'!$B$30:$AQ$30,'SoBCaICbIC-urbanresidential'!T$1)</f>
        <v>0</v>
      </c>
      <c r="U7">
        <f>SUMIFS('Pre ISIC Consolidation'!$B8:$AQ8,'Pre ISIC Consolidation'!$B$30:$AQ$30,'SoBCaICbIC-urbanresidential'!U$1)</f>
        <v>0</v>
      </c>
      <c r="V7">
        <f>SUMIFS('Pre ISIC Consolidation'!$B8:$AQ8,'Pre ISIC Consolidation'!$B$30:$AQ$30,'SoBCaICbIC-urbanresidential'!V$1)</f>
        <v>0</v>
      </c>
      <c r="W7">
        <f>SUMIFS('Pre ISIC Consolidation'!$B8:$AQ8,'Pre ISIC Consolidation'!$B$30:$AQ$30,'SoBCaICbIC-urbanresidential'!W$1)</f>
        <v>0</v>
      </c>
      <c r="X7">
        <f>SUMIFS('Pre ISIC Consolidation'!$B8:$AQ8,'Pre ISIC Consolidation'!$B$30:$AQ$30,'SoBCaICbIC-urbanresidential'!X$1)</f>
        <v>0</v>
      </c>
      <c r="Y7">
        <f>SUMIFS('Pre ISIC Consolidation'!$B8:$AQ8,'Pre ISIC Consolidation'!$B$30:$AQ$30,'SoBCaICbIC-urbanresidential'!Y$1)</f>
        <v>0.75421910337856524</v>
      </c>
      <c r="Z7">
        <f>SUMIFS('Pre ISIC Consolidation'!$B8:$AQ8,'Pre ISIC Consolidation'!$B$30:$AQ$30,'SoBCaICbIC-urbanresidential'!Z$1)</f>
        <v>0</v>
      </c>
      <c r="AA7">
        <f>SUMIFS('Pre ISIC Consolidation'!$B8:$AQ8,'Pre ISIC Consolidation'!$B$30:$AQ$30,'SoBCaICbIC-urbanresidential'!AA$1)</f>
        <v>0</v>
      </c>
      <c r="AB7">
        <f>SUMIFS('Pre ISIC Consolidation'!$B8:$AQ8,'Pre ISIC Consolidation'!$B$30:$AQ$30,'SoBCaICbIC-urbanresidential'!AB$1)</f>
        <v>0</v>
      </c>
      <c r="AC7">
        <f>SUMIFS('Pre ISIC Consolidation'!$B8:$AQ8,'Pre ISIC Consolidation'!$B$30:$AQ$30,'SoBCaICbIC-urbanresidential'!AC$1)</f>
        <v>0.24578089662143476</v>
      </c>
      <c r="AD7">
        <f>SUMIFS('Pre ISIC Consolidation'!$B8:$AQ8,'Pre ISIC Consolidation'!$B$30:$AQ$30,'SoBCaICbIC-urbanresidential'!AD$1)</f>
        <v>0</v>
      </c>
      <c r="AE7">
        <f>SUMIFS('Pre ISIC Consolidation'!$B8:$AQ8,'Pre ISIC Consolidation'!$B$30:$AQ$30,'SoBCaICbIC-urbanresidential'!AE$1)</f>
        <v>0</v>
      </c>
      <c r="AF7">
        <f>SUMIFS('Pre ISIC Consolidation'!$B8:$AQ8,'Pre ISIC Consolidation'!$B$30:$AQ$30,'SoBCaICbIC-urbanresidential'!AF$1)</f>
        <v>0</v>
      </c>
      <c r="AG7">
        <f>SUMIFS('Pre ISIC Consolidation'!$B8:$AQ8,'Pre ISIC Consolidation'!$B$30:$AQ$30,'SoBCaICbIC-urbanresidential'!AG$1)</f>
        <v>0</v>
      </c>
      <c r="AH7">
        <f>SUMIFS('Pre ISIC Consolidation'!$B8:$AQ8,'Pre ISIC Consolidation'!$B$30:$AQ$30,'SoBCaICbIC-urbanresidential'!AH$1)</f>
        <v>0</v>
      </c>
      <c r="AI7">
        <f>SUMIFS('Pre ISIC Consolidation'!$B8:$AQ8,'Pre ISIC Consolidation'!$B$30:$AQ$30,'SoBCaICbIC-urbanresidential'!AI$1)</f>
        <v>0</v>
      </c>
      <c r="AJ7">
        <f>SUMIFS('Pre ISIC Consolidation'!$B8:$AQ8,'Pre ISIC Consolidation'!$B$30:$AQ$30,'SoBCaICbIC-urbanresidential'!AJ$1)</f>
        <v>0</v>
      </c>
      <c r="AK7">
        <f>SUMIFS('Pre ISIC Consolidation'!$B8:$AQ8,'Pre ISIC Consolidation'!$B$30:$AQ$30,'SoBCaICbIC-urbanresidential'!AK$1)</f>
        <v>0</v>
      </c>
      <c r="AL7">
        <f>SUMIFS('Pre ISIC Consolidation'!$B8:$AQ8,'Pre ISIC Consolidation'!$B$30:$AQ$30,'SoBCaICbIC-urbanresidential'!AL$1)</f>
        <v>0</v>
      </c>
      <c r="AM7">
        <f>SUMIFS('Pre ISIC Consolidation'!$B8:$AQ8,'Pre ISIC Consolidation'!$B$30:$AQ$30,'SoBCaICbIC-urbanresidential'!AM$1)</f>
        <v>0</v>
      </c>
      <c r="AN7">
        <f>SUMIFS('Pre ISIC Consolidation'!$B8:$AQ8,'Pre ISIC Consolidation'!$B$30:$AQ$30,'SoBCaICbIC-urbanresidential'!AN$1)</f>
        <v>0</v>
      </c>
      <c r="AO7">
        <f>SUMIFS('Pre ISIC Consolidation'!$B8:$AQ8,'Pre ISIC Consolidation'!$B$30:$AQ$30,'SoBCaICbIC-urbanresidential'!AO$1)</f>
        <v>0</v>
      </c>
      <c r="AP7">
        <f>SUMIFS('Pre ISIC Consolidation'!$B8:$AQ8,'Pre ISIC Consolidation'!$B$30:$AQ$30,'SoBCaICbIC-urbanresidential'!AP$1)</f>
        <v>0</v>
      </c>
      <c r="AQ7">
        <f>SUMIFS('Pre ISIC Consolidation'!$B8:$AQ8,'Pre ISIC Consolidation'!$B$30:$AQ$30,'SoBCaICbIC-urbanresidential'!AQ$1)</f>
        <v>0</v>
      </c>
    </row>
    <row r="10" spans="1:43" x14ac:dyDescent="0.45">
      <c r="A10" s="98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</row>
    <row r="11" spans="1:43" x14ac:dyDescent="0.45">
      <c r="A11" s="63"/>
    </row>
    <row r="12" spans="1:43" x14ac:dyDescent="0.45">
      <c r="A12" s="63"/>
    </row>
    <row r="13" spans="1:43" x14ac:dyDescent="0.45">
      <c r="A13" s="63"/>
    </row>
    <row r="14" spans="1:43" x14ac:dyDescent="0.45">
      <c r="A14" s="63"/>
    </row>
    <row r="15" spans="1:43" x14ac:dyDescent="0.45">
      <c r="A15" s="63"/>
    </row>
    <row r="16" spans="1:43" x14ac:dyDescent="0.45">
      <c r="A16" s="63"/>
    </row>
    <row r="18" spans="1:43" x14ac:dyDescent="0.45">
      <c r="A18" s="98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</row>
    <row r="19" spans="1:43" x14ac:dyDescent="0.45">
      <c r="A19" s="63"/>
    </row>
    <row r="20" spans="1:43" x14ac:dyDescent="0.45">
      <c r="A20" s="63"/>
    </row>
    <row r="21" spans="1:43" x14ac:dyDescent="0.45">
      <c r="A21" s="63"/>
    </row>
    <row r="22" spans="1:43" x14ac:dyDescent="0.45">
      <c r="A22" s="63"/>
    </row>
    <row r="23" spans="1:43" x14ac:dyDescent="0.45">
      <c r="A23" s="63"/>
    </row>
    <row r="24" spans="1:43" x14ac:dyDescent="0.45">
      <c r="A24" s="6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Q7"/>
  <sheetViews>
    <sheetView topLeftCell="U1" workbookViewId="0">
      <selection activeCell="AH23" sqref="AH23"/>
    </sheetView>
  </sheetViews>
  <sheetFormatPr defaultRowHeight="14.25" x14ac:dyDescent="0.45"/>
  <cols>
    <col min="1" max="1" width="22.86328125" customWidth="1"/>
    <col min="2" max="43" width="10.59765625" customWidth="1"/>
  </cols>
  <sheetData>
    <row r="1" spans="1:43" x14ac:dyDescent="0.45">
      <c r="A1" s="98" t="s">
        <v>449</v>
      </c>
      <c r="B1" s="120" t="s">
        <v>35</v>
      </c>
      <c r="C1" s="120" t="s">
        <v>454</v>
      </c>
      <c r="D1" s="120" t="s">
        <v>455</v>
      </c>
      <c r="E1" s="120" t="s">
        <v>36</v>
      </c>
      <c r="F1" s="120" t="s">
        <v>37</v>
      </c>
      <c r="G1" s="120" t="s">
        <v>38</v>
      </c>
      <c r="H1" s="120" t="s">
        <v>39</v>
      </c>
      <c r="I1" s="120" t="s">
        <v>40</v>
      </c>
      <c r="J1" s="120" t="s">
        <v>41</v>
      </c>
      <c r="K1" s="120" t="s">
        <v>42</v>
      </c>
      <c r="L1" s="120" t="s">
        <v>452</v>
      </c>
      <c r="M1" s="120" t="s">
        <v>453</v>
      </c>
      <c r="N1" s="120" t="s">
        <v>43</v>
      </c>
      <c r="O1" s="120" t="s">
        <v>460</v>
      </c>
      <c r="P1" s="120" t="s">
        <v>461</v>
      </c>
      <c r="Q1" s="120" t="s">
        <v>464</v>
      </c>
      <c r="R1" s="120" t="s">
        <v>465</v>
      </c>
      <c r="S1" s="120" t="s">
        <v>44</v>
      </c>
      <c r="T1" s="120" t="s">
        <v>45</v>
      </c>
      <c r="U1" s="120" t="s">
        <v>46</v>
      </c>
      <c r="V1" s="120" t="s">
        <v>47</v>
      </c>
      <c r="W1" s="120" t="s">
        <v>48</v>
      </c>
      <c r="X1" s="120" t="s">
        <v>49</v>
      </c>
      <c r="Y1" s="120" t="s">
        <v>50</v>
      </c>
      <c r="Z1" s="120" t="s">
        <v>468</v>
      </c>
      <c r="AA1" s="120" t="s">
        <v>469</v>
      </c>
      <c r="AB1" s="120" t="s">
        <v>470</v>
      </c>
      <c r="AC1" s="120" t="s">
        <v>51</v>
      </c>
      <c r="AD1" s="120" t="s">
        <v>52</v>
      </c>
      <c r="AE1" s="120" t="s">
        <v>53</v>
      </c>
      <c r="AF1" s="120" t="s">
        <v>54</v>
      </c>
      <c r="AG1" s="120" t="s">
        <v>55</v>
      </c>
      <c r="AH1" s="120" t="s">
        <v>56</v>
      </c>
      <c r="AI1" s="120" t="s">
        <v>57</v>
      </c>
      <c r="AJ1" s="120" t="s">
        <v>58</v>
      </c>
      <c r="AK1" s="120" t="s">
        <v>59</v>
      </c>
      <c r="AL1" s="120" t="s">
        <v>60</v>
      </c>
      <c r="AM1" s="120" t="s">
        <v>61</v>
      </c>
      <c r="AN1" s="120" t="s">
        <v>62</v>
      </c>
      <c r="AO1" s="120" t="s">
        <v>63</v>
      </c>
      <c r="AP1" s="120" t="s">
        <v>64</v>
      </c>
      <c r="AQ1" s="120" t="s">
        <v>65</v>
      </c>
    </row>
    <row r="2" spans="1:43" x14ac:dyDescent="0.45">
      <c r="A2" s="63" t="s">
        <v>324</v>
      </c>
      <c r="B2">
        <f>SUMIFS('Pre ISIC Consolidation'!$B12:$AQ12,'Pre ISIC Consolidation'!$B$30:$AQ$30,'SoBCaICbIC-urbanresidential'!B$1)</f>
        <v>0</v>
      </c>
      <c r="C2">
        <f>SUMIFS('Pre ISIC Consolidation'!$B12:$AQ12,'Pre ISIC Consolidation'!$B$30:$AQ$30,'SoBCaICbIC-urbanresidential'!C$1)</f>
        <v>0</v>
      </c>
      <c r="D2">
        <f>SUMIFS('Pre ISIC Consolidation'!$B12:$AQ12,'Pre ISIC Consolidation'!$B$30:$AQ$30,'SoBCaICbIC-urbanresidential'!D$1)</f>
        <v>0</v>
      </c>
      <c r="E2">
        <f>SUMIFS('Pre ISIC Consolidation'!$B12:$AQ12,'Pre ISIC Consolidation'!$B$30:$AQ$30,'SoBCaICbIC-urbanresidential'!E$1)</f>
        <v>0</v>
      </c>
      <c r="F2">
        <f>SUMIFS('Pre ISIC Consolidation'!$B12:$AQ12,'Pre ISIC Consolidation'!$B$30:$AQ$30,'SoBCaICbIC-urbanresidential'!F$1)</f>
        <v>0</v>
      </c>
      <c r="G2">
        <f>SUMIFS('Pre ISIC Consolidation'!$B12:$AQ12,'Pre ISIC Consolidation'!$B$30:$AQ$30,'SoBCaICbIC-urbanresidential'!G$1)</f>
        <v>0</v>
      </c>
      <c r="H2">
        <f>SUMIFS('Pre ISIC Consolidation'!$B12:$AQ12,'Pre ISIC Consolidation'!$B$30:$AQ$30,'SoBCaICbIC-urbanresidential'!H$1)</f>
        <v>0</v>
      </c>
      <c r="I2">
        <f>SUMIFS('Pre ISIC Consolidation'!$B12:$AQ12,'Pre ISIC Consolidation'!$B$30:$AQ$30,'SoBCaICbIC-urbanresidential'!I$1)</f>
        <v>0</v>
      </c>
      <c r="J2">
        <f>SUMIFS('Pre ISIC Consolidation'!$B12:$AQ12,'Pre ISIC Consolidation'!$B$30:$AQ$30,'SoBCaICbIC-urbanresidential'!J$1)</f>
        <v>0</v>
      </c>
      <c r="K2">
        <f>SUMIFS('Pre ISIC Consolidation'!$B12:$AQ12,'Pre ISIC Consolidation'!$B$30:$AQ$30,'SoBCaICbIC-urbanresidential'!K$1)</f>
        <v>0</v>
      </c>
      <c r="L2">
        <f>SUMIFS('Pre ISIC Consolidation'!$B12:$AQ12,'Pre ISIC Consolidation'!$B$30:$AQ$30,'SoBCaICbIC-urbanresidential'!L$1)</f>
        <v>0</v>
      </c>
      <c r="M2">
        <f>SUMIFS('Pre ISIC Consolidation'!$B12:$AQ12,'Pre ISIC Consolidation'!$B$30:$AQ$30,'SoBCaICbIC-urbanresidential'!M$1)</f>
        <v>0</v>
      </c>
      <c r="N2">
        <f>SUMIFS('Pre ISIC Consolidation'!$B12:$AQ12,'Pre ISIC Consolidation'!$B$30:$AQ$30,'SoBCaICbIC-urbanresidential'!N$1)</f>
        <v>0</v>
      </c>
      <c r="O2">
        <f>SUMIFS('Pre ISIC Consolidation'!$B12:$AQ12,'Pre ISIC Consolidation'!$B$30:$AQ$30,'SoBCaICbIC-urbanresidential'!O$1)</f>
        <v>0</v>
      </c>
      <c r="P2">
        <f>SUMIFS('Pre ISIC Consolidation'!$B12:$AQ12,'Pre ISIC Consolidation'!$B$30:$AQ$30,'SoBCaICbIC-urbanresidential'!P$1)</f>
        <v>0</v>
      </c>
      <c r="Q2">
        <f>SUMIFS('Pre ISIC Consolidation'!$B12:$AQ12,'Pre ISIC Consolidation'!$B$30:$AQ$30,'SoBCaICbIC-urbanresidential'!Q$1)</f>
        <v>0</v>
      </c>
      <c r="R2">
        <f>SUMIFS('Pre ISIC Consolidation'!$B12:$AQ12,'Pre ISIC Consolidation'!$B$30:$AQ$30,'SoBCaICbIC-urbanresidential'!R$1)</f>
        <v>0</v>
      </c>
      <c r="S2">
        <f>SUMIFS('Pre ISIC Consolidation'!$B12:$AQ12,'Pre ISIC Consolidation'!$B$30:$AQ$30,'SoBCaICbIC-urbanresidential'!S$1)</f>
        <v>0</v>
      </c>
      <c r="T2">
        <f>SUMIFS('Pre ISIC Consolidation'!$B12:$AQ12,'Pre ISIC Consolidation'!$B$30:$AQ$30,'SoBCaICbIC-urbanresidential'!T$1)</f>
        <v>0</v>
      </c>
      <c r="U2">
        <f>SUMIFS('Pre ISIC Consolidation'!$B12:$AQ12,'Pre ISIC Consolidation'!$B$30:$AQ$30,'SoBCaICbIC-urbanresidential'!U$1)</f>
        <v>0</v>
      </c>
      <c r="V2">
        <f>SUMIFS('Pre ISIC Consolidation'!$B12:$AQ12,'Pre ISIC Consolidation'!$B$30:$AQ$30,'SoBCaICbIC-urbanresidential'!V$1)</f>
        <v>0</v>
      </c>
      <c r="W2">
        <f>SUMIFS('Pre ISIC Consolidation'!$B12:$AQ12,'Pre ISIC Consolidation'!$B$30:$AQ$30,'SoBCaICbIC-urbanresidential'!W$1)</f>
        <v>0</v>
      </c>
      <c r="X2">
        <f>SUMIFS('Pre ISIC Consolidation'!$B12:$AQ12,'Pre ISIC Consolidation'!$B$30:$AQ$30,'SoBCaICbIC-urbanresidential'!X$1)</f>
        <v>0</v>
      </c>
      <c r="Y2">
        <f>SUMIFS('Pre ISIC Consolidation'!$B12:$AQ12,'Pre ISIC Consolidation'!$B$30:$AQ$30,'SoBCaICbIC-urbanresidential'!Y$1)</f>
        <v>0.54600813307841845</v>
      </c>
      <c r="Z2">
        <f>SUMIFS('Pre ISIC Consolidation'!$B12:$AQ12,'Pre ISIC Consolidation'!$B$30:$AQ$30,'SoBCaICbIC-urbanresidential'!Z$1)</f>
        <v>0</v>
      </c>
      <c r="AA2">
        <f>SUMIFS('Pre ISIC Consolidation'!$B12:$AQ12,'Pre ISIC Consolidation'!$B$30:$AQ$30,'SoBCaICbIC-urbanresidential'!AA$1)</f>
        <v>0</v>
      </c>
      <c r="AB2">
        <f>SUMIFS('Pre ISIC Consolidation'!$B12:$AQ12,'Pre ISIC Consolidation'!$B$30:$AQ$30,'SoBCaICbIC-urbanresidential'!AB$1)</f>
        <v>0</v>
      </c>
      <c r="AC2">
        <f>SUMIFS('Pre ISIC Consolidation'!$B12:$AQ12,'Pre ISIC Consolidation'!$B$30:$AQ$30,'SoBCaICbIC-urbanresidential'!AC$1)</f>
        <v>0.45399186692158155</v>
      </c>
      <c r="AD2">
        <f>SUMIFS('Pre ISIC Consolidation'!$B12:$AQ12,'Pre ISIC Consolidation'!$B$30:$AQ$30,'SoBCaICbIC-urbanresidential'!AD$1)</f>
        <v>0</v>
      </c>
      <c r="AE2">
        <f>SUMIFS('Pre ISIC Consolidation'!$B12:$AQ12,'Pre ISIC Consolidation'!$B$30:$AQ$30,'SoBCaICbIC-urbanresidential'!AE$1)</f>
        <v>0</v>
      </c>
      <c r="AF2">
        <f>SUMIFS('Pre ISIC Consolidation'!$B12:$AQ12,'Pre ISIC Consolidation'!$B$30:$AQ$30,'SoBCaICbIC-urbanresidential'!AF$1)</f>
        <v>0</v>
      </c>
      <c r="AG2">
        <f>SUMIFS('Pre ISIC Consolidation'!$B12:$AQ12,'Pre ISIC Consolidation'!$B$30:$AQ$30,'SoBCaICbIC-urbanresidential'!AG$1)</f>
        <v>0</v>
      </c>
      <c r="AH2">
        <f>SUMIFS('Pre ISIC Consolidation'!$B12:$AQ12,'Pre ISIC Consolidation'!$B$30:$AQ$30,'SoBCaICbIC-urbanresidential'!AH$1)</f>
        <v>0</v>
      </c>
      <c r="AI2">
        <f>SUMIFS('Pre ISIC Consolidation'!$B12:$AQ12,'Pre ISIC Consolidation'!$B$30:$AQ$30,'SoBCaICbIC-urbanresidential'!AI$1)</f>
        <v>0</v>
      </c>
      <c r="AJ2">
        <f>SUMIFS('Pre ISIC Consolidation'!$B12:$AQ12,'Pre ISIC Consolidation'!$B$30:$AQ$30,'SoBCaICbIC-urbanresidential'!AJ$1)</f>
        <v>0</v>
      </c>
      <c r="AK2">
        <f>SUMIFS('Pre ISIC Consolidation'!$B12:$AQ12,'Pre ISIC Consolidation'!$B$30:$AQ$30,'SoBCaICbIC-urbanresidential'!AK$1)</f>
        <v>0</v>
      </c>
      <c r="AL2">
        <f>SUMIFS('Pre ISIC Consolidation'!$B12:$AQ12,'Pre ISIC Consolidation'!$B$30:$AQ$30,'SoBCaICbIC-urbanresidential'!AL$1)</f>
        <v>0</v>
      </c>
      <c r="AM2">
        <f>SUMIFS('Pre ISIC Consolidation'!$B12:$AQ12,'Pre ISIC Consolidation'!$B$30:$AQ$30,'SoBCaICbIC-urbanresidential'!AM$1)</f>
        <v>0</v>
      </c>
      <c r="AN2">
        <f>SUMIFS('Pre ISIC Consolidation'!$B12:$AQ12,'Pre ISIC Consolidation'!$B$30:$AQ$30,'SoBCaICbIC-urbanresidential'!AN$1)</f>
        <v>0</v>
      </c>
      <c r="AO2">
        <f>SUMIFS('Pre ISIC Consolidation'!$B12:$AQ12,'Pre ISIC Consolidation'!$B$30:$AQ$30,'SoBCaICbIC-urbanresidential'!AO$1)</f>
        <v>0</v>
      </c>
      <c r="AP2">
        <f>SUMIFS('Pre ISIC Consolidation'!$B12:$AQ12,'Pre ISIC Consolidation'!$B$30:$AQ$30,'SoBCaICbIC-urbanresidential'!AP$1)</f>
        <v>0</v>
      </c>
      <c r="AQ2">
        <f>SUMIFS('Pre ISIC Consolidation'!$B12:$AQ12,'Pre ISIC Consolidation'!$B$30:$AQ$30,'SoBCaICbIC-urbanresidential'!AQ$1)</f>
        <v>0</v>
      </c>
    </row>
    <row r="3" spans="1:43" x14ac:dyDescent="0.45">
      <c r="A3" s="63" t="s">
        <v>325</v>
      </c>
      <c r="B3">
        <f>SUMIFS('Pre ISIC Consolidation'!$B13:$AQ13,'Pre ISIC Consolidation'!$B$30:$AQ$30,'SoBCaICbIC-urbanresidential'!B$1)</f>
        <v>0</v>
      </c>
      <c r="C3">
        <f>SUMIFS('Pre ISIC Consolidation'!$B13:$AQ13,'Pre ISIC Consolidation'!$B$30:$AQ$30,'SoBCaICbIC-urbanresidential'!C$1)</f>
        <v>0</v>
      </c>
      <c r="D3">
        <f>SUMIFS('Pre ISIC Consolidation'!$B13:$AQ13,'Pre ISIC Consolidation'!$B$30:$AQ$30,'SoBCaICbIC-urbanresidential'!D$1)</f>
        <v>0</v>
      </c>
      <c r="E3">
        <f>SUMIFS('Pre ISIC Consolidation'!$B13:$AQ13,'Pre ISIC Consolidation'!$B$30:$AQ$30,'SoBCaICbIC-urbanresidential'!E$1)</f>
        <v>0</v>
      </c>
      <c r="F3">
        <f>SUMIFS('Pre ISIC Consolidation'!$B13:$AQ13,'Pre ISIC Consolidation'!$B$30:$AQ$30,'SoBCaICbIC-urbanresidential'!F$1)</f>
        <v>0</v>
      </c>
      <c r="G3">
        <f>SUMIFS('Pre ISIC Consolidation'!$B13:$AQ13,'Pre ISIC Consolidation'!$B$30:$AQ$30,'SoBCaICbIC-urbanresidential'!G$1)</f>
        <v>0</v>
      </c>
      <c r="H3">
        <f>SUMIFS('Pre ISIC Consolidation'!$B13:$AQ13,'Pre ISIC Consolidation'!$B$30:$AQ$30,'SoBCaICbIC-urbanresidential'!H$1)</f>
        <v>0</v>
      </c>
      <c r="I3">
        <f>SUMIFS('Pre ISIC Consolidation'!$B13:$AQ13,'Pre ISIC Consolidation'!$B$30:$AQ$30,'SoBCaICbIC-urbanresidential'!I$1)</f>
        <v>0</v>
      </c>
      <c r="J3">
        <f>SUMIFS('Pre ISIC Consolidation'!$B13:$AQ13,'Pre ISIC Consolidation'!$B$30:$AQ$30,'SoBCaICbIC-urbanresidential'!J$1)</f>
        <v>0</v>
      </c>
      <c r="K3">
        <f>SUMIFS('Pre ISIC Consolidation'!$B13:$AQ13,'Pre ISIC Consolidation'!$B$30:$AQ$30,'SoBCaICbIC-urbanresidential'!K$1)</f>
        <v>0</v>
      </c>
      <c r="L3">
        <f>SUMIFS('Pre ISIC Consolidation'!$B13:$AQ13,'Pre ISIC Consolidation'!$B$30:$AQ$30,'SoBCaICbIC-urbanresidential'!L$1)</f>
        <v>0</v>
      </c>
      <c r="M3">
        <f>SUMIFS('Pre ISIC Consolidation'!$B13:$AQ13,'Pre ISIC Consolidation'!$B$30:$AQ$30,'SoBCaICbIC-urbanresidential'!M$1)</f>
        <v>0</v>
      </c>
      <c r="N3">
        <f>SUMIFS('Pre ISIC Consolidation'!$B13:$AQ13,'Pre ISIC Consolidation'!$B$30:$AQ$30,'SoBCaICbIC-urbanresidential'!N$1)</f>
        <v>0</v>
      </c>
      <c r="O3">
        <f>SUMIFS('Pre ISIC Consolidation'!$B13:$AQ13,'Pre ISIC Consolidation'!$B$30:$AQ$30,'SoBCaICbIC-urbanresidential'!O$1)</f>
        <v>0</v>
      </c>
      <c r="P3">
        <f>SUMIFS('Pre ISIC Consolidation'!$B13:$AQ13,'Pre ISIC Consolidation'!$B$30:$AQ$30,'SoBCaICbIC-urbanresidential'!P$1)</f>
        <v>0</v>
      </c>
      <c r="Q3">
        <f>SUMIFS('Pre ISIC Consolidation'!$B13:$AQ13,'Pre ISIC Consolidation'!$B$30:$AQ$30,'SoBCaICbIC-urbanresidential'!Q$1)</f>
        <v>0</v>
      </c>
      <c r="R3">
        <f>SUMIFS('Pre ISIC Consolidation'!$B13:$AQ13,'Pre ISIC Consolidation'!$B$30:$AQ$30,'SoBCaICbIC-urbanresidential'!R$1)</f>
        <v>0</v>
      </c>
      <c r="S3">
        <f>SUMIFS('Pre ISIC Consolidation'!$B13:$AQ13,'Pre ISIC Consolidation'!$B$30:$AQ$30,'SoBCaICbIC-urbanresidential'!S$1)</f>
        <v>0</v>
      </c>
      <c r="T3">
        <f>SUMIFS('Pre ISIC Consolidation'!$B13:$AQ13,'Pre ISIC Consolidation'!$B$30:$AQ$30,'SoBCaICbIC-urbanresidential'!T$1)</f>
        <v>0</v>
      </c>
      <c r="U3">
        <f>SUMIFS('Pre ISIC Consolidation'!$B13:$AQ13,'Pre ISIC Consolidation'!$B$30:$AQ$30,'SoBCaICbIC-urbanresidential'!U$1)</f>
        <v>0</v>
      </c>
      <c r="V3">
        <f>SUMIFS('Pre ISIC Consolidation'!$B13:$AQ13,'Pre ISIC Consolidation'!$B$30:$AQ$30,'SoBCaICbIC-urbanresidential'!V$1)</f>
        <v>0</v>
      </c>
      <c r="W3">
        <f>SUMIFS('Pre ISIC Consolidation'!$B13:$AQ13,'Pre ISIC Consolidation'!$B$30:$AQ$30,'SoBCaICbIC-urbanresidential'!W$1)</f>
        <v>0</v>
      </c>
      <c r="X3">
        <f>SUMIFS('Pre ISIC Consolidation'!$B13:$AQ13,'Pre ISIC Consolidation'!$B$30:$AQ$30,'SoBCaICbIC-urbanresidential'!X$1)</f>
        <v>0</v>
      </c>
      <c r="Y3">
        <f>SUMIFS('Pre ISIC Consolidation'!$B13:$AQ13,'Pre ISIC Consolidation'!$B$30:$AQ$30,'SoBCaICbIC-urbanresidential'!Y$1)</f>
        <v>0.76095990154690019</v>
      </c>
      <c r="Z3">
        <f>SUMIFS('Pre ISIC Consolidation'!$B13:$AQ13,'Pre ISIC Consolidation'!$B$30:$AQ$30,'SoBCaICbIC-urbanresidential'!Z$1)</f>
        <v>0</v>
      </c>
      <c r="AA3">
        <f>SUMIFS('Pre ISIC Consolidation'!$B13:$AQ13,'Pre ISIC Consolidation'!$B$30:$AQ$30,'SoBCaICbIC-urbanresidential'!AA$1)</f>
        <v>0</v>
      </c>
      <c r="AB3">
        <f>SUMIFS('Pre ISIC Consolidation'!$B13:$AQ13,'Pre ISIC Consolidation'!$B$30:$AQ$30,'SoBCaICbIC-urbanresidential'!AB$1)</f>
        <v>0</v>
      </c>
      <c r="AC3">
        <f>SUMIFS('Pre ISIC Consolidation'!$B13:$AQ13,'Pre ISIC Consolidation'!$B$30:$AQ$30,'SoBCaICbIC-urbanresidential'!AC$1)</f>
        <v>0.23904009845309981</v>
      </c>
      <c r="AD3">
        <f>SUMIFS('Pre ISIC Consolidation'!$B13:$AQ13,'Pre ISIC Consolidation'!$B$30:$AQ$30,'SoBCaICbIC-urbanresidential'!AD$1)</f>
        <v>0</v>
      </c>
      <c r="AE3">
        <f>SUMIFS('Pre ISIC Consolidation'!$B13:$AQ13,'Pre ISIC Consolidation'!$B$30:$AQ$30,'SoBCaICbIC-urbanresidential'!AE$1)</f>
        <v>0</v>
      </c>
      <c r="AF3">
        <f>SUMIFS('Pre ISIC Consolidation'!$B13:$AQ13,'Pre ISIC Consolidation'!$B$30:$AQ$30,'SoBCaICbIC-urbanresidential'!AF$1)</f>
        <v>0</v>
      </c>
      <c r="AG3">
        <f>SUMIFS('Pre ISIC Consolidation'!$B13:$AQ13,'Pre ISIC Consolidation'!$B$30:$AQ$30,'SoBCaICbIC-urbanresidential'!AG$1)</f>
        <v>0</v>
      </c>
      <c r="AH3">
        <f>SUMIFS('Pre ISIC Consolidation'!$B13:$AQ13,'Pre ISIC Consolidation'!$B$30:$AQ$30,'SoBCaICbIC-urbanresidential'!AH$1)</f>
        <v>0</v>
      </c>
      <c r="AI3">
        <f>SUMIFS('Pre ISIC Consolidation'!$B13:$AQ13,'Pre ISIC Consolidation'!$B$30:$AQ$30,'SoBCaICbIC-urbanresidential'!AI$1)</f>
        <v>0</v>
      </c>
      <c r="AJ3">
        <f>SUMIFS('Pre ISIC Consolidation'!$B13:$AQ13,'Pre ISIC Consolidation'!$B$30:$AQ$30,'SoBCaICbIC-urbanresidential'!AJ$1)</f>
        <v>0</v>
      </c>
      <c r="AK3">
        <f>SUMIFS('Pre ISIC Consolidation'!$B13:$AQ13,'Pre ISIC Consolidation'!$B$30:$AQ$30,'SoBCaICbIC-urbanresidential'!AK$1)</f>
        <v>0</v>
      </c>
      <c r="AL3">
        <f>SUMIFS('Pre ISIC Consolidation'!$B13:$AQ13,'Pre ISIC Consolidation'!$B$30:$AQ$30,'SoBCaICbIC-urbanresidential'!AL$1)</f>
        <v>0</v>
      </c>
      <c r="AM3">
        <f>SUMIFS('Pre ISIC Consolidation'!$B13:$AQ13,'Pre ISIC Consolidation'!$B$30:$AQ$30,'SoBCaICbIC-urbanresidential'!AM$1)</f>
        <v>0</v>
      </c>
      <c r="AN3">
        <f>SUMIFS('Pre ISIC Consolidation'!$B13:$AQ13,'Pre ISIC Consolidation'!$B$30:$AQ$30,'SoBCaICbIC-urbanresidential'!AN$1)</f>
        <v>0</v>
      </c>
      <c r="AO3">
        <f>SUMIFS('Pre ISIC Consolidation'!$B13:$AQ13,'Pre ISIC Consolidation'!$B$30:$AQ$30,'SoBCaICbIC-urbanresidential'!AO$1)</f>
        <v>0</v>
      </c>
      <c r="AP3">
        <f>SUMIFS('Pre ISIC Consolidation'!$B13:$AQ13,'Pre ISIC Consolidation'!$B$30:$AQ$30,'SoBCaICbIC-urbanresidential'!AP$1)</f>
        <v>0</v>
      </c>
      <c r="AQ3">
        <f>SUMIFS('Pre ISIC Consolidation'!$B13:$AQ13,'Pre ISIC Consolidation'!$B$30:$AQ$30,'SoBCaICbIC-urbanresidential'!AQ$1)</f>
        <v>0</v>
      </c>
    </row>
    <row r="4" spans="1:43" x14ac:dyDescent="0.45">
      <c r="A4" s="63" t="s">
        <v>437</v>
      </c>
      <c r="B4">
        <f>SUMIFS('Pre ISIC Consolidation'!$B14:$AQ14,'Pre ISIC Consolidation'!$B$30:$AQ$30,'SoBCaICbIC-urbanresidential'!B$1)</f>
        <v>0</v>
      </c>
      <c r="C4">
        <f>SUMIFS('Pre ISIC Consolidation'!$B14:$AQ14,'Pre ISIC Consolidation'!$B$30:$AQ$30,'SoBCaICbIC-urbanresidential'!C$1)</f>
        <v>0</v>
      </c>
      <c r="D4">
        <f>SUMIFS('Pre ISIC Consolidation'!$B14:$AQ14,'Pre ISIC Consolidation'!$B$30:$AQ$30,'SoBCaICbIC-urbanresidential'!D$1)</f>
        <v>0</v>
      </c>
      <c r="E4">
        <f>SUMIFS('Pre ISIC Consolidation'!$B14:$AQ14,'Pre ISIC Consolidation'!$B$30:$AQ$30,'SoBCaICbIC-urbanresidential'!E$1)</f>
        <v>0</v>
      </c>
      <c r="F4">
        <f>SUMIFS('Pre ISIC Consolidation'!$B14:$AQ14,'Pre ISIC Consolidation'!$B$30:$AQ$30,'SoBCaICbIC-urbanresidential'!F$1)</f>
        <v>0</v>
      </c>
      <c r="G4">
        <f>SUMIFS('Pre ISIC Consolidation'!$B14:$AQ14,'Pre ISIC Consolidation'!$B$30:$AQ$30,'SoBCaICbIC-urbanresidential'!G$1)</f>
        <v>0</v>
      </c>
      <c r="H4">
        <f>SUMIFS('Pre ISIC Consolidation'!$B14:$AQ14,'Pre ISIC Consolidation'!$B$30:$AQ$30,'SoBCaICbIC-urbanresidential'!H$1)</f>
        <v>0</v>
      </c>
      <c r="I4">
        <f>SUMIFS('Pre ISIC Consolidation'!$B14:$AQ14,'Pre ISIC Consolidation'!$B$30:$AQ$30,'SoBCaICbIC-urbanresidential'!I$1)</f>
        <v>0</v>
      </c>
      <c r="J4">
        <f>SUMIFS('Pre ISIC Consolidation'!$B14:$AQ14,'Pre ISIC Consolidation'!$B$30:$AQ$30,'SoBCaICbIC-urbanresidential'!J$1)</f>
        <v>0</v>
      </c>
      <c r="K4">
        <f>SUMIFS('Pre ISIC Consolidation'!$B14:$AQ14,'Pre ISIC Consolidation'!$B$30:$AQ$30,'SoBCaICbIC-urbanresidential'!K$1)</f>
        <v>0</v>
      </c>
      <c r="L4">
        <f>SUMIFS('Pre ISIC Consolidation'!$B14:$AQ14,'Pre ISIC Consolidation'!$B$30:$AQ$30,'SoBCaICbIC-urbanresidential'!L$1)</f>
        <v>0</v>
      </c>
      <c r="M4">
        <f>SUMIFS('Pre ISIC Consolidation'!$B14:$AQ14,'Pre ISIC Consolidation'!$B$30:$AQ$30,'SoBCaICbIC-urbanresidential'!M$1)</f>
        <v>0</v>
      </c>
      <c r="N4">
        <f>SUMIFS('Pre ISIC Consolidation'!$B14:$AQ14,'Pre ISIC Consolidation'!$B$30:$AQ$30,'SoBCaICbIC-urbanresidential'!N$1)</f>
        <v>0</v>
      </c>
      <c r="O4">
        <f>SUMIFS('Pre ISIC Consolidation'!$B14:$AQ14,'Pre ISIC Consolidation'!$B$30:$AQ$30,'SoBCaICbIC-urbanresidential'!O$1)</f>
        <v>0</v>
      </c>
      <c r="P4">
        <f>SUMIFS('Pre ISIC Consolidation'!$B14:$AQ14,'Pre ISIC Consolidation'!$B$30:$AQ$30,'SoBCaICbIC-urbanresidential'!P$1)</f>
        <v>0</v>
      </c>
      <c r="Q4">
        <f>SUMIFS('Pre ISIC Consolidation'!$B14:$AQ14,'Pre ISIC Consolidation'!$B$30:$AQ$30,'SoBCaICbIC-urbanresidential'!Q$1)</f>
        <v>0</v>
      </c>
      <c r="R4">
        <f>SUMIFS('Pre ISIC Consolidation'!$B14:$AQ14,'Pre ISIC Consolidation'!$B$30:$AQ$30,'SoBCaICbIC-urbanresidential'!R$1)</f>
        <v>0</v>
      </c>
      <c r="S4">
        <f>SUMIFS('Pre ISIC Consolidation'!$B14:$AQ14,'Pre ISIC Consolidation'!$B$30:$AQ$30,'SoBCaICbIC-urbanresidential'!S$1)</f>
        <v>0</v>
      </c>
      <c r="T4">
        <f>SUMIFS('Pre ISIC Consolidation'!$B14:$AQ14,'Pre ISIC Consolidation'!$B$30:$AQ$30,'SoBCaICbIC-urbanresidential'!T$1)</f>
        <v>0</v>
      </c>
      <c r="U4">
        <f>SUMIFS('Pre ISIC Consolidation'!$B14:$AQ14,'Pre ISIC Consolidation'!$B$30:$AQ$30,'SoBCaICbIC-urbanresidential'!U$1)</f>
        <v>0</v>
      </c>
      <c r="V4">
        <f>SUMIFS('Pre ISIC Consolidation'!$B14:$AQ14,'Pre ISIC Consolidation'!$B$30:$AQ$30,'SoBCaICbIC-urbanresidential'!V$1)</f>
        <v>0</v>
      </c>
      <c r="W4">
        <f>SUMIFS('Pre ISIC Consolidation'!$B14:$AQ14,'Pre ISIC Consolidation'!$B$30:$AQ$30,'SoBCaICbIC-urbanresidential'!W$1)</f>
        <v>0</v>
      </c>
      <c r="X4">
        <f>SUMIFS('Pre ISIC Consolidation'!$B14:$AQ14,'Pre ISIC Consolidation'!$B$30:$AQ$30,'SoBCaICbIC-urbanresidential'!X$1)</f>
        <v>0</v>
      </c>
      <c r="Y4">
        <f>SUMIFS('Pre ISIC Consolidation'!$B14:$AQ14,'Pre ISIC Consolidation'!$B$30:$AQ$30,'SoBCaICbIC-urbanresidential'!Y$1)</f>
        <v>0</v>
      </c>
      <c r="Z4">
        <f>SUMIFS('Pre ISIC Consolidation'!$B14:$AQ14,'Pre ISIC Consolidation'!$B$30:$AQ$30,'SoBCaICbIC-urbanresidential'!Z$1)</f>
        <v>0</v>
      </c>
      <c r="AA4">
        <f>SUMIFS('Pre ISIC Consolidation'!$B14:$AQ14,'Pre ISIC Consolidation'!$B$30:$AQ$30,'SoBCaICbIC-urbanresidential'!AA$1)</f>
        <v>0</v>
      </c>
      <c r="AB4">
        <f>SUMIFS('Pre ISIC Consolidation'!$B14:$AQ14,'Pre ISIC Consolidation'!$B$30:$AQ$30,'SoBCaICbIC-urbanresidential'!AB$1)</f>
        <v>0</v>
      </c>
      <c r="AC4">
        <f>SUMIFS('Pre ISIC Consolidation'!$B14:$AQ14,'Pre ISIC Consolidation'!$B$30:$AQ$30,'SoBCaICbIC-urbanresidential'!AC$1)</f>
        <v>0</v>
      </c>
      <c r="AD4">
        <f>SUMIFS('Pre ISIC Consolidation'!$B14:$AQ14,'Pre ISIC Consolidation'!$B$30:$AQ$30,'SoBCaICbIC-urbanresidential'!AD$1)</f>
        <v>0</v>
      </c>
      <c r="AE4">
        <f>SUMIFS('Pre ISIC Consolidation'!$B14:$AQ14,'Pre ISIC Consolidation'!$B$30:$AQ$30,'SoBCaICbIC-urbanresidential'!AE$1)</f>
        <v>0</v>
      </c>
      <c r="AF4">
        <f>SUMIFS('Pre ISIC Consolidation'!$B14:$AQ14,'Pre ISIC Consolidation'!$B$30:$AQ$30,'SoBCaICbIC-urbanresidential'!AF$1)</f>
        <v>0</v>
      </c>
      <c r="AG4">
        <f>SUMIFS('Pre ISIC Consolidation'!$B14:$AQ14,'Pre ISIC Consolidation'!$B$30:$AQ$30,'SoBCaICbIC-urbanresidential'!AG$1)</f>
        <v>0</v>
      </c>
      <c r="AH4">
        <f>SUMIFS('Pre ISIC Consolidation'!$B14:$AQ14,'Pre ISIC Consolidation'!$B$30:$AQ$30,'SoBCaICbIC-urbanresidential'!AH$1)</f>
        <v>0</v>
      </c>
      <c r="AI4">
        <f>SUMIFS('Pre ISIC Consolidation'!$B14:$AQ14,'Pre ISIC Consolidation'!$B$30:$AQ$30,'SoBCaICbIC-urbanresidential'!AI$1)</f>
        <v>0</v>
      </c>
      <c r="AJ4">
        <f>SUMIFS('Pre ISIC Consolidation'!$B14:$AQ14,'Pre ISIC Consolidation'!$B$30:$AQ$30,'SoBCaICbIC-urbanresidential'!AJ$1)</f>
        <v>0</v>
      </c>
      <c r="AK4">
        <f>SUMIFS('Pre ISIC Consolidation'!$B14:$AQ14,'Pre ISIC Consolidation'!$B$30:$AQ$30,'SoBCaICbIC-urbanresidential'!AK$1)</f>
        <v>0</v>
      </c>
      <c r="AL4">
        <f>SUMIFS('Pre ISIC Consolidation'!$B14:$AQ14,'Pre ISIC Consolidation'!$B$30:$AQ$30,'SoBCaICbIC-urbanresidential'!AL$1)</f>
        <v>0</v>
      </c>
      <c r="AM4">
        <f>SUMIFS('Pre ISIC Consolidation'!$B14:$AQ14,'Pre ISIC Consolidation'!$B$30:$AQ$30,'SoBCaICbIC-urbanresidential'!AM$1)</f>
        <v>0</v>
      </c>
      <c r="AN4">
        <f>SUMIFS('Pre ISIC Consolidation'!$B14:$AQ14,'Pre ISIC Consolidation'!$B$30:$AQ$30,'SoBCaICbIC-urbanresidential'!AN$1)</f>
        <v>0</v>
      </c>
      <c r="AO4">
        <f>SUMIFS('Pre ISIC Consolidation'!$B14:$AQ14,'Pre ISIC Consolidation'!$B$30:$AQ$30,'SoBCaICbIC-urbanresidential'!AO$1)</f>
        <v>0</v>
      </c>
      <c r="AP4">
        <f>SUMIFS('Pre ISIC Consolidation'!$B14:$AQ14,'Pre ISIC Consolidation'!$B$30:$AQ$30,'SoBCaICbIC-urbanresidential'!AP$1)</f>
        <v>0</v>
      </c>
      <c r="AQ4">
        <f>SUMIFS('Pre ISIC Consolidation'!$B14:$AQ14,'Pre ISIC Consolidation'!$B$30:$AQ$30,'SoBCaICbIC-urbanresidential'!AQ$1)</f>
        <v>0</v>
      </c>
    </row>
    <row r="5" spans="1:43" x14ac:dyDescent="0.45">
      <c r="A5" s="63" t="s">
        <v>331</v>
      </c>
      <c r="B5">
        <f>SUMIFS('Pre ISIC Consolidation'!$B15:$AQ15,'Pre ISIC Consolidation'!$B$30:$AQ$30,'SoBCaICbIC-urbanresidential'!B$1)</f>
        <v>0</v>
      </c>
      <c r="C5">
        <f>SUMIFS('Pre ISIC Consolidation'!$B15:$AQ15,'Pre ISIC Consolidation'!$B$30:$AQ$30,'SoBCaICbIC-urbanresidential'!C$1)</f>
        <v>0</v>
      </c>
      <c r="D5">
        <f>SUMIFS('Pre ISIC Consolidation'!$B15:$AQ15,'Pre ISIC Consolidation'!$B$30:$AQ$30,'SoBCaICbIC-urbanresidential'!D$1)</f>
        <v>0</v>
      </c>
      <c r="E5">
        <f>SUMIFS('Pre ISIC Consolidation'!$B15:$AQ15,'Pre ISIC Consolidation'!$B$30:$AQ$30,'SoBCaICbIC-urbanresidential'!E$1)</f>
        <v>0</v>
      </c>
      <c r="F5">
        <f>SUMIFS('Pre ISIC Consolidation'!$B15:$AQ15,'Pre ISIC Consolidation'!$B$30:$AQ$30,'SoBCaICbIC-urbanresidential'!F$1)</f>
        <v>0</v>
      </c>
      <c r="G5">
        <f>SUMIFS('Pre ISIC Consolidation'!$B15:$AQ15,'Pre ISIC Consolidation'!$B$30:$AQ$30,'SoBCaICbIC-urbanresidential'!G$1)</f>
        <v>0</v>
      </c>
      <c r="H5">
        <f>SUMIFS('Pre ISIC Consolidation'!$B15:$AQ15,'Pre ISIC Consolidation'!$B$30:$AQ$30,'SoBCaICbIC-urbanresidential'!H$1)</f>
        <v>0</v>
      </c>
      <c r="I5">
        <f>SUMIFS('Pre ISIC Consolidation'!$B15:$AQ15,'Pre ISIC Consolidation'!$B$30:$AQ$30,'SoBCaICbIC-urbanresidential'!I$1)</f>
        <v>0</v>
      </c>
      <c r="J5">
        <f>SUMIFS('Pre ISIC Consolidation'!$B15:$AQ15,'Pre ISIC Consolidation'!$B$30:$AQ$30,'SoBCaICbIC-urbanresidential'!J$1)</f>
        <v>0</v>
      </c>
      <c r="K5">
        <f>SUMIFS('Pre ISIC Consolidation'!$B15:$AQ15,'Pre ISIC Consolidation'!$B$30:$AQ$30,'SoBCaICbIC-urbanresidential'!K$1)</f>
        <v>0</v>
      </c>
      <c r="L5">
        <f>SUMIFS('Pre ISIC Consolidation'!$B15:$AQ15,'Pre ISIC Consolidation'!$B$30:$AQ$30,'SoBCaICbIC-urbanresidential'!L$1)</f>
        <v>0</v>
      </c>
      <c r="M5">
        <f>SUMIFS('Pre ISIC Consolidation'!$B15:$AQ15,'Pre ISIC Consolidation'!$B$30:$AQ$30,'SoBCaICbIC-urbanresidential'!M$1)</f>
        <v>0</v>
      </c>
      <c r="N5">
        <f>SUMIFS('Pre ISIC Consolidation'!$B15:$AQ15,'Pre ISIC Consolidation'!$B$30:$AQ$30,'SoBCaICbIC-urbanresidential'!N$1)</f>
        <v>0</v>
      </c>
      <c r="O5">
        <f>SUMIFS('Pre ISIC Consolidation'!$B15:$AQ15,'Pre ISIC Consolidation'!$B$30:$AQ$30,'SoBCaICbIC-urbanresidential'!O$1)</f>
        <v>0</v>
      </c>
      <c r="P5">
        <f>SUMIFS('Pre ISIC Consolidation'!$B15:$AQ15,'Pre ISIC Consolidation'!$B$30:$AQ$30,'SoBCaICbIC-urbanresidential'!P$1)</f>
        <v>0</v>
      </c>
      <c r="Q5">
        <f>SUMIFS('Pre ISIC Consolidation'!$B15:$AQ15,'Pre ISIC Consolidation'!$B$30:$AQ$30,'SoBCaICbIC-urbanresidential'!Q$1)</f>
        <v>0</v>
      </c>
      <c r="R5">
        <f>SUMIFS('Pre ISIC Consolidation'!$B15:$AQ15,'Pre ISIC Consolidation'!$B$30:$AQ$30,'SoBCaICbIC-urbanresidential'!R$1)</f>
        <v>0</v>
      </c>
      <c r="S5">
        <f>SUMIFS('Pre ISIC Consolidation'!$B15:$AQ15,'Pre ISIC Consolidation'!$B$30:$AQ$30,'SoBCaICbIC-urbanresidential'!S$1)</f>
        <v>0</v>
      </c>
      <c r="T5">
        <f>SUMIFS('Pre ISIC Consolidation'!$B15:$AQ15,'Pre ISIC Consolidation'!$B$30:$AQ$30,'SoBCaICbIC-urbanresidential'!T$1)</f>
        <v>0</v>
      </c>
      <c r="U5">
        <f>SUMIFS('Pre ISIC Consolidation'!$B15:$AQ15,'Pre ISIC Consolidation'!$B$30:$AQ$30,'SoBCaICbIC-urbanresidential'!U$1)</f>
        <v>0</v>
      </c>
      <c r="V5">
        <f>SUMIFS('Pre ISIC Consolidation'!$B15:$AQ15,'Pre ISIC Consolidation'!$B$30:$AQ$30,'SoBCaICbIC-urbanresidential'!V$1)</f>
        <v>0</v>
      </c>
      <c r="W5">
        <f>SUMIFS('Pre ISIC Consolidation'!$B15:$AQ15,'Pre ISIC Consolidation'!$B$30:$AQ$30,'SoBCaICbIC-urbanresidential'!W$1)</f>
        <v>0</v>
      </c>
      <c r="X5">
        <f>SUMIFS('Pre ISIC Consolidation'!$B15:$AQ15,'Pre ISIC Consolidation'!$B$30:$AQ$30,'SoBCaICbIC-urbanresidential'!X$1)</f>
        <v>0</v>
      </c>
      <c r="Y5">
        <f>SUMIFS('Pre ISIC Consolidation'!$B15:$AQ15,'Pre ISIC Consolidation'!$B$30:$AQ$30,'SoBCaICbIC-urbanresidential'!Y$1)</f>
        <v>1</v>
      </c>
      <c r="Z5">
        <f>SUMIFS('Pre ISIC Consolidation'!$B15:$AQ15,'Pre ISIC Consolidation'!$B$30:$AQ$30,'SoBCaICbIC-urbanresidential'!Z$1)</f>
        <v>0</v>
      </c>
      <c r="AA5">
        <f>SUMIFS('Pre ISIC Consolidation'!$B15:$AQ15,'Pre ISIC Consolidation'!$B$30:$AQ$30,'SoBCaICbIC-urbanresidential'!AA$1)</f>
        <v>0</v>
      </c>
      <c r="AB5">
        <f>SUMIFS('Pre ISIC Consolidation'!$B15:$AQ15,'Pre ISIC Consolidation'!$B$30:$AQ$30,'SoBCaICbIC-urbanresidential'!AB$1)</f>
        <v>0</v>
      </c>
      <c r="AC5">
        <f>SUMIFS('Pre ISIC Consolidation'!$B15:$AQ15,'Pre ISIC Consolidation'!$B$30:$AQ$30,'SoBCaICbIC-urbanresidential'!AC$1)</f>
        <v>0</v>
      </c>
      <c r="AD5">
        <f>SUMIFS('Pre ISIC Consolidation'!$B15:$AQ15,'Pre ISIC Consolidation'!$B$30:$AQ$30,'SoBCaICbIC-urbanresidential'!AD$1)</f>
        <v>0</v>
      </c>
      <c r="AE5">
        <f>SUMIFS('Pre ISIC Consolidation'!$B15:$AQ15,'Pre ISIC Consolidation'!$B$30:$AQ$30,'SoBCaICbIC-urbanresidential'!AE$1)</f>
        <v>0</v>
      </c>
      <c r="AF5">
        <f>SUMIFS('Pre ISIC Consolidation'!$B15:$AQ15,'Pre ISIC Consolidation'!$B$30:$AQ$30,'SoBCaICbIC-urbanresidential'!AF$1)</f>
        <v>0</v>
      </c>
      <c r="AG5">
        <f>SUMIFS('Pre ISIC Consolidation'!$B15:$AQ15,'Pre ISIC Consolidation'!$B$30:$AQ$30,'SoBCaICbIC-urbanresidential'!AG$1)</f>
        <v>0</v>
      </c>
      <c r="AH5">
        <f>SUMIFS('Pre ISIC Consolidation'!$B15:$AQ15,'Pre ISIC Consolidation'!$B$30:$AQ$30,'SoBCaICbIC-urbanresidential'!AH$1)</f>
        <v>0</v>
      </c>
      <c r="AI5">
        <f>SUMIFS('Pre ISIC Consolidation'!$B15:$AQ15,'Pre ISIC Consolidation'!$B$30:$AQ$30,'SoBCaICbIC-urbanresidential'!AI$1)</f>
        <v>0</v>
      </c>
      <c r="AJ5">
        <f>SUMIFS('Pre ISIC Consolidation'!$B15:$AQ15,'Pre ISIC Consolidation'!$B$30:$AQ$30,'SoBCaICbIC-urbanresidential'!AJ$1)</f>
        <v>0</v>
      </c>
      <c r="AK5">
        <f>SUMIFS('Pre ISIC Consolidation'!$B15:$AQ15,'Pre ISIC Consolidation'!$B$30:$AQ$30,'SoBCaICbIC-urbanresidential'!AK$1)</f>
        <v>0</v>
      </c>
      <c r="AL5">
        <f>SUMIFS('Pre ISIC Consolidation'!$B15:$AQ15,'Pre ISIC Consolidation'!$B$30:$AQ$30,'SoBCaICbIC-urbanresidential'!AL$1)</f>
        <v>0</v>
      </c>
      <c r="AM5">
        <f>SUMIFS('Pre ISIC Consolidation'!$B15:$AQ15,'Pre ISIC Consolidation'!$B$30:$AQ$30,'SoBCaICbIC-urbanresidential'!AM$1)</f>
        <v>0</v>
      </c>
      <c r="AN5">
        <f>SUMIFS('Pre ISIC Consolidation'!$B15:$AQ15,'Pre ISIC Consolidation'!$B$30:$AQ$30,'SoBCaICbIC-urbanresidential'!AN$1)</f>
        <v>0</v>
      </c>
      <c r="AO5">
        <f>SUMIFS('Pre ISIC Consolidation'!$B15:$AQ15,'Pre ISIC Consolidation'!$B$30:$AQ$30,'SoBCaICbIC-urbanresidential'!AO$1)</f>
        <v>0</v>
      </c>
      <c r="AP5">
        <f>SUMIFS('Pre ISIC Consolidation'!$B15:$AQ15,'Pre ISIC Consolidation'!$B$30:$AQ$30,'SoBCaICbIC-urbanresidential'!AP$1)</f>
        <v>0</v>
      </c>
      <c r="AQ5">
        <f>SUMIFS('Pre ISIC Consolidation'!$B15:$AQ15,'Pre ISIC Consolidation'!$B$30:$AQ$30,'SoBCaICbIC-urbanresidential'!AQ$1)</f>
        <v>0</v>
      </c>
    </row>
    <row r="6" spans="1:43" x14ac:dyDescent="0.45">
      <c r="A6" s="63" t="s">
        <v>393</v>
      </c>
      <c r="B6">
        <f>SUMIFS('Pre ISIC Consolidation'!$B16:$AQ16,'Pre ISIC Consolidation'!$B$30:$AQ$30,'SoBCaICbIC-urbanresidential'!B$1)</f>
        <v>0</v>
      </c>
      <c r="C6">
        <f>SUMIFS('Pre ISIC Consolidation'!$B16:$AQ16,'Pre ISIC Consolidation'!$B$30:$AQ$30,'SoBCaICbIC-urbanresidential'!C$1)</f>
        <v>0</v>
      </c>
      <c r="D6">
        <f>SUMIFS('Pre ISIC Consolidation'!$B16:$AQ16,'Pre ISIC Consolidation'!$B$30:$AQ$30,'SoBCaICbIC-urbanresidential'!D$1)</f>
        <v>0</v>
      </c>
      <c r="E6">
        <f>SUMIFS('Pre ISIC Consolidation'!$B16:$AQ16,'Pre ISIC Consolidation'!$B$30:$AQ$30,'SoBCaICbIC-urbanresidential'!E$1)</f>
        <v>0</v>
      </c>
      <c r="F6">
        <f>SUMIFS('Pre ISIC Consolidation'!$B16:$AQ16,'Pre ISIC Consolidation'!$B$30:$AQ$30,'SoBCaICbIC-urbanresidential'!F$1)</f>
        <v>0</v>
      </c>
      <c r="G6">
        <f>SUMIFS('Pre ISIC Consolidation'!$B16:$AQ16,'Pre ISIC Consolidation'!$B$30:$AQ$30,'SoBCaICbIC-urbanresidential'!G$1)</f>
        <v>0</v>
      </c>
      <c r="H6">
        <f>SUMIFS('Pre ISIC Consolidation'!$B16:$AQ16,'Pre ISIC Consolidation'!$B$30:$AQ$30,'SoBCaICbIC-urbanresidential'!H$1)</f>
        <v>0</v>
      </c>
      <c r="I6">
        <f>SUMIFS('Pre ISIC Consolidation'!$B16:$AQ16,'Pre ISIC Consolidation'!$B$30:$AQ$30,'SoBCaICbIC-urbanresidential'!I$1)</f>
        <v>0</v>
      </c>
      <c r="J6">
        <f>SUMIFS('Pre ISIC Consolidation'!$B16:$AQ16,'Pre ISIC Consolidation'!$B$30:$AQ$30,'SoBCaICbIC-urbanresidential'!J$1)</f>
        <v>0</v>
      </c>
      <c r="K6">
        <f>SUMIFS('Pre ISIC Consolidation'!$B16:$AQ16,'Pre ISIC Consolidation'!$B$30:$AQ$30,'SoBCaICbIC-urbanresidential'!K$1)</f>
        <v>0</v>
      </c>
      <c r="L6">
        <f>SUMIFS('Pre ISIC Consolidation'!$B16:$AQ16,'Pre ISIC Consolidation'!$B$30:$AQ$30,'SoBCaICbIC-urbanresidential'!L$1)</f>
        <v>0</v>
      </c>
      <c r="M6">
        <f>SUMIFS('Pre ISIC Consolidation'!$B16:$AQ16,'Pre ISIC Consolidation'!$B$30:$AQ$30,'SoBCaICbIC-urbanresidential'!M$1)</f>
        <v>0</v>
      </c>
      <c r="N6">
        <f>SUMIFS('Pre ISIC Consolidation'!$B16:$AQ16,'Pre ISIC Consolidation'!$B$30:$AQ$30,'SoBCaICbIC-urbanresidential'!N$1)</f>
        <v>0</v>
      </c>
      <c r="O6">
        <f>SUMIFS('Pre ISIC Consolidation'!$B16:$AQ16,'Pre ISIC Consolidation'!$B$30:$AQ$30,'SoBCaICbIC-urbanresidential'!O$1)</f>
        <v>0</v>
      </c>
      <c r="P6">
        <f>SUMIFS('Pre ISIC Consolidation'!$B16:$AQ16,'Pre ISIC Consolidation'!$B$30:$AQ$30,'SoBCaICbIC-urbanresidential'!P$1)</f>
        <v>0</v>
      </c>
      <c r="Q6">
        <f>SUMIFS('Pre ISIC Consolidation'!$B16:$AQ16,'Pre ISIC Consolidation'!$B$30:$AQ$30,'SoBCaICbIC-urbanresidential'!Q$1)</f>
        <v>0</v>
      </c>
      <c r="R6">
        <f>SUMIFS('Pre ISIC Consolidation'!$B16:$AQ16,'Pre ISIC Consolidation'!$B$30:$AQ$30,'SoBCaICbIC-urbanresidential'!R$1)</f>
        <v>0</v>
      </c>
      <c r="S6">
        <f>SUMIFS('Pre ISIC Consolidation'!$B16:$AQ16,'Pre ISIC Consolidation'!$B$30:$AQ$30,'SoBCaICbIC-urbanresidential'!S$1)</f>
        <v>0</v>
      </c>
      <c r="T6">
        <f>SUMIFS('Pre ISIC Consolidation'!$B16:$AQ16,'Pre ISIC Consolidation'!$B$30:$AQ$30,'SoBCaICbIC-urbanresidential'!T$1)</f>
        <v>0</v>
      </c>
      <c r="U6">
        <f>SUMIFS('Pre ISIC Consolidation'!$B16:$AQ16,'Pre ISIC Consolidation'!$B$30:$AQ$30,'SoBCaICbIC-urbanresidential'!U$1)</f>
        <v>0</v>
      </c>
      <c r="V6">
        <f>SUMIFS('Pre ISIC Consolidation'!$B16:$AQ16,'Pre ISIC Consolidation'!$B$30:$AQ$30,'SoBCaICbIC-urbanresidential'!V$1)</f>
        <v>0</v>
      </c>
      <c r="W6">
        <f>SUMIFS('Pre ISIC Consolidation'!$B16:$AQ16,'Pre ISIC Consolidation'!$B$30:$AQ$30,'SoBCaICbIC-urbanresidential'!W$1)</f>
        <v>0</v>
      </c>
      <c r="X6">
        <f>SUMIFS('Pre ISIC Consolidation'!$B16:$AQ16,'Pre ISIC Consolidation'!$B$30:$AQ$30,'SoBCaICbIC-urbanresidential'!X$1)</f>
        <v>0</v>
      </c>
      <c r="Y6">
        <f>SUMIFS('Pre ISIC Consolidation'!$B16:$AQ16,'Pre ISIC Consolidation'!$B$30:$AQ$30,'SoBCaICbIC-urbanresidential'!Y$1)</f>
        <v>0.75421910337856524</v>
      </c>
      <c r="Z6">
        <f>SUMIFS('Pre ISIC Consolidation'!$B16:$AQ16,'Pre ISIC Consolidation'!$B$30:$AQ$30,'SoBCaICbIC-urbanresidential'!Z$1)</f>
        <v>0</v>
      </c>
      <c r="AA6">
        <f>SUMIFS('Pre ISIC Consolidation'!$B16:$AQ16,'Pre ISIC Consolidation'!$B$30:$AQ$30,'SoBCaICbIC-urbanresidential'!AA$1)</f>
        <v>0</v>
      </c>
      <c r="AB6">
        <f>SUMIFS('Pre ISIC Consolidation'!$B16:$AQ16,'Pre ISIC Consolidation'!$B$30:$AQ$30,'SoBCaICbIC-urbanresidential'!AB$1)</f>
        <v>0</v>
      </c>
      <c r="AC6">
        <f>SUMIFS('Pre ISIC Consolidation'!$B16:$AQ16,'Pre ISIC Consolidation'!$B$30:$AQ$30,'SoBCaICbIC-urbanresidential'!AC$1)</f>
        <v>0.24578089662143476</v>
      </c>
      <c r="AD6">
        <f>SUMIFS('Pre ISIC Consolidation'!$B16:$AQ16,'Pre ISIC Consolidation'!$B$30:$AQ$30,'SoBCaICbIC-urbanresidential'!AD$1)</f>
        <v>0</v>
      </c>
      <c r="AE6">
        <f>SUMIFS('Pre ISIC Consolidation'!$B16:$AQ16,'Pre ISIC Consolidation'!$B$30:$AQ$30,'SoBCaICbIC-urbanresidential'!AE$1)</f>
        <v>0</v>
      </c>
      <c r="AF6">
        <f>SUMIFS('Pre ISIC Consolidation'!$B16:$AQ16,'Pre ISIC Consolidation'!$B$30:$AQ$30,'SoBCaICbIC-urbanresidential'!AF$1)</f>
        <v>0</v>
      </c>
      <c r="AG6">
        <f>SUMIFS('Pre ISIC Consolidation'!$B16:$AQ16,'Pre ISIC Consolidation'!$B$30:$AQ$30,'SoBCaICbIC-urbanresidential'!AG$1)</f>
        <v>0</v>
      </c>
      <c r="AH6">
        <f>SUMIFS('Pre ISIC Consolidation'!$B16:$AQ16,'Pre ISIC Consolidation'!$B$30:$AQ$30,'SoBCaICbIC-urbanresidential'!AH$1)</f>
        <v>0</v>
      </c>
      <c r="AI6">
        <f>SUMIFS('Pre ISIC Consolidation'!$B16:$AQ16,'Pre ISIC Consolidation'!$B$30:$AQ$30,'SoBCaICbIC-urbanresidential'!AI$1)</f>
        <v>0</v>
      </c>
      <c r="AJ6">
        <f>SUMIFS('Pre ISIC Consolidation'!$B16:$AQ16,'Pre ISIC Consolidation'!$B$30:$AQ$30,'SoBCaICbIC-urbanresidential'!AJ$1)</f>
        <v>0</v>
      </c>
      <c r="AK6">
        <f>SUMIFS('Pre ISIC Consolidation'!$B16:$AQ16,'Pre ISIC Consolidation'!$B$30:$AQ$30,'SoBCaICbIC-urbanresidential'!AK$1)</f>
        <v>0</v>
      </c>
      <c r="AL6">
        <f>SUMIFS('Pre ISIC Consolidation'!$B16:$AQ16,'Pre ISIC Consolidation'!$B$30:$AQ$30,'SoBCaICbIC-urbanresidential'!AL$1)</f>
        <v>0</v>
      </c>
      <c r="AM6">
        <f>SUMIFS('Pre ISIC Consolidation'!$B16:$AQ16,'Pre ISIC Consolidation'!$B$30:$AQ$30,'SoBCaICbIC-urbanresidential'!AM$1)</f>
        <v>0</v>
      </c>
      <c r="AN6">
        <f>SUMIFS('Pre ISIC Consolidation'!$B16:$AQ16,'Pre ISIC Consolidation'!$B$30:$AQ$30,'SoBCaICbIC-urbanresidential'!AN$1)</f>
        <v>0</v>
      </c>
      <c r="AO6">
        <f>SUMIFS('Pre ISIC Consolidation'!$B16:$AQ16,'Pre ISIC Consolidation'!$B$30:$AQ$30,'SoBCaICbIC-urbanresidential'!AO$1)</f>
        <v>0</v>
      </c>
      <c r="AP6">
        <f>SUMIFS('Pre ISIC Consolidation'!$B16:$AQ16,'Pre ISIC Consolidation'!$B$30:$AQ$30,'SoBCaICbIC-urbanresidential'!AP$1)</f>
        <v>0</v>
      </c>
      <c r="AQ6">
        <f>SUMIFS('Pre ISIC Consolidation'!$B16:$AQ16,'Pre ISIC Consolidation'!$B$30:$AQ$30,'SoBCaICbIC-urbanresidential'!AQ$1)</f>
        <v>0</v>
      </c>
    </row>
    <row r="7" spans="1:43" x14ac:dyDescent="0.45">
      <c r="A7" s="63" t="s">
        <v>72</v>
      </c>
      <c r="B7">
        <f>SUMIFS('Pre ISIC Consolidation'!$B17:$AQ17,'Pre ISIC Consolidation'!$B$30:$AQ$30,'SoBCaICbIC-urbanresidential'!B$1)</f>
        <v>0</v>
      </c>
      <c r="C7">
        <f>SUMIFS('Pre ISIC Consolidation'!$B17:$AQ17,'Pre ISIC Consolidation'!$B$30:$AQ$30,'SoBCaICbIC-urbanresidential'!C$1)</f>
        <v>0</v>
      </c>
      <c r="D7">
        <f>SUMIFS('Pre ISIC Consolidation'!$B17:$AQ17,'Pre ISIC Consolidation'!$B$30:$AQ$30,'SoBCaICbIC-urbanresidential'!D$1)</f>
        <v>0</v>
      </c>
      <c r="E7">
        <f>SUMIFS('Pre ISIC Consolidation'!$B17:$AQ17,'Pre ISIC Consolidation'!$B$30:$AQ$30,'SoBCaICbIC-urbanresidential'!E$1)</f>
        <v>0</v>
      </c>
      <c r="F7">
        <f>SUMIFS('Pre ISIC Consolidation'!$B17:$AQ17,'Pre ISIC Consolidation'!$B$30:$AQ$30,'SoBCaICbIC-urbanresidential'!F$1)</f>
        <v>0</v>
      </c>
      <c r="G7">
        <f>SUMIFS('Pre ISIC Consolidation'!$B17:$AQ17,'Pre ISIC Consolidation'!$B$30:$AQ$30,'SoBCaICbIC-urbanresidential'!G$1)</f>
        <v>0</v>
      </c>
      <c r="H7">
        <f>SUMIFS('Pre ISIC Consolidation'!$B17:$AQ17,'Pre ISIC Consolidation'!$B$30:$AQ$30,'SoBCaICbIC-urbanresidential'!H$1)</f>
        <v>0</v>
      </c>
      <c r="I7">
        <f>SUMIFS('Pre ISIC Consolidation'!$B17:$AQ17,'Pre ISIC Consolidation'!$B$30:$AQ$30,'SoBCaICbIC-urbanresidential'!I$1)</f>
        <v>0</v>
      </c>
      <c r="J7">
        <f>SUMIFS('Pre ISIC Consolidation'!$B17:$AQ17,'Pre ISIC Consolidation'!$B$30:$AQ$30,'SoBCaICbIC-urbanresidential'!J$1)</f>
        <v>0</v>
      </c>
      <c r="K7">
        <f>SUMIFS('Pre ISIC Consolidation'!$B17:$AQ17,'Pre ISIC Consolidation'!$B$30:$AQ$30,'SoBCaICbIC-urbanresidential'!K$1)</f>
        <v>0</v>
      </c>
      <c r="L7">
        <f>SUMIFS('Pre ISIC Consolidation'!$B17:$AQ17,'Pre ISIC Consolidation'!$B$30:$AQ$30,'SoBCaICbIC-urbanresidential'!L$1)</f>
        <v>0</v>
      </c>
      <c r="M7">
        <f>SUMIFS('Pre ISIC Consolidation'!$B17:$AQ17,'Pre ISIC Consolidation'!$B$30:$AQ$30,'SoBCaICbIC-urbanresidential'!M$1)</f>
        <v>0</v>
      </c>
      <c r="N7">
        <f>SUMIFS('Pre ISIC Consolidation'!$B17:$AQ17,'Pre ISIC Consolidation'!$B$30:$AQ$30,'SoBCaICbIC-urbanresidential'!N$1)</f>
        <v>0</v>
      </c>
      <c r="O7">
        <f>SUMIFS('Pre ISIC Consolidation'!$B17:$AQ17,'Pre ISIC Consolidation'!$B$30:$AQ$30,'SoBCaICbIC-urbanresidential'!O$1)</f>
        <v>0</v>
      </c>
      <c r="P7">
        <f>SUMIFS('Pre ISIC Consolidation'!$B17:$AQ17,'Pre ISIC Consolidation'!$B$30:$AQ$30,'SoBCaICbIC-urbanresidential'!P$1)</f>
        <v>0</v>
      </c>
      <c r="Q7">
        <f>SUMIFS('Pre ISIC Consolidation'!$B17:$AQ17,'Pre ISIC Consolidation'!$B$30:$AQ$30,'SoBCaICbIC-urbanresidential'!Q$1)</f>
        <v>0</v>
      </c>
      <c r="R7">
        <f>SUMIFS('Pre ISIC Consolidation'!$B17:$AQ17,'Pre ISIC Consolidation'!$B$30:$AQ$30,'SoBCaICbIC-urbanresidential'!R$1)</f>
        <v>0</v>
      </c>
      <c r="S7">
        <f>SUMIFS('Pre ISIC Consolidation'!$B17:$AQ17,'Pre ISIC Consolidation'!$B$30:$AQ$30,'SoBCaICbIC-urbanresidential'!S$1)</f>
        <v>0</v>
      </c>
      <c r="T7">
        <f>SUMIFS('Pre ISIC Consolidation'!$B17:$AQ17,'Pre ISIC Consolidation'!$B$30:$AQ$30,'SoBCaICbIC-urbanresidential'!T$1)</f>
        <v>0</v>
      </c>
      <c r="U7">
        <f>SUMIFS('Pre ISIC Consolidation'!$B17:$AQ17,'Pre ISIC Consolidation'!$B$30:$AQ$30,'SoBCaICbIC-urbanresidential'!U$1)</f>
        <v>0</v>
      </c>
      <c r="V7">
        <f>SUMIFS('Pre ISIC Consolidation'!$B17:$AQ17,'Pre ISIC Consolidation'!$B$30:$AQ$30,'SoBCaICbIC-urbanresidential'!V$1)</f>
        <v>0</v>
      </c>
      <c r="W7">
        <f>SUMIFS('Pre ISIC Consolidation'!$B17:$AQ17,'Pre ISIC Consolidation'!$B$30:$AQ$30,'SoBCaICbIC-urbanresidential'!W$1)</f>
        <v>0</v>
      </c>
      <c r="X7">
        <f>SUMIFS('Pre ISIC Consolidation'!$B17:$AQ17,'Pre ISIC Consolidation'!$B$30:$AQ$30,'SoBCaICbIC-urbanresidential'!X$1)</f>
        <v>0</v>
      </c>
      <c r="Y7">
        <f>SUMIFS('Pre ISIC Consolidation'!$B17:$AQ17,'Pre ISIC Consolidation'!$B$30:$AQ$30,'SoBCaICbIC-urbanresidential'!Y$1)</f>
        <v>0.75421910337856524</v>
      </c>
      <c r="Z7">
        <f>SUMIFS('Pre ISIC Consolidation'!$B17:$AQ17,'Pre ISIC Consolidation'!$B$30:$AQ$30,'SoBCaICbIC-urbanresidential'!Z$1)</f>
        <v>0</v>
      </c>
      <c r="AA7">
        <f>SUMIFS('Pre ISIC Consolidation'!$B17:$AQ17,'Pre ISIC Consolidation'!$B$30:$AQ$30,'SoBCaICbIC-urbanresidential'!AA$1)</f>
        <v>0</v>
      </c>
      <c r="AB7">
        <f>SUMIFS('Pre ISIC Consolidation'!$B17:$AQ17,'Pre ISIC Consolidation'!$B$30:$AQ$30,'SoBCaICbIC-urbanresidential'!AB$1)</f>
        <v>0</v>
      </c>
      <c r="AC7">
        <f>SUMIFS('Pre ISIC Consolidation'!$B17:$AQ17,'Pre ISIC Consolidation'!$B$30:$AQ$30,'SoBCaICbIC-urbanresidential'!AC$1)</f>
        <v>0.24578089662143476</v>
      </c>
      <c r="AD7">
        <f>SUMIFS('Pre ISIC Consolidation'!$B17:$AQ17,'Pre ISIC Consolidation'!$B$30:$AQ$30,'SoBCaICbIC-urbanresidential'!AD$1)</f>
        <v>0</v>
      </c>
      <c r="AE7">
        <f>SUMIFS('Pre ISIC Consolidation'!$B17:$AQ17,'Pre ISIC Consolidation'!$B$30:$AQ$30,'SoBCaICbIC-urbanresidential'!AE$1)</f>
        <v>0</v>
      </c>
      <c r="AF7">
        <f>SUMIFS('Pre ISIC Consolidation'!$B17:$AQ17,'Pre ISIC Consolidation'!$B$30:$AQ$30,'SoBCaICbIC-urbanresidential'!AF$1)</f>
        <v>0</v>
      </c>
      <c r="AG7">
        <f>SUMIFS('Pre ISIC Consolidation'!$B17:$AQ17,'Pre ISIC Consolidation'!$B$30:$AQ$30,'SoBCaICbIC-urbanresidential'!AG$1)</f>
        <v>0</v>
      </c>
      <c r="AH7">
        <f>SUMIFS('Pre ISIC Consolidation'!$B17:$AQ17,'Pre ISIC Consolidation'!$B$30:$AQ$30,'SoBCaICbIC-urbanresidential'!AH$1)</f>
        <v>0</v>
      </c>
      <c r="AI7">
        <f>SUMIFS('Pre ISIC Consolidation'!$B17:$AQ17,'Pre ISIC Consolidation'!$B$30:$AQ$30,'SoBCaICbIC-urbanresidential'!AI$1)</f>
        <v>0</v>
      </c>
      <c r="AJ7">
        <f>SUMIFS('Pre ISIC Consolidation'!$B17:$AQ17,'Pre ISIC Consolidation'!$B$30:$AQ$30,'SoBCaICbIC-urbanresidential'!AJ$1)</f>
        <v>0</v>
      </c>
      <c r="AK7">
        <f>SUMIFS('Pre ISIC Consolidation'!$B17:$AQ17,'Pre ISIC Consolidation'!$B$30:$AQ$30,'SoBCaICbIC-urbanresidential'!AK$1)</f>
        <v>0</v>
      </c>
      <c r="AL7">
        <f>SUMIFS('Pre ISIC Consolidation'!$B17:$AQ17,'Pre ISIC Consolidation'!$B$30:$AQ$30,'SoBCaICbIC-urbanresidential'!AL$1)</f>
        <v>0</v>
      </c>
      <c r="AM7">
        <f>SUMIFS('Pre ISIC Consolidation'!$B17:$AQ17,'Pre ISIC Consolidation'!$B$30:$AQ$30,'SoBCaICbIC-urbanresidential'!AM$1)</f>
        <v>0</v>
      </c>
      <c r="AN7">
        <f>SUMIFS('Pre ISIC Consolidation'!$B17:$AQ17,'Pre ISIC Consolidation'!$B$30:$AQ$30,'SoBCaICbIC-urbanresidential'!AN$1)</f>
        <v>0</v>
      </c>
      <c r="AO7">
        <f>SUMIFS('Pre ISIC Consolidation'!$B17:$AQ17,'Pre ISIC Consolidation'!$B$30:$AQ$30,'SoBCaICbIC-urbanresidential'!AO$1)</f>
        <v>0</v>
      </c>
      <c r="AP7">
        <f>SUMIFS('Pre ISIC Consolidation'!$B17:$AQ17,'Pre ISIC Consolidation'!$B$30:$AQ$30,'SoBCaICbIC-urbanresidential'!AP$1)</f>
        <v>0</v>
      </c>
      <c r="AQ7">
        <f>SUMIFS('Pre ISIC Consolidation'!$B17:$AQ17,'Pre ISIC Consolidation'!$B$30:$AQ$30,'SoBCaICbIC-urbanresidential'!AQ$1)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Q7"/>
  <sheetViews>
    <sheetView workbookViewId="0">
      <selection activeCell="B2" sqref="B2:AQ7"/>
    </sheetView>
  </sheetViews>
  <sheetFormatPr defaultRowHeight="14.25" x14ac:dyDescent="0.45"/>
  <cols>
    <col min="1" max="1" width="22.86328125" customWidth="1"/>
    <col min="2" max="43" width="10.86328125" customWidth="1"/>
  </cols>
  <sheetData>
    <row r="1" spans="1:43" x14ac:dyDescent="0.45">
      <c r="A1" s="98" t="s">
        <v>449</v>
      </c>
      <c r="B1" s="120" t="s">
        <v>35</v>
      </c>
      <c r="C1" s="120" t="s">
        <v>454</v>
      </c>
      <c r="D1" s="120" t="s">
        <v>455</v>
      </c>
      <c r="E1" s="120" t="s">
        <v>36</v>
      </c>
      <c r="F1" s="120" t="s">
        <v>37</v>
      </c>
      <c r="G1" s="120" t="s">
        <v>38</v>
      </c>
      <c r="H1" s="120" t="s">
        <v>39</v>
      </c>
      <c r="I1" s="120" t="s">
        <v>40</v>
      </c>
      <c r="J1" s="120" t="s">
        <v>41</v>
      </c>
      <c r="K1" s="120" t="s">
        <v>42</v>
      </c>
      <c r="L1" s="120" t="s">
        <v>452</v>
      </c>
      <c r="M1" s="120" t="s">
        <v>453</v>
      </c>
      <c r="N1" s="120" t="s">
        <v>43</v>
      </c>
      <c r="O1" s="120" t="s">
        <v>460</v>
      </c>
      <c r="P1" s="120" t="s">
        <v>461</v>
      </c>
      <c r="Q1" s="120" t="s">
        <v>464</v>
      </c>
      <c r="R1" s="120" t="s">
        <v>465</v>
      </c>
      <c r="S1" s="120" t="s">
        <v>44</v>
      </c>
      <c r="T1" s="120" t="s">
        <v>45</v>
      </c>
      <c r="U1" s="120" t="s">
        <v>46</v>
      </c>
      <c r="V1" s="120" t="s">
        <v>47</v>
      </c>
      <c r="W1" s="120" t="s">
        <v>48</v>
      </c>
      <c r="X1" s="120" t="s">
        <v>49</v>
      </c>
      <c r="Y1" s="120" t="s">
        <v>50</v>
      </c>
      <c r="Z1" s="120" t="s">
        <v>468</v>
      </c>
      <c r="AA1" s="120" t="s">
        <v>469</v>
      </c>
      <c r="AB1" s="120" t="s">
        <v>470</v>
      </c>
      <c r="AC1" s="120" t="s">
        <v>51</v>
      </c>
      <c r="AD1" s="120" t="s">
        <v>52</v>
      </c>
      <c r="AE1" s="120" t="s">
        <v>53</v>
      </c>
      <c r="AF1" s="120" t="s">
        <v>54</v>
      </c>
      <c r="AG1" s="120" t="s">
        <v>55</v>
      </c>
      <c r="AH1" s="120" t="s">
        <v>56</v>
      </c>
      <c r="AI1" s="120" t="s">
        <v>57</v>
      </c>
      <c r="AJ1" s="120" t="s">
        <v>58</v>
      </c>
      <c r="AK1" s="120" t="s">
        <v>59</v>
      </c>
      <c r="AL1" s="120" t="s">
        <v>60</v>
      </c>
      <c r="AM1" s="120" t="s">
        <v>61</v>
      </c>
      <c r="AN1" s="120" t="s">
        <v>62</v>
      </c>
      <c r="AO1" s="120" t="s">
        <v>63</v>
      </c>
      <c r="AP1" s="120" t="s">
        <v>64</v>
      </c>
      <c r="AQ1" s="120" t="s">
        <v>65</v>
      </c>
    </row>
    <row r="2" spans="1:43" x14ac:dyDescent="0.45">
      <c r="A2" s="63" t="s">
        <v>324</v>
      </c>
      <c r="B2">
        <f>SUMIFS('Pre ISIC Consolidation'!$B21:$AQ21,'Pre ISIC Consolidation'!$B$30:$AQ$30,'SoBCaICbIC-urbanresidential'!B$1)</f>
        <v>0</v>
      </c>
      <c r="C2">
        <f>SUMIFS('Pre ISIC Consolidation'!$B21:$AQ21,'Pre ISIC Consolidation'!$B$30:$AQ$30,'SoBCaICbIC-urbanresidential'!C$1)</f>
        <v>0</v>
      </c>
      <c r="D2">
        <f>SUMIFS('Pre ISIC Consolidation'!$B21:$AQ21,'Pre ISIC Consolidation'!$B$30:$AQ$30,'SoBCaICbIC-urbanresidential'!D$1)</f>
        <v>0</v>
      </c>
      <c r="E2">
        <f>SUMIFS('Pre ISIC Consolidation'!$B21:$AQ21,'Pre ISIC Consolidation'!$B$30:$AQ$30,'SoBCaICbIC-urbanresidential'!E$1)</f>
        <v>0</v>
      </c>
      <c r="F2">
        <f>SUMIFS('Pre ISIC Consolidation'!$B21:$AQ21,'Pre ISIC Consolidation'!$B$30:$AQ$30,'SoBCaICbIC-urbanresidential'!F$1)</f>
        <v>0</v>
      </c>
      <c r="G2">
        <f>SUMIFS('Pre ISIC Consolidation'!$B21:$AQ21,'Pre ISIC Consolidation'!$B$30:$AQ$30,'SoBCaICbIC-urbanresidential'!G$1)</f>
        <v>0</v>
      </c>
      <c r="H2">
        <f>SUMIFS('Pre ISIC Consolidation'!$B21:$AQ21,'Pre ISIC Consolidation'!$B$30:$AQ$30,'SoBCaICbIC-urbanresidential'!H$1)</f>
        <v>0</v>
      </c>
      <c r="I2">
        <f>SUMIFS('Pre ISIC Consolidation'!$B21:$AQ21,'Pre ISIC Consolidation'!$B$30:$AQ$30,'SoBCaICbIC-urbanresidential'!I$1)</f>
        <v>0</v>
      </c>
      <c r="J2">
        <f>SUMIFS('Pre ISIC Consolidation'!$B21:$AQ21,'Pre ISIC Consolidation'!$B$30:$AQ$30,'SoBCaICbIC-urbanresidential'!J$1)</f>
        <v>0</v>
      </c>
      <c r="K2">
        <f>SUMIFS('Pre ISIC Consolidation'!$B21:$AQ21,'Pre ISIC Consolidation'!$B$30:$AQ$30,'SoBCaICbIC-urbanresidential'!K$1)</f>
        <v>0</v>
      </c>
      <c r="L2">
        <f>SUMIFS('Pre ISIC Consolidation'!$B21:$AQ21,'Pre ISIC Consolidation'!$B$30:$AQ$30,'SoBCaICbIC-urbanresidential'!L$1)</f>
        <v>0</v>
      </c>
      <c r="M2">
        <f>SUMIFS('Pre ISIC Consolidation'!$B21:$AQ21,'Pre ISIC Consolidation'!$B$30:$AQ$30,'SoBCaICbIC-urbanresidential'!M$1)</f>
        <v>0</v>
      </c>
      <c r="N2">
        <f>SUMIFS('Pre ISIC Consolidation'!$B21:$AQ21,'Pre ISIC Consolidation'!$B$30:$AQ$30,'SoBCaICbIC-urbanresidential'!N$1)</f>
        <v>0</v>
      </c>
      <c r="O2">
        <f>SUMIFS('Pre ISIC Consolidation'!$B21:$AQ21,'Pre ISIC Consolidation'!$B$30:$AQ$30,'SoBCaICbIC-urbanresidential'!O$1)</f>
        <v>0</v>
      </c>
      <c r="P2">
        <f>SUMIFS('Pre ISIC Consolidation'!$B21:$AQ21,'Pre ISIC Consolidation'!$B$30:$AQ$30,'SoBCaICbIC-urbanresidential'!P$1)</f>
        <v>0</v>
      </c>
      <c r="Q2">
        <f>SUMIFS('Pre ISIC Consolidation'!$B21:$AQ21,'Pre ISIC Consolidation'!$B$30:$AQ$30,'SoBCaICbIC-urbanresidential'!Q$1)</f>
        <v>0</v>
      </c>
      <c r="R2">
        <f>SUMIFS('Pre ISIC Consolidation'!$B21:$AQ21,'Pre ISIC Consolidation'!$B$30:$AQ$30,'SoBCaICbIC-urbanresidential'!R$1)</f>
        <v>0</v>
      </c>
      <c r="S2">
        <f>SUMIFS('Pre ISIC Consolidation'!$B21:$AQ21,'Pre ISIC Consolidation'!$B$30:$AQ$30,'SoBCaICbIC-urbanresidential'!S$1)</f>
        <v>0</v>
      </c>
      <c r="T2">
        <f>SUMIFS('Pre ISIC Consolidation'!$B21:$AQ21,'Pre ISIC Consolidation'!$B$30:$AQ$30,'SoBCaICbIC-urbanresidential'!T$1)</f>
        <v>0</v>
      </c>
      <c r="U2">
        <f>SUMIFS('Pre ISIC Consolidation'!$B21:$AQ21,'Pre ISIC Consolidation'!$B$30:$AQ$30,'SoBCaICbIC-urbanresidential'!U$1)</f>
        <v>0</v>
      </c>
      <c r="V2">
        <f>SUMIFS('Pre ISIC Consolidation'!$B21:$AQ21,'Pre ISIC Consolidation'!$B$30:$AQ$30,'SoBCaICbIC-urbanresidential'!V$1)</f>
        <v>0</v>
      </c>
      <c r="W2">
        <f>SUMIFS('Pre ISIC Consolidation'!$B21:$AQ21,'Pre ISIC Consolidation'!$B$30:$AQ$30,'SoBCaICbIC-urbanresidential'!W$1)</f>
        <v>0</v>
      </c>
      <c r="X2">
        <f>SUMIFS('Pre ISIC Consolidation'!$B21:$AQ21,'Pre ISIC Consolidation'!$B$30:$AQ$30,'SoBCaICbIC-urbanresidential'!X$1)</f>
        <v>0</v>
      </c>
      <c r="Y2">
        <f>SUMIFS('Pre ISIC Consolidation'!$B21:$AQ21,'Pre ISIC Consolidation'!$B$30:$AQ$30,'SoBCaICbIC-urbanresidential'!Y$1)</f>
        <v>0.5798301102469372</v>
      </c>
      <c r="Z2">
        <f>SUMIFS('Pre ISIC Consolidation'!$B21:$AQ21,'Pre ISIC Consolidation'!$B$30:$AQ$30,'SoBCaICbIC-urbanresidential'!Z$1)</f>
        <v>0</v>
      </c>
      <c r="AA2">
        <f>SUMIFS('Pre ISIC Consolidation'!$B21:$AQ21,'Pre ISIC Consolidation'!$B$30:$AQ$30,'SoBCaICbIC-urbanresidential'!AA$1)</f>
        <v>0</v>
      </c>
      <c r="AB2">
        <f>SUMIFS('Pre ISIC Consolidation'!$B21:$AQ21,'Pre ISIC Consolidation'!$B$30:$AQ$30,'SoBCaICbIC-urbanresidential'!AB$1)</f>
        <v>0</v>
      </c>
      <c r="AC2">
        <f>SUMIFS('Pre ISIC Consolidation'!$B21:$AQ21,'Pre ISIC Consolidation'!$B$30:$AQ$30,'SoBCaICbIC-urbanresidential'!AC$1)</f>
        <v>0.4201698897530628</v>
      </c>
      <c r="AD2">
        <f>SUMIFS('Pre ISIC Consolidation'!$B21:$AQ21,'Pre ISIC Consolidation'!$B$30:$AQ$30,'SoBCaICbIC-urbanresidential'!AD$1)</f>
        <v>0</v>
      </c>
      <c r="AE2">
        <f>SUMIFS('Pre ISIC Consolidation'!$B21:$AQ21,'Pre ISIC Consolidation'!$B$30:$AQ$30,'SoBCaICbIC-urbanresidential'!AE$1)</f>
        <v>0</v>
      </c>
      <c r="AF2">
        <f>SUMIFS('Pre ISIC Consolidation'!$B21:$AQ21,'Pre ISIC Consolidation'!$B$30:$AQ$30,'SoBCaICbIC-urbanresidential'!AF$1)</f>
        <v>0</v>
      </c>
      <c r="AG2">
        <f>SUMIFS('Pre ISIC Consolidation'!$B21:$AQ21,'Pre ISIC Consolidation'!$B$30:$AQ$30,'SoBCaICbIC-urbanresidential'!AG$1)</f>
        <v>0</v>
      </c>
      <c r="AH2">
        <f>SUMIFS('Pre ISIC Consolidation'!$B21:$AQ21,'Pre ISIC Consolidation'!$B$30:$AQ$30,'SoBCaICbIC-urbanresidential'!AH$1)</f>
        <v>0</v>
      </c>
      <c r="AI2">
        <f>SUMIFS('Pre ISIC Consolidation'!$B21:$AQ21,'Pre ISIC Consolidation'!$B$30:$AQ$30,'SoBCaICbIC-urbanresidential'!AI$1)</f>
        <v>0</v>
      </c>
      <c r="AJ2">
        <f>SUMIFS('Pre ISIC Consolidation'!$B21:$AQ21,'Pre ISIC Consolidation'!$B$30:$AQ$30,'SoBCaICbIC-urbanresidential'!AJ$1)</f>
        <v>0</v>
      </c>
      <c r="AK2">
        <f>SUMIFS('Pre ISIC Consolidation'!$B21:$AQ21,'Pre ISIC Consolidation'!$B$30:$AQ$30,'SoBCaICbIC-urbanresidential'!AK$1)</f>
        <v>0</v>
      </c>
      <c r="AL2">
        <f>SUMIFS('Pre ISIC Consolidation'!$B21:$AQ21,'Pre ISIC Consolidation'!$B$30:$AQ$30,'SoBCaICbIC-urbanresidential'!AL$1)</f>
        <v>0</v>
      </c>
      <c r="AM2">
        <f>SUMIFS('Pre ISIC Consolidation'!$B21:$AQ21,'Pre ISIC Consolidation'!$B$30:$AQ$30,'SoBCaICbIC-urbanresidential'!AM$1)</f>
        <v>0</v>
      </c>
      <c r="AN2">
        <f>SUMIFS('Pre ISIC Consolidation'!$B21:$AQ21,'Pre ISIC Consolidation'!$B$30:$AQ$30,'SoBCaICbIC-urbanresidential'!AN$1)</f>
        <v>0</v>
      </c>
      <c r="AO2">
        <f>SUMIFS('Pre ISIC Consolidation'!$B21:$AQ21,'Pre ISIC Consolidation'!$B$30:$AQ$30,'SoBCaICbIC-urbanresidential'!AO$1)</f>
        <v>0</v>
      </c>
      <c r="AP2">
        <f>SUMIFS('Pre ISIC Consolidation'!$B21:$AQ21,'Pre ISIC Consolidation'!$B$30:$AQ$30,'SoBCaICbIC-urbanresidential'!AP$1)</f>
        <v>0</v>
      </c>
      <c r="AQ2">
        <f>SUMIFS('Pre ISIC Consolidation'!$B21:$AQ21,'Pre ISIC Consolidation'!$B$30:$AQ$30,'SoBCaICbIC-urbanresidential'!AQ$1)</f>
        <v>0</v>
      </c>
    </row>
    <row r="3" spans="1:43" x14ac:dyDescent="0.45">
      <c r="A3" s="63" t="s">
        <v>325</v>
      </c>
      <c r="B3">
        <f>SUMIFS('Pre ISIC Consolidation'!$B22:$AQ22,'Pre ISIC Consolidation'!$B$30:$AQ$30,'SoBCaICbIC-urbanresidential'!B$1)</f>
        <v>0</v>
      </c>
      <c r="C3">
        <f>SUMIFS('Pre ISIC Consolidation'!$B22:$AQ22,'Pre ISIC Consolidation'!$B$30:$AQ$30,'SoBCaICbIC-urbanresidential'!C$1)</f>
        <v>0</v>
      </c>
      <c r="D3">
        <f>SUMIFS('Pre ISIC Consolidation'!$B22:$AQ22,'Pre ISIC Consolidation'!$B$30:$AQ$30,'SoBCaICbIC-urbanresidential'!D$1)</f>
        <v>0</v>
      </c>
      <c r="E3">
        <f>SUMIFS('Pre ISIC Consolidation'!$B22:$AQ22,'Pre ISIC Consolidation'!$B$30:$AQ$30,'SoBCaICbIC-urbanresidential'!E$1)</f>
        <v>0</v>
      </c>
      <c r="F3">
        <f>SUMIFS('Pre ISIC Consolidation'!$B22:$AQ22,'Pre ISIC Consolidation'!$B$30:$AQ$30,'SoBCaICbIC-urbanresidential'!F$1)</f>
        <v>0</v>
      </c>
      <c r="G3">
        <f>SUMIFS('Pre ISIC Consolidation'!$B22:$AQ22,'Pre ISIC Consolidation'!$B$30:$AQ$30,'SoBCaICbIC-urbanresidential'!G$1)</f>
        <v>0</v>
      </c>
      <c r="H3">
        <f>SUMIFS('Pre ISIC Consolidation'!$B22:$AQ22,'Pre ISIC Consolidation'!$B$30:$AQ$30,'SoBCaICbIC-urbanresidential'!H$1)</f>
        <v>0</v>
      </c>
      <c r="I3">
        <f>SUMIFS('Pre ISIC Consolidation'!$B22:$AQ22,'Pre ISIC Consolidation'!$B$30:$AQ$30,'SoBCaICbIC-urbanresidential'!I$1)</f>
        <v>0</v>
      </c>
      <c r="J3">
        <f>SUMIFS('Pre ISIC Consolidation'!$B22:$AQ22,'Pre ISIC Consolidation'!$B$30:$AQ$30,'SoBCaICbIC-urbanresidential'!J$1)</f>
        <v>0</v>
      </c>
      <c r="K3">
        <f>SUMIFS('Pre ISIC Consolidation'!$B22:$AQ22,'Pre ISIC Consolidation'!$B$30:$AQ$30,'SoBCaICbIC-urbanresidential'!K$1)</f>
        <v>0</v>
      </c>
      <c r="L3">
        <f>SUMIFS('Pre ISIC Consolidation'!$B22:$AQ22,'Pre ISIC Consolidation'!$B$30:$AQ$30,'SoBCaICbIC-urbanresidential'!L$1)</f>
        <v>0</v>
      </c>
      <c r="M3">
        <f>SUMIFS('Pre ISIC Consolidation'!$B22:$AQ22,'Pre ISIC Consolidation'!$B$30:$AQ$30,'SoBCaICbIC-urbanresidential'!M$1)</f>
        <v>0</v>
      </c>
      <c r="N3">
        <f>SUMIFS('Pre ISIC Consolidation'!$B22:$AQ22,'Pre ISIC Consolidation'!$B$30:$AQ$30,'SoBCaICbIC-urbanresidential'!N$1)</f>
        <v>0</v>
      </c>
      <c r="O3">
        <f>SUMIFS('Pre ISIC Consolidation'!$B22:$AQ22,'Pre ISIC Consolidation'!$B$30:$AQ$30,'SoBCaICbIC-urbanresidential'!O$1)</f>
        <v>0</v>
      </c>
      <c r="P3">
        <f>SUMIFS('Pre ISIC Consolidation'!$B22:$AQ22,'Pre ISIC Consolidation'!$B$30:$AQ$30,'SoBCaICbIC-urbanresidential'!P$1)</f>
        <v>0</v>
      </c>
      <c r="Q3">
        <f>SUMIFS('Pre ISIC Consolidation'!$B22:$AQ22,'Pre ISIC Consolidation'!$B$30:$AQ$30,'SoBCaICbIC-urbanresidential'!Q$1)</f>
        <v>0</v>
      </c>
      <c r="R3">
        <f>SUMIFS('Pre ISIC Consolidation'!$B22:$AQ22,'Pre ISIC Consolidation'!$B$30:$AQ$30,'SoBCaICbIC-urbanresidential'!R$1)</f>
        <v>0</v>
      </c>
      <c r="S3">
        <f>SUMIFS('Pre ISIC Consolidation'!$B22:$AQ22,'Pre ISIC Consolidation'!$B$30:$AQ$30,'SoBCaICbIC-urbanresidential'!S$1)</f>
        <v>0</v>
      </c>
      <c r="T3">
        <f>SUMIFS('Pre ISIC Consolidation'!$B22:$AQ22,'Pre ISIC Consolidation'!$B$30:$AQ$30,'SoBCaICbIC-urbanresidential'!T$1)</f>
        <v>0</v>
      </c>
      <c r="U3">
        <f>SUMIFS('Pre ISIC Consolidation'!$B22:$AQ22,'Pre ISIC Consolidation'!$B$30:$AQ$30,'SoBCaICbIC-urbanresidential'!U$1)</f>
        <v>0</v>
      </c>
      <c r="V3">
        <f>SUMIFS('Pre ISIC Consolidation'!$B22:$AQ22,'Pre ISIC Consolidation'!$B$30:$AQ$30,'SoBCaICbIC-urbanresidential'!V$1)</f>
        <v>0</v>
      </c>
      <c r="W3">
        <f>SUMIFS('Pre ISIC Consolidation'!$B22:$AQ22,'Pre ISIC Consolidation'!$B$30:$AQ$30,'SoBCaICbIC-urbanresidential'!W$1)</f>
        <v>0</v>
      </c>
      <c r="X3">
        <f>SUMIFS('Pre ISIC Consolidation'!$B22:$AQ22,'Pre ISIC Consolidation'!$B$30:$AQ$30,'SoBCaICbIC-urbanresidential'!X$1)</f>
        <v>0</v>
      </c>
      <c r="Y3">
        <f>SUMIFS('Pre ISIC Consolidation'!$B22:$AQ22,'Pre ISIC Consolidation'!$B$30:$AQ$30,'SoBCaICbIC-urbanresidential'!Y$1)</f>
        <v>0</v>
      </c>
      <c r="Z3">
        <f>SUMIFS('Pre ISIC Consolidation'!$B22:$AQ22,'Pre ISIC Consolidation'!$B$30:$AQ$30,'SoBCaICbIC-urbanresidential'!Z$1)</f>
        <v>0</v>
      </c>
      <c r="AA3">
        <f>SUMIFS('Pre ISIC Consolidation'!$B22:$AQ22,'Pre ISIC Consolidation'!$B$30:$AQ$30,'SoBCaICbIC-urbanresidential'!AA$1)</f>
        <v>0</v>
      </c>
      <c r="AB3">
        <f>SUMIFS('Pre ISIC Consolidation'!$B22:$AQ22,'Pre ISIC Consolidation'!$B$30:$AQ$30,'SoBCaICbIC-urbanresidential'!AB$1)</f>
        <v>0</v>
      </c>
      <c r="AC3">
        <f>SUMIFS('Pre ISIC Consolidation'!$B22:$AQ22,'Pre ISIC Consolidation'!$B$30:$AQ$30,'SoBCaICbIC-urbanresidential'!AC$1)</f>
        <v>0</v>
      </c>
      <c r="AD3">
        <f>SUMIFS('Pre ISIC Consolidation'!$B22:$AQ22,'Pre ISIC Consolidation'!$B$30:$AQ$30,'SoBCaICbIC-urbanresidential'!AD$1)</f>
        <v>0</v>
      </c>
      <c r="AE3">
        <f>SUMIFS('Pre ISIC Consolidation'!$B22:$AQ22,'Pre ISIC Consolidation'!$B$30:$AQ$30,'SoBCaICbIC-urbanresidential'!AE$1)</f>
        <v>0</v>
      </c>
      <c r="AF3">
        <f>SUMIFS('Pre ISIC Consolidation'!$B22:$AQ22,'Pre ISIC Consolidation'!$B$30:$AQ$30,'SoBCaICbIC-urbanresidential'!AF$1)</f>
        <v>0</v>
      </c>
      <c r="AG3">
        <f>SUMIFS('Pre ISIC Consolidation'!$B22:$AQ22,'Pre ISIC Consolidation'!$B$30:$AQ$30,'SoBCaICbIC-urbanresidential'!AG$1)</f>
        <v>0</v>
      </c>
      <c r="AH3">
        <f>SUMIFS('Pre ISIC Consolidation'!$B22:$AQ22,'Pre ISIC Consolidation'!$B$30:$AQ$30,'SoBCaICbIC-urbanresidential'!AH$1)</f>
        <v>0</v>
      </c>
      <c r="AI3">
        <f>SUMIFS('Pre ISIC Consolidation'!$B22:$AQ22,'Pre ISIC Consolidation'!$B$30:$AQ$30,'SoBCaICbIC-urbanresidential'!AI$1)</f>
        <v>0</v>
      </c>
      <c r="AJ3">
        <f>SUMIFS('Pre ISIC Consolidation'!$B22:$AQ22,'Pre ISIC Consolidation'!$B$30:$AQ$30,'SoBCaICbIC-urbanresidential'!AJ$1)</f>
        <v>0</v>
      </c>
      <c r="AK3">
        <f>SUMIFS('Pre ISIC Consolidation'!$B22:$AQ22,'Pre ISIC Consolidation'!$B$30:$AQ$30,'SoBCaICbIC-urbanresidential'!AK$1)</f>
        <v>0</v>
      </c>
      <c r="AL3">
        <f>SUMIFS('Pre ISIC Consolidation'!$B22:$AQ22,'Pre ISIC Consolidation'!$B$30:$AQ$30,'SoBCaICbIC-urbanresidential'!AL$1)</f>
        <v>0</v>
      </c>
      <c r="AM3">
        <f>SUMIFS('Pre ISIC Consolidation'!$B22:$AQ22,'Pre ISIC Consolidation'!$B$30:$AQ$30,'SoBCaICbIC-urbanresidential'!AM$1)</f>
        <v>0</v>
      </c>
      <c r="AN3">
        <f>SUMIFS('Pre ISIC Consolidation'!$B22:$AQ22,'Pre ISIC Consolidation'!$B$30:$AQ$30,'SoBCaICbIC-urbanresidential'!AN$1)</f>
        <v>0</v>
      </c>
      <c r="AO3">
        <f>SUMIFS('Pre ISIC Consolidation'!$B22:$AQ22,'Pre ISIC Consolidation'!$B$30:$AQ$30,'SoBCaICbIC-urbanresidential'!AO$1)</f>
        <v>0</v>
      </c>
      <c r="AP3">
        <f>SUMIFS('Pre ISIC Consolidation'!$B22:$AQ22,'Pre ISIC Consolidation'!$B$30:$AQ$30,'SoBCaICbIC-urbanresidential'!AP$1)</f>
        <v>0</v>
      </c>
      <c r="AQ3">
        <f>SUMIFS('Pre ISIC Consolidation'!$B22:$AQ22,'Pre ISIC Consolidation'!$B$30:$AQ$30,'SoBCaICbIC-urbanresidential'!AQ$1)</f>
        <v>0</v>
      </c>
    </row>
    <row r="4" spans="1:43" x14ac:dyDescent="0.45">
      <c r="A4" s="63" t="s">
        <v>437</v>
      </c>
      <c r="B4">
        <f>SUMIFS('Pre ISIC Consolidation'!$B23:$AQ23,'Pre ISIC Consolidation'!$B$30:$AQ$30,'SoBCaICbIC-urbanresidential'!B$1)</f>
        <v>0</v>
      </c>
      <c r="C4">
        <f>SUMIFS('Pre ISIC Consolidation'!$B23:$AQ23,'Pre ISIC Consolidation'!$B$30:$AQ$30,'SoBCaICbIC-urbanresidential'!C$1)</f>
        <v>0</v>
      </c>
      <c r="D4">
        <f>SUMIFS('Pre ISIC Consolidation'!$B23:$AQ23,'Pre ISIC Consolidation'!$B$30:$AQ$30,'SoBCaICbIC-urbanresidential'!D$1)</f>
        <v>0</v>
      </c>
      <c r="E4">
        <f>SUMIFS('Pre ISIC Consolidation'!$B23:$AQ23,'Pre ISIC Consolidation'!$B$30:$AQ$30,'SoBCaICbIC-urbanresidential'!E$1)</f>
        <v>0</v>
      </c>
      <c r="F4">
        <f>SUMIFS('Pre ISIC Consolidation'!$B23:$AQ23,'Pre ISIC Consolidation'!$B$30:$AQ$30,'SoBCaICbIC-urbanresidential'!F$1)</f>
        <v>0</v>
      </c>
      <c r="G4">
        <f>SUMIFS('Pre ISIC Consolidation'!$B23:$AQ23,'Pre ISIC Consolidation'!$B$30:$AQ$30,'SoBCaICbIC-urbanresidential'!G$1)</f>
        <v>0</v>
      </c>
      <c r="H4">
        <f>SUMIFS('Pre ISIC Consolidation'!$B23:$AQ23,'Pre ISIC Consolidation'!$B$30:$AQ$30,'SoBCaICbIC-urbanresidential'!H$1)</f>
        <v>0</v>
      </c>
      <c r="I4">
        <f>SUMIFS('Pre ISIC Consolidation'!$B23:$AQ23,'Pre ISIC Consolidation'!$B$30:$AQ$30,'SoBCaICbIC-urbanresidential'!I$1)</f>
        <v>0</v>
      </c>
      <c r="J4">
        <f>SUMIFS('Pre ISIC Consolidation'!$B23:$AQ23,'Pre ISIC Consolidation'!$B$30:$AQ$30,'SoBCaICbIC-urbanresidential'!J$1)</f>
        <v>0</v>
      </c>
      <c r="K4">
        <f>SUMIFS('Pre ISIC Consolidation'!$B23:$AQ23,'Pre ISIC Consolidation'!$B$30:$AQ$30,'SoBCaICbIC-urbanresidential'!K$1)</f>
        <v>0</v>
      </c>
      <c r="L4">
        <f>SUMIFS('Pre ISIC Consolidation'!$B23:$AQ23,'Pre ISIC Consolidation'!$B$30:$AQ$30,'SoBCaICbIC-urbanresidential'!L$1)</f>
        <v>0</v>
      </c>
      <c r="M4">
        <f>SUMIFS('Pre ISIC Consolidation'!$B23:$AQ23,'Pre ISIC Consolidation'!$B$30:$AQ$30,'SoBCaICbIC-urbanresidential'!M$1)</f>
        <v>0</v>
      </c>
      <c r="N4">
        <f>SUMIFS('Pre ISIC Consolidation'!$B23:$AQ23,'Pre ISIC Consolidation'!$B$30:$AQ$30,'SoBCaICbIC-urbanresidential'!N$1)</f>
        <v>0</v>
      </c>
      <c r="O4">
        <f>SUMIFS('Pre ISIC Consolidation'!$B23:$AQ23,'Pre ISIC Consolidation'!$B$30:$AQ$30,'SoBCaICbIC-urbanresidential'!O$1)</f>
        <v>0</v>
      </c>
      <c r="P4">
        <f>SUMIFS('Pre ISIC Consolidation'!$B23:$AQ23,'Pre ISIC Consolidation'!$B$30:$AQ$30,'SoBCaICbIC-urbanresidential'!P$1)</f>
        <v>0</v>
      </c>
      <c r="Q4">
        <f>SUMIFS('Pre ISIC Consolidation'!$B23:$AQ23,'Pre ISIC Consolidation'!$B$30:$AQ$30,'SoBCaICbIC-urbanresidential'!Q$1)</f>
        <v>0</v>
      </c>
      <c r="R4">
        <f>SUMIFS('Pre ISIC Consolidation'!$B23:$AQ23,'Pre ISIC Consolidation'!$B$30:$AQ$30,'SoBCaICbIC-urbanresidential'!R$1)</f>
        <v>0</v>
      </c>
      <c r="S4">
        <f>SUMIFS('Pre ISIC Consolidation'!$B23:$AQ23,'Pre ISIC Consolidation'!$B$30:$AQ$30,'SoBCaICbIC-urbanresidential'!S$1)</f>
        <v>0</v>
      </c>
      <c r="T4">
        <f>SUMIFS('Pre ISIC Consolidation'!$B23:$AQ23,'Pre ISIC Consolidation'!$B$30:$AQ$30,'SoBCaICbIC-urbanresidential'!T$1)</f>
        <v>0</v>
      </c>
      <c r="U4">
        <f>SUMIFS('Pre ISIC Consolidation'!$B23:$AQ23,'Pre ISIC Consolidation'!$B$30:$AQ$30,'SoBCaICbIC-urbanresidential'!U$1)</f>
        <v>0</v>
      </c>
      <c r="V4">
        <f>SUMIFS('Pre ISIC Consolidation'!$B23:$AQ23,'Pre ISIC Consolidation'!$B$30:$AQ$30,'SoBCaICbIC-urbanresidential'!V$1)</f>
        <v>0</v>
      </c>
      <c r="W4">
        <f>SUMIFS('Pre ISIC Consolidation'!$B23:$AQ23,'Pre ISIC Consolidation'!$B$30:$AQ$30,'SoBCaICbIC-urbanresidential'!W$1)</f>
        <v>0</v>
      </c>
      <c r="X4">
        <f>SUMIFS('Pre ISIC Consolidation'!$B23:$AQ23,'Pre ISIC Consolidation'!$B$30:$AQ$30,'SoBCaICbIC-urbanresidential'!X$1)</f>
        <v>0</v>
      </c>
      <c r="Y4">
        <f>SUMIFS('Pre ISIC Consolidation'!$B23:$AQ23,'Pre ISIC Consolidation'!$B$30:$AQ$30,'SoBCaICbIC-urbanresidential'!Y$1)</f>
        <v>0.40766894664785691</v>
      </c>
      <c r="Z4">
        <f>SUMIFS('Pre ISIC Consolidation'!$B23:$AQ23,'Pre ISIC Consolidation'!$B$30:$AQ$30,'SoBCaICbIC-urbanresidential'!Z$1)</f>
        <v>0</v>
      </c>
      <c r="AA4">
        <f>SUMIFS('Pre ISIC Consolidation'!$B23:$AQ23,'Pre ISIC Consolidation'!$B$30:$AQ$30,'SoBCaICbIC-urbanresidential'!AA$1)</f>
        <v>0</v>
      </c>
      <c r="AB4">
        <f>SUMIFS('Pre ISIC Consolidation'!$B23:$AQ23,'Pre ISIC Consolidation'!$B$30:$AQ$30,'SoBCaICbIC-urbanresidential'!AB$1)</f>
        <v>0</v>
      </c>
      <c r="AC4">
        <f>SUMIFS('Pre ISIC Consolidation'!$B23:$AQ23,'Pre ISIC Consolidation'!$B$30:$AQ$30,'SoBCaICbIC-urbanresidential'!AC$1)</f>
        <v>0.59233105335214309</v>
      </c>
      <c r="AD4">
        <f>SUMIFS('Pre ISIC Consolidation'!$B23:$AQ23,'Pre ISIC Consolidation'!$B$30:$AQ$30,'SoBCaICbIC-urbanresidential'!AD$1)</f>
        <v>0</v>
      </c>
      <c r="AE4">
        <f>SUMIFS('Pre ISIC Consolidation'!$B23:$AQ23,'Pre ISIC Consolidation'!$B$30:$AQ$30,'SoBCaICbIC-urbanresidential'!AE$1)</f>
        <v>0</v>
      </c>
      <c r="AF4">
        <f>SUMIFS('Pre ISIC Consolidation'!$B23:$AQ23,'Pre ISIC Consolidation'!$B$30:$AQ$30,'SoBCaICbIC-urbanresidential'!AF$1)</f>
        <v>0</v>
      </c>
      <c r="AG4">
        <f>SUMIFS('Pre ISIC Consolidation'!$B23:$AQ23,'Pre ISIC Consolidation'!$B$30:$AQ$30,'SoBCaICbIC-urbanresidential'!AG$1)</f>
        <v>0</v>
      </c>
      <c r="AH4">
        <f>SUMIFS('Pre ISIC Consolidation'!$B23:$AQ23,'Pre ISIC Consolidation'!$B$30:$AQ$30,'SoBCaICbIC-urbanresidential'!AH$1)</f>
        <v>0</v>
      </c>
      <c r="AI4">
        <f>SUMIFS('Pre ISIC Consolidation'!$B23:$AQ23,'Pre ISIC Consolidation'!$B$30:$AQ$30,'SoBCaICbIC-urbanresidential'!AI$1)</f>
        <v>0</v>
      </c>
      <c r="AJ4">
        <f>SUMIFS('Pre ISIC Consolidation'!$B23:$AQ23,'Pre ISIC Consolidation'!$B$30:$AQ$30,'SoBCaICbIC-urbanresidential'!AJ$1)</f>
        <v>0</v>
      </c>
      <c r="AK4">
        <f>SUMIFS('Pre ISIC Consolidation'!$B23:$AQ23,'Pre ISIC Consolidation'!$B$30:$AQ$30,'SoBCaICbIC-urbanresidential'!AK$1)</f>
        <v>0</v>
      </c>
      <c r="AL4">
        <f>SUMIFS('Pre ISIC Consolidation'!$B23:$AQ23,'Pre ISIC Consolidation'!$B$30:$AQ$30,'SoBCaICbIC-urbanresidential'!AL$1)</f>
        <v>0</v>
      </c>
      <c r="AM4">
        <f>SUMIFS('Pre ISIC Consolidation'!$B23:$AQ23,'Pre ISIC Consolidation'!$B$30:$AQ$30,'SoBCaICbIC-urbanresidential'!AM$1)</f>
        <v>0</v>
      </c>
      <c r="AN4">
        <f>SUMIFS('Pre ISIC Consolidation'!$B23:$AQ23,'Pre ISIC Consolidation'!$B$30:$AQ$30,'SoBCaICbIC-urbanresidential'!AN$1)</f>
        <v>0</v>
      </c>
      <c r="AO4">
        <f>SUMIFS('Pre ISIC Consolidation'!$B23:$AQ23,'Pre ISIC Consolidation'!$B$30:$AQ$30,'SoBCaICbIC-urbanresidential'!AO$1)</f>
        <v>0</v>
      </c>
      <c r="AP4">
        <f>SUMIFS('Pre ISIC Consolidation'!$B23:$AQ23,'Pre ISIC Consolidation'!$B$30:$AQ$30,'SoBCaICbIC-urbanresidential'!AP$1)</f>
        <v>0</v>
      </c>
      <c r="AQ4">
        <f>SUMIFS('Pre ISIC Consolidation'!$B23:$AQ23,'Pre ISIC Consolidation'!$B$30:$AQ$30,'SoBCaICbIC-urbanresidential'!AQ$1)</f>
        <v>0</v>
      </c>
    </row>
    <row r="5" spans="1:43" x14ac:dyDescent="0.45">
      <c r="A5" s="63" t="s">
        <v>331</v>
      </c>
      <c r="B5">
        <f>SUMIFS('Pre ISIC Consolidation'!$B24:$AQ24,'Pre ISIC Consolidation'!$B$30:$AQ$30,'SoBCaICbIC-urbanresidential'!B$1)</f>
        <v>0</v>
      </c>
      <c r="C5">
        <f>SUMIFS('Pre ISIC Consolidation'!$B24:$AQ24,'Pre ISIC Consolidation'!$B$30:$AQ$30,'SoBCaICbIC-urbanresidential'!C$1)</f>
        <v>0</v>
      </c>
      <c r="D5">
        <f>SUMIFS('Pre ISIC Consolidation'!$B24:$AQ24,'Pre ISIC Consolidation'!$B$30:$AQ$30,'SoBCaICbIC-urbanresidential'!D$1)</f>
        <v>0</v>
      </c>
      <c r="E5">
        <f>SUMIFS('Pre ISIC Consolidation'!$B24:$AQ24,'Pre ISIC Consolidation'!$B$30:$AQ$30,'SoBCaICbIC-urbanresidential'!E$1)</f>
        <v>0</v>
      </c>
      <c r="F5">
        <f>SUMIFS('Pre ISIC Consolidation'!$B24:$AQ24,'Pre ISIC Consolidation'!$B$30:$AQ$30,'SoBCaICbIC-urbanresidential'!F$1)</f>
        <v>0</v>
      </c>
      <c r="G5">
        <f>SUMIFS('Pre ISIC Consolidation'!$B24:$AQ24,'Pre ISIC Consolidation'!$B$30:$AQ$30,'SoBCaICbIC-urbanresidential'!G$1)</f>
        <v>0</v>
      </c>
      <c r="H5">
        <f>SUMIFS('Pre ISIC Consolidation'!$B24:$AQ24,'Pre ISIC Consolidation'!$B$30:$AQ$30,'SoBCaICbIC-urbanresidential'!H$1)</f>
        <v>0</v>
      </c>
      <c r="I5">
        <f>SUMIFS('Pre ISIC Consolidation'!$B24:$AQ24,'Pre ISIC Consolidation'!$B$30:$AQ$30,'SoBCaICbIC-urbanresidential'!I$1)</f>
        <v>0</v>
      </c>
      <c r="J5">
        <f>SUMIFS('Pre ISIC Consolidation'!$B24:$AQ24,'Pre ISIC Consolidation'!$B$30:$AQ$30,'SoBCaICbIC-urbanresidential'!J$1)</f>
        <v>0</v>
      </c>
      <c r="K5">
        <f>SUMIFS('Pre ISIC Consolidation'!$B24:$AQ24,'Pre ISIC Consolidation'!$B$30:$AQ$30,'SoBCaICbIC-urbanresidential'!K$1)</f>
        <v>0</v>
      </c>
      <c r="L5">
        <f>SUMIFS('Pre ISIC Consolidation'!$B24:$AQ24,'Pre ISIC Consolidation'!$B$30:$AQ$30,'SoBCaICbIC-urbanresidential'!L$1)</f>
        <v>0</v>
      </c>
      <c r="M5">
        <f>SUMIFS('Pre ISIC Consolidation'!$B24:$AQ24,'Pre ISIC Consolidation'!$B$30:$AQ$30,'SoBCaICbIC-urbanresidential'!M$1)</f>
        <v>0</v>
      </c>
      <c r="N5">
        <f>SUMIFS('Pre ISIC Consolidation'!$B24:$AQ24,'Pre ISIC Consolidation'!$B$30:$AQ$30,'SoBCaICbIC-urbanresidential'!N$1)</f>
        <v>0</v>
      </c>
      <c r="O5">
        <f>SUMIFS('Pre ISIC Consolidation'!$B24:$AQ24,'Pre ISIC Consolidation'!$B$30:$AQ$30,'SoBCaICbIC-urbanresidential'!O$1)</f>
        <v>0</v>
      </c>
      <c r="P5">
        <f>SUMIFS('Pre ISIC Consolidation'!$B24:$AQ24,'Pre ISIC Consolidation'!$B$30:$AQ$30,'SoBCaICbIC-urbanresidential'!P$1)</f>
        <v>0</v>
      </c>
      <c r="Q5">
        <f>SUMIFS('Pre ISIC Consolidation'!$B24:$AQ24,'Pre ISIC Consolidation'!$B$30:$AQ$30,'SoBCaICbIC-urbanresidential'!Q$1)</f>
        <v>0</v>
      </c>
      <c r="R5">
        <f>SUMIFS('Pre ISIC Consolidation'!$B24:$AQ24,'Pre ISIC Consolidation'!$B$30:$AQ$30,'SoBCaICbIC-urbanresidential'!R$1)</f>
        <v>0</v>
      </c>
      <c r="S5">
        <f>SUMIFS('Pre ISIC Consolidation'!$B24:$AQ24,'Pre ISIC Consolidation'!$B$30:$AQ$30,'SoBCaICbIC-urbanresidential'!S$1)</f>
        <v>0</v>
      </c>
      <c r="T5">
        <f>SUMIFS('Pre ISIC Consolidation'!$B24:$AQ24,'Pre ISIC Consolidation'!$B$30:$AQ$30,'SoBCaICbIC-urbanresidential'!T$1)</f>
        <v>0</v>
      </c>
      <c r="U5">
        <f>SUMIFS('Pre ISIC Consolidation'!$B24:$AQ24,'Pre ISIC Consolidation'!$B$30:$AQ$30,'SoBCaICbIC-urbanresidential'!U$1)</f>
        <v>0</v>
      </c>
      <c r="V5">
        <f>SUMIFS('Pre ISIC Consolidation'!$B24:$AQ24,'Pre ISIC Consolidation'!$B$30:$AQ$30,'SoBCaICbIC-urbanresidential'!V$1)</f>
        <v>0</v>
      </c>
      <c r="W5">
        <f>SUMIFS('Pre ISIC Consolidation'!$B24:$AQ24,'Pre ISIC Consolidation'!$B$30:$AQ$30,'SoBCaICbIC-urbanresidential'!W$1)</f>
        <v>0</v>
      </c>
      <c r="X5">
        <f>SUMIFS('Pre ISIC Consolidation'!$B24:$AQ24,'Pre ISIC Consolidation'!$B$30:$AQ$30,'SoBCaICbIC-urbanresidential'!X$1)</f>
        <v>0</v>
      </c>
      <c r="Y5">
        <f>SUMIFS('Pre ISIC Consolidation'!$B24:$AQ24,'Pre ISIC Consolidation'!$B$30:$AQ$30,'SoBCaICbIC-urbanresidential'!Y$1)</f>
        <v>0.75439886948727197</v>
      </c>
      <c r="Z5">
        <f>SUMIFS('Pre ISIC Consolidation'!$B24:$AQ24,'Pre ISIC Consolidation'!$B$30:$AQ$30,'SoBCaICbIC-urbanresidential'!Z$1)</f>
        <v>0</v>
      </c>
      <c r="AA5">
        <f>SUMIFS('Pre ISIC Consolidation'!$B24:$AQ24,'Pre ISIC Consolidation'!$B$30:$AQ$30,'SoBCaICbIC-urbanresidential'!AA$1)</f>
        <v>0</v>
      </c>
      <c r="AB5">
        <f>SUMIFS('Pre ISIC Consolidation'!$B24:$AQ24,'Pre ISIC Consolidation'!$B$30:$AQ$30,'SoBCaICbIC-urbanresidential'!AB$1)</f>
        <v>0</v>
      </c>
      <c r="AC5">
        <f>SUMIFS('Pre ISIC Consolidation'!$B24:$AQ24,'Pre ISIC Consolidation'!$B$30:$AQ$30,'SoBCaICbIC-urbanresidential'!AC$1)</f>
        <v>0.24560113051272803</v>
      </c>
      <c r="AD5">
        <f>SUMIFS('Pre ISIC Consolidation'!$B24:$AQ24,'Pre ISIC Consolidation'!$B$30:$AQ$30,'SoBCaICbIC-urbanresidential'!AD$1)</f>
        <v>0</v>
      </c>
      <c r="AE5">
        <f>SUMIFS('Pre ISIC Consolidation'!$B24:$AQ24,'Pre ISIC Consolidation'!$B$30:$AQ$30,'SoBCaICbIC-urbanresidential'!AE$1)</f>
        <v>0</v>
      </c>
      <c r="AF5">
        <f>SUMIFS('Pre ISIC Consolidation'!$B24:$AQ24,'Pre ISIC Consolidation'!$B$30:$AQ$30,'SoBCaICbIC-urbanresidential'!AF$1)</f>
        <v>0</v>
      </c>
      <c r="AG5">
        <f>SUMIFS('Pre ISIC Consolidation'!$B24:$AQ24,'Pre ISIC Consolidation'!$B$30:$AQ$30,'SoBCaICbIC-urbanresidential'!AG$1)</f>
        <v>0</v>
      </c>
      <c r="AH5">
        <f>SUMIFS('Pre ISIC Consolidation'!$B24:$AQ24,'Pre ISIC Consolidation'!$B$30:$AQ$30,'SoBCaICbIC-urbanresidential'!AH$1)</f>
        <v>0</v>
      </c>
      <c r="AI5">
        <f>SUMIFS('Pre ISIC Consolidation'!$B24:$AQ24,'Pre ISIC Consolidation'!$B$30:$AQ$30,'SoBCaICbIC-urbanresidential'!AI$1)</f>
        <v>0</v>
      </c>
      <c r="AJ5">
        <f>SUMIFS('Pre ISIC Consolidation'!$B24:$AQ24,'Pre ISIC Consolidation'!$B$30:$AQ$30,'SoBCaICbIC-urbanresidential'!AJ$1)</f>
        <v>0</v>
      </c>
      <c r="AK5">
        <f>SUMIFS('Pre ISIC Consolidation'!$B24:$AQ24,'Pre ISIC Consolidation'!$B$30:$AQ$30,'SoBCaICbIC-urbanresidential'!AK$1)</f>
        <v>0</v>
      </c>
      <c r="AL5">
        <f>SUMIFS('Pre ISIC Consolidation'!$B24:$AQ24,'Pre ISIC Consolidation'!$B$30:$AQ$30,'SoBCaICbIC-urbanresidential'!AL$1)</f>
        <v>0</v>
      </c>
      <c r="AM5">
        <f>SUMIFS('Pre ISIC Consolidation'!$B24:$AQ24,'Pre ISIC Consolidation'!$B$30:$AQ$30,'SoBCaICbIC-urbanresidential'!AM$1)</f>
        <v>0</v>
      </c>
      <c r="AN5">
        <f>SUMIFS('Pre ISIC Consolidation'!$B24:$AQ24,'Pre ISIC Consolidation'!$B$30:$AQ$30,'SoBCaICbIC-urbanresidential'!AN$1)</f>
        <v>0</v>
      </c>
      <c r="AO5">
        <f>SUMIFS('Pre ISIC Consolidation'!$B24:$AQ24,'Pre ISIC Consolidation'!$B$30:$AQ$30,'SoBCaICbIC-urbanresidential'!AO$1)</f>
        <v>0</v>
      </c>
      <c r="AP5">
        <f>SUMIFS('Pre ISIC Consolidation'!$B24:$AQ24,'Pre ISIC Consolidation'!$B$30:$AQ$30,'SoBCaICbIC-urbanresidential'!AP$1)</f>
        <v>0</v>
      </c>
      <c r="AQ5">
        <f>SUMIFS('Pre ISIC Consolidation'!$B24:$AQ24,'Pre ISIC Consolidation'!$B$30:$AQ$30,'SoBCaICbIC-urbanresidential'!AQ$1)</f>
        <v>0</v>
      </c>
    </row>
    <row r="6" spans="1:43" x14ac:dyDescent="0.45">
      <c r="A6" s="63" t="s">
        <v>393</v>
      </c>
      <c r="B6">
        <f>SUMIFS('Pre ISIC Consolidation'!$B25:$AQ25,'Pre ISIC Consolidation'!$B$30:$AQ$30,'SoBCaICbIC-urbanresidential'!B$1)</f>
        <v>0</v>
      </c>
      <c r="C6">
        <f>SUMIFS('Pre ISIC Consolidation'!$B25:$AQ25,'Pre ISIC Consolidation'!$B$30:$AQ$30,'SoBCaICbIC-urbanresidential'!C$1)</f>
        <v>0</v>
      </c>
      <c r="D6">
        <f>SUMIFS('Pre ISIC Consolidation'!$B25:$AQ25,'Pre ISIC Consolidation'!$B$30:$AQ$30,'SoBCaICbIC-urbanresidential'!D$1)</f>
        <v>0</v>
      </c>
      <c r="E6">
        <f>SUMIFS('Pre ISIC Consolidation'!$B25:$AQ25,'Pre ISIC Consolidation'!$B$30:$AQ$30,'SoBCaICbIC-urbanresidential'!E$1)</f>
        <v>0</v>
      </c>
      <c r="F6">
        <f>SUMIFS('Pre ISIC Consolidation'!$B25:$AQ25,'Pre ISIC Consolidation'!$B$30:$AQ$30,'SoBCaICbIC-urbanresidential'!F$1)</f>
        <v>0</v>
      </c>
      <c r="G6">
        <f>SUMIFS('Pre ISIC Consolidation'!$B25:$AQ25,'Pre ISIC Consolidation'!$B$30:$AQ$30,'SoBCaICbIC-urbanresidential'!G$1)</f>
        <v>0</v>
      </c>
      <c r="H6">
        <f>SUMIFS('Pre ISIC Consolidation'!$B25:$AQ25,'Pre ISIC Consolidation'!$B$30:$AQ$30,'SoBCaICbIC-urbanresidential'!H$1)</f>
        <v>0</v>
      </c>
      <c r="I6">
        <f>SUMIFS('Pre ISIC Consolidation'!$B25:$AQ25,'Pre ISIC Consolidation'!$B$30:$AQ$30,'SoBCaICbIC-urbanresidential'!I$1)</f>
        <v>0</v>
      </c>
      <c r="J6">
        <f>SUMIFS('Pre ISIC Consolidation'!$B25:$AQ25,'Pre ISIC Consolidation'!$B$30:$AQ$30,'SoBCaICbIC-urbanresidential'!J$1)</f>
        <v>0</v>
      </c>
      <c r="K6">
        <f>SUMIFS('Pre ISIC Consolidation'!$B25:$AQ25,'Pre ISIC Consolidation'!$B$30:$AQ$30,'SoBCaICbIC-urbanresidential'!K$1)</f>
        <v>0</v>
      </c>
      <c r="L6">
        <f>SUMIFS('Pre ISIC Consolidation'!$B25:$AQ25,'Pre ISIC Consolidation'!$B$30:$AQ$30,'SoBCaICbIC-urbanresidential'!L$1)</f>
        <v>0</v>
      </c>
      <c r="M6">
        <f>SUMIFS('Pre ISIC Consolidation'!$B25:$AQ25,'Pre ISIC Consolidation'!$B$30:$AQ$30,'SoBCaICbIC-urbanresidential'!M$1)</f>
        <v>0</v>
      </c>
      <c r="N6">
        <f>SUMIFS('Pre ISIC Consolidation'!$B25:$AQ25,'Pre ISIC Consolidation'!$B$30:$AQ$30,'SoBCaICbIC-urbanresidential'!N$1)</f>
        <v>0</v>
      </c>
      <c r="O6">
        <f>SUMIFS('Pre ISIC Consolidation'!$B25:$AQ25,'Pre ISIC Consolidation'!$B$30:$AQ$30,'SoBCaICbIC-urbanresidential'!O$1)</f>
        <v>0</v>
      </c>
      <c r="P6">
        <f>SUMIFS('Pre ISIC Consolidation'!$B25:$AQ25,'Pre ISIC Consolidation'!$B$30:$AQ$30,'SoBCaICbIC-urbanresidential'!P$1)</f>
        <v>0</v>
      </c>
      <c r="Q6">
        <f>SUMIFS('Pre ISIC Consolidation'!$B25:$AQ25,'Pre ISIC Consolidation'!$B$30:$AQ$30,'SoBCaICbIC-urbanresidential'!Q$1)</f>
        <v>0</v>
      </c>
      <c r="R6">
        <f>SUMIFS('Pre ISIC Consolidation'!$B25:$AQ25,'Pre ISIC Consolidation'!$B$30:$AQ$30,'SoBCaICbIC-urbanresidential'!R$1)</f>
        <v>0</v>
      </c>
      <c r="S6">
        <f>SUMIFS('Pre ISIC Consolidation'!$B25:$AQ25,'Pre ISIC Consolidation'!$B$30:$AQ$30,'SoBCaICbIC-urbanresidential'!S$1)</f>
        <v>0</v>
      </c>
      <c r="T6">
        <f>SUMIFS('Pre ISIC Consolidation'!$B25:$AQ25,'Pre ISIC Consolidation'!$B$30:$AQ$30,'SoBCaICbIC-urbanresidential'!T$1)</f>
        <v>0</v>
      </c>
      <c r="U6">
        <f>SUMIFS('Pre ISIC Consolidation'!$B25:$AQ25,'Pre ISIC Consolidation'!$B$30:$AQ$30,'SoBCaICbIC-urbanresidential'!U$1)</f>
        <v>0</v>
      </c>
      <c r="V6">
        <f>SUMIFS('Pre ISIC Consolidation'!$B25:$AQ25,'Pre ISIC Consolidation'!$B$30:$AQ$30,'SoBCaICbIC-urbanresidential'!V$1)</f>
        <v>0</v>
      </c>
      <c r="W6">
        <f>SUMIFS('Pre ISIC Consolidation'!$B25:$AQ25,'Pre ISIC Consolidation'!$B$30:$AQ$30,'SoBCaICbIC-urbanresidential'!W$1)</f>
        <v>0</v>
      </c>
      <c r="X6">
        <f>SUMIFS('Pre ISIC Consolidation'!$B25:$AQ25,'Pre ISIC Consolidation'!$B$30:$AQ$30,'SoBCaICbIC-urbanresidential'!X$1)</f>
        <v>0</v>
      </c>
      <c r="Y6">
        <f>SUMIFS('Pre ISIC Consolidation'!$B25:$AQ25,'Pre ISIC Consolidation'!$B$30:$AQ$30,'SoBCaICbIC-urbanresidential'!Y$1)</f>
        <v>0.75439886948727197</v>
      </c>
      <c r="Z6">
        <f>SUMIFS('Pre ISIC Consolidation'!$B25:$AQ25,'Pre ISIC Consolidation'!$B$30:$AQ$30,'SoBCaICbIC-urbanresidential'!Z$1)</f>
        <v>0</v>
      </c>
      <c r="AA6">
        <f>SUMIFS('Pre ISIC Consolidation'!$B25:$AQ25,'Pre ISIC Consolidation'!$B$30:$AQ$30,'SoBCaICbIC-urbanresidential'!AA$1)</f>
        <v>0</v>
      </c>
      <c r="AB6">
        <f>SUMIFS('Pre ISIC Consolidation'!$B25:$AQ25,'Pre ISIC Consolidation'!$B$30:$AQ$30,'SoBCaICbIC-urbanresidential'!AB$1)</f>
        <v>0</v>
      </c>
      <c r="AC6">
        <f>SUMIFS('Pre ISIC Consolidation'!$B25:$AQ25,'Pre ISIC Consolidation'!$B$30:$AQ$30,'SoBCaICbIC-urbanresidential'!AC$1)</f>
        <v>0.24560113051272803</v>
      </c>
      <c r="AD6">
        <f>SUMIFS('Pre ISIC Consolidation'!$B25:$AQ25,'Pre ISIC Consolidation'!$B$30:$AQ$30,'SoBCaICbIC-urbanresidential'!AD$1)</f>
        <v>0</v>
      </c>
      <c r="AE6">
        <f>SUMIFS('Pre ISIC Consolidation'!$B25:$AQ25,'Pre ISIC Consolidation'!$B$30:$AQ$30,'SoBCaICbIC-urbanresidential'!AE$1)</f>
        <v>0</v>
      </c>
      <c r="AF6">
        <f>SUMIFS('Pre ISIC Consolidation'!$B25:$AQ25,'Pre ISIC Consolidation'!$B$30:$AQ$30,'SoBCaICbIC-urbanresidential'!AF$1)</f>
        <v>0</v>
      </c>
      <c r="AG6">
        <f>SUMIFS('Pre ISIC Consolidation'!$B25:$AQ25,'Pre ISIC Consolidation'!$B$30:$AQ$30,'SoBCaICbIC-urbanresidential'!AG$1)</f>
        <v>0</v>
      </c>
      <c r="AH6">
        <f>SUMIFS('Pre ISIC Consolidation'!$B25:$AQ25,'Pre ISIC Consolidation'!$B$30:$AQ$30,'SoBCaICbIC-urbanresidential'!AH$1)</f>
        <v>0</v>
      </c>
      <c r="AI6">
        <f>SUMIFS('Pre ISIC Consolidation'!$B25:$AQ25,'Pre ISIC Consolidation'!$B$30:$AQ$30,'SoBCaICbIC-urbanresidential'!AI$1)</f>
        <v>0</v>
      </c>
      <c r="AJ6">
        <f>SUMIFS('Pre ISIC Consolidation'!$B25:$AQ25,'Pre ISIC Consolidation'!$B$30:$AQ$30,'SoBCaICbIC-urbanresidential'!AJ$1)</f>
        <v>0</v>
      </c>
      <c r="AK6">
        <f>SUMIFS('Pre ISIC Consolidation'!$B25:$AQ25,'Pre ISIC Consolidation'!$B$30:$AQ$30,'SoBCaICbIC-urbanresidential'!AK$1)</f>
        <v>0</v>
      </c>
      <c r="AL6">
        <f>SUMIFS('Pre ISIC Consolidation'!$B25:$AQ25,'Pre ISIC Consolidation'!$B$30:$AQ$30,'SoBCaICbIC-urbanresidential'!AL$1)</f>
        <v>0</v>
      </c>
      <c r="AM6">
        <f>SUMIFS('Pre ISIC Consolidation'!$B25:$AQ25,'Pre ISIC Consolidation'!$B$30:$AQ$30,'SoBCaICbIC-urbanresidential'!AM$1)</f>
        <v>0</v>
      </c>
      <c r="AN6">
        <f>SUMIFS('Pre ISIC Consolidation'!$B25:$AQ25,'Pre ISIC Consolidation'!$B$30:$AQ$30,'SoBCaICbIC-urbanresidential'!AN$1)</f>
        <v>0</v>
      </c>
      <c r="AO6">
        <f>SUMIFS('Pre ISIC Consolidation'!$B25:$AQ25,'Pre ISIC Consolidation'!$B$30:$AQ$30,'SoBCaICbIC-urbanresidential'!AO$1)</f>
        <v>0</v>
      </c>
      <c r="AP6">
        <f>SUMIFS('Pre ISIC Consolidation'!$B25:$AQ25,'Pre ISIC Consolidation'!$B$30:$AQ$30,'SoBCaICbIC-urbanresidential'!AP$1)</f>
        <v>0</v>
      </c>
      <c r="AQ6">
        <f>SUMIFS('Pre ISIC Consolidation'!$B25:$AQ25,'Pre ISIC Consolidation'!$B$30:$AQ$30,'SoBCaICbIC-urbanresidential'!AQ$1)</f>
        <v>0</v>
      </c>
    </row>
    <row r="7" spans="1:43" x14ac:dyDescent="0.45">
      <c r="A7" s="63" t="s">
        <v>72</v>
      </c>
      <c r="B7">
        <f>SUMIFS('Pre ISIC Consolidation'!$B26:$AQ26,'Pre ISIC Consolidation'!$B$30:$AQ$30,'SoBCaICbIC-urbanresidential'!B$1)</f>
        <v>0</v>
      </c>
      <c r="C7">
        <f>SUMIFS('Pre ISIC Consolidation'!$B26:$AQ26,'Pre ISIC Consolidation'!$B$30:$AQ$30,'SoBCaICbIC-urbanresidential'!C$1)</f>
        <v>0</v>
      </c>
      <c r="D7">
        <f>SUMIFS('Pre ISIC Consolidation'!$B26:$AQ26,'Pre ISIC Consolidation'!$B$30:$AQ$30,'SoBCaICbIC-urbanresidential'!D$1)</f>
        <v>0</v>
      </c>
      <c r="E7">
        <f>SUMIFS('Pre ISIC Consolidation'!$B26:$AQ26,'Pre ISIC Consolidation'!$B$30:$AQ$30,'SoBCaICbIC-urbanresidential'!E$1)</f>
        <v>0</v>
      </c>
      <c r="F7">
        <f>SUMIFS('Pre ISIC Consolidation'!$B26:$AQ26,'Pre ISIC Consolidation'!$B$30:$AQ$30,'SoBCaICbIC-urbanresidential'!F$1)</f>
        <v>0</v>
      </c>
      <c r="G7">
        <f>SUMIFS('Pre ISIC Consolidation'!$B26:$AQ26,'Pre ISIC Consolidation'!$B$30:$AQ$30,'SoBCaICbIC-urbanresidential'!G$1)</f>
        <v>0</v>
      </c>
      <c r="H7">
        <f>SUMIFS('Pre ISIC Consolidation'!$B26:$AQ26,'Pre ISIC Consolidation'!$B$30:$AQ$30,'SoBCaICbIC-urbanresidential'!H$1)</f>
        <v>0</v>
      </c>
      <c r="I7">
        <f>SUMIFS('Pre ISIC Consolidation'!$B26:$AQ26,'Pre ISIC Consolidation'!$B$30:$AQ$30,'SoBCaICbIC-urbanresidential'!I$1)</f>
        <v>0</v>
      </c>
      <c r="J7">
        <f>SUMIFS('Pre ISIC Consolidation'!$B26:$AQ26,'Pre ISIC Consolidation'!$B$30:$AQ$30,'SoBCaICbIC-urbanresidential'!J$1)</f>
        <v>0</v>
      </c>
      <c r="K7">
        <f>SUMIFS('Pre ISIC Consolidation'!$B26:$AQ26,'Pre ISIC Consolidation'!$B$30:$AQ$30,'SoBCaICbIC-urbanresidential'!K$1)</f>
        <v>0</v>
      </c>
      <c r="L7">
        <f>SUMIFS('Pre ISIC Consolidation'!$B26:$AQ26,'Pre ISIC Consolidation'!$B$30:$AQ$30,'SoBCaICbIC-urbanresidential'!L$1)</f>
        <v>0</v>
      </c>
      <c r="M7">
        <f>SUMIFS('Pre ISIC Consolidation'!$B26:$AQ26,'Pre ISIC Consolidation'!$B$30:$AQ$30,'SoBCaICbIC-urbanresidential'!M$1)</f>
        <v>0</v>
      </c>
      <c r="N7">
        <f>SUMIFS('Pre ISIC Consolidation'!$B26:$AQ26,'Pre ISIC Consolidation'!$B$30:$AQ$30,'SoBCaICbIC-urbanresidential'!N$1)</f>
        <v>0</v>
      </c>
      <c r="O7">
        <f>SUMIFS('Pre ISIC Consolidation'!$B26:$AQ26,'Pre ISIC Consolidation'!$B$30:$AQ$30,'SoBCaICbIC-urbanresidential'!O$1)</f>
        <v>0</v>
      </c>
      <c r="P7">
        <f>SUMIFS('Pre ISIC Consolidation'!$B26:$AQ26,'Pre ISIC Consolidation'!$B$30:$AQ$30,'SoBCaICbIC-urbanresidential'!P$1)</f>
        <v>0</v>
      </c>
      <c r="Q7">
        <f>SUMIFS('Pre ISIC Consolidation'!$B26:$AQ26,'Pre ISIC Consolidation'!$B$30:$AQ$30,'SoBCaICbIC-urbanresidential'!Q$1)</f>
        <v>0</v>
      </c>
      <c r="R7">
        <f>SUMIFS('Pre ISIC Consolidation'!$B26:$AQ26,'Pre ISIC Consolidation'!$B$30:$AQ$30,'SoBCaICbIC-urbanresidential'!R$1)</f>
        <v>0</v>
      </c>
      <c r="S7">
        <f>SUMIFS('Pre ISIC Consolidation'!$B26:$AQ26,'Pre ISIC Consolidation'!$B$30:$AQ$30,'SoBCaICbIC-urbanresidential'!S$1)</f>
        <v>0</v>
      </c>
      <c r="T7">
        <f>SUMIFS('Pre ISIC Consolidation'!$B26:$AQ26,'Pre ISIC Consolidation'!$B$30:$AQ$30,'SoBCaICbIC-urbanresidential'!T$1)</f>
        <v>0</v>
      </c>
      <c r="U7">
        <f>SUMIFS('Pre ISIC Consolidation'!$B26:$AQ26,'Pre ISIC Consolidation'!$B$30:$AQ$30,'SoBCaICbIC-urbanresidential'!U$1)</f>
        <v>0</v>
      </c>
      <c r="V7">
        <f>SUMIFS('Pre ISIC Consolidation'!$B26:$AQ26,'Pre ISIC Consolidation'!$B$30:$AQ$30,'SoBCaICbIC-urbanresidential'!V$1)</f>
        <v>0</v>
      </c>
      <c r="W7">
        <f>SUMIFS('Pre ISIC Consolidation'!$B26:$AQ26,'Pre ISIC Consolidation'!$B$30:$AQ$30,'SoBCaICbIC-urbanresidential'!W$1)</f>
        <v>0</v>
      </c>
      <c r="X7">
        <f>SUMIFS('Pre ISIC Consolidation'!$B26:$AQ26,'Pre ISIC Consolidation'!$B$30:$AQ$30,'SoBCaICbIC-urbanresidential'!X$1)</f>
        <v>0</v>
      </c>
      <c r="Y7">
        <f>SUMIFS('Pre ISIC Consolidation'!$B26:$AQ26,'Pre ISIC Consolidation'!$B$30:$AQ$30,'SoBCaICbIC-urbanresidential'!Y$1)</f>
        <v>0</v>
      </c>
      <c r="Z7">
        <f>SUMIFS('Pre ISIC Consolidation'!$B26:$AQ26,'Pre ISIC Consolidation'!$B$30:$AQ$30,'SoBCaICbIC-urbanresidential'!Z$1)</f>
        <v>0</v>
      </c>
      <c r="AA7">
        <f>SUMIFS('Pre ISIC Consolidation'!$B26:$AQ26,'Pre ISIC Consolidation'!$B$30:$AQ$30,'SoBCaICbIC-urbanresidential'!AA$1)</f>
        <v>0</v>
      </c>
      <c r="AB7">
        <f>SUMIFS('Pre ISIC Consolidation'!$B26:$AQ26,'Pre ISIC Consolidation'!$B$30:$AQ$30,'SoBCaICbIC-urbanresidential'!AB$1)</f>
        <v>0</v>
      </c>
      <c r="AC7">
        <f>SUMIFS('Pre ISIC Consolidation'!$B26:$AQ26,'Pre ISIC Consolidation'!$B$30:$AQ$30,'SoBCaICbIC-urbanresidential'!AC$1)</f>
        <v>0</v>
      </c>
      <c r="AD7">
        <f>SUMIFS('Pre ISIC Consolidation'!$B26:$AQ26,'Pre ISIC Consolidation'!$B$30:$AQ$30,'SoBCaICbIC-urbanresidential'!AD$1)</f>
        <v>0</v>
      </c>
      <c r="AE7">
        <f>SUMIFS('Pre ISIC Consolidation'!$B26:$AQ26,'Pre ISIC Consolidation'!$B$30:$AQ$30,'SoBCaICbIC-urbanresidential'!AE$1)</f>
        <v>0</v>
      </c>
      <c r="AF7">
        <f>SUMIFS('Pre ISIC Consolidation'!$B26:$AQ26,'Pre ISIC Consolidation'!$B$30:$AQ$30,'SoBCaICbIC-urbanresidential'!AF$1)</f>
        <v>0</v>
      </c>
      <c r="AG7">
        <f>SUMIFS('Pre ISIC Consolidation'!$B26:$AQ26,'Pre ISIC Consolidation'!$B$30:$AQ$30,'SoBCaICbIC-urbanresidential'!AG$1)</f>
        <v>0</v>
      </c>
      <c r="AH7">
        <f>SUMIFS('Pre ISIC Consolidation'!$B26:$AQ26,'Pre ISIC Consolidation'!$B$30:$AQ$30,'SoBCaICbIC-urbanresidential'!AH$1)</f>
        <v>0</v>
      </c>
      <c r="AI7">
        <f>SUMIFS('Pre ISIC Consolidation'!$B26:$AQ26,'Pre ISIC Consolidation'!$B$30:$AQ$30,'SoBCaICbIC-urbanresidential'!AI$1)</f>
        <v>0</v>
      </c>
      <c r="AJ7">
        <f>SUMIFS('Pre ISIC Consolidation'!$B26:$AQ26,'Pre ISIC Consolidation'!$B$30:$AQ$30,'SoBCaICbIC-urbanresidential'!AJ$1)</f>
        <v>0</v>
      </c>
      <c r="AK7">
        <f>SUMIFS('Pre ISIC Consolidation'!$B26:$AQ26,'Pre ISIC Consolidation'!$B$30:$AQ$30,'SoBCaICbIC-urbanresidential'!AK$1)</f>
        <v>0</v>
      </c>
      <c r="AL7">
        <f>SUMIFS('Pre ISIC Consolidation'!$B26:$AQ26,'Pre ISIC Consolidation'!$B$30:$AQ$30,'SoBCaICbIC-urbanresidential'!AL$1)</f>
        <v>0</v>
      </c>
      <c r="AM7">
        <f>SUMIFS('Pre ISIC Consolidation'!$B26:$AQ26,'Pre ISIC Consolidation'!$B$30:$AQ$30,'SoBCaICbIC-urbanresidential'!AM$1)</f>
        <v>0</v>
      </c>
      <c r="AN7">
        <f>SUMIFS('Pre ISIC Consolidation'!$B26:$AQ26,'Pre ISIC Consolidation'!$B$30:$AQ$30,'SoBCaICbIC-urbanresidential'!AN$1)</f>
        <v>0</v>
      </c>
      <c r="AO7">
        <f>SUMIFS('Pre ISIC Consolidation'!$B26:$AQ26,'Pre ISIC Consolidation'!$B$30:$AQ$30,'SoBCaICbIC-urbanresidential'!AO$1)</f>
        <v>0</v>
      </c>
      <c r="AP7">
        <f>SUMIFS('Pre ISIC Consolidation'!$B26:$AQ26,'Pre ISIC Consolidation'!$B$30:$AQ$30,'SoBCaICbIC-urbanresidential'!AP$1)</f>
        <v>0</v>
      </c>
      <c r="AQ7">
        <f>SUMIFS('Pre ISIC Consolidation'!$B26:$AQ26,'Pre ISIC Consolidation'!$B$30:$AQ$30,'SoBCaICbIC-urbanresidential'!AQ$1)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2"/>
  <sheetViews>
    <sheetView workbookViewId="0"/>
  </sheetViews>
  <sheetFormatPr defaultRowHeight="14.25" x14ac:dyDescent="0.45"/>
  <cols>
    <col min="2" max="2" width="28.73046875" customWidth="1"/>
    <col min="3" max="11" width="7.73046875" style="10" customWidth="1"/>
  </cols>
  <sheetData>
    <row r="1" spans="2:11" ht="28.5" x14ac:dyDescent="0.45">
      <c r="B1" s="9" t="s">
        <v>155</v>
      </c>
    </row>
    <row r="2" spans="2:11" ht="26.25" customHeight="1" x14ac:dyDescent="0.5">
      <c r="B2" s="128" t="s">
        <v>156</v>
      </c>
      <c r="C2" s="129"/>
      <c r="D2" s="129"/>
      <c r="E2" s="129"/>
      <c r="F2" s="129"/>
      <c r="G2" s="129"/>
      <c r="H2" s="129"/>
      <c r="I2" s="129"/>
      <c r="J2" s="129"/>
      <c r="K2" s="129"/>
    </row>
    <row r="3" spans="2:11" ht="24" customHeight="1" thickBot="1" x14ac:dyDescent="0.55000000000000004">
      <c r="B3" s="11"/>
      <c r="C3" s="130" t="s">
        <v>157</v>
      </c>
      <c r="D3" s="131"/>
      <c r="E3" s="131"/>
      <c r="F3" s="131"/>
      <c r="G3" s="131"/>
      <c r="H3" s="132"/>
      <c r="I3" s="132"/>
      <c r="J3" s="132"/>
      <c r="K3" s="132"/>
    </row>
    <row r="4" spans="2:11" ht="27" customHeight="1" thickTop="1" x14ac:dyDescent="0.5">
      <c r="B4" s="11"/>
      <c r="C4" s="133" t="s">
        <v>158</v>
      </c>
      <c r="D4" s="135" t="s">
        <v>159</v>
      </c>
      <c r="E4" s="137" t="s">
        <v>160</v>
      </c>
      <c r="F4" s="138"/>
      <c r="G4" s="138"/>
      <c r="H4" s="138"/>
      <c r="I4" s="138"/>
      <c r="J4" s="138"/>
      <c r="K4" s="138"/>
    </row>
    <row r="5" spans="2:11" ht="63.75" customHeight="1" thickBot="1" x14ac:dyDescent="0.5">
      <c r="B5" s="12"/>
      <c r="C5" s="134" t="s">
        <v>158</v>
      </c>
      <c r="D5" s="136"/>
      <c r="E5" s="13" t="s">
        <v>161</v>
      </c>
      <c r="F5" s="13" t="s">
        <v>162</v>
      </c>
      <c r="G5" s="13" t="s">
        <v>163</v>
      </c>
      <c r="H5" s="13" t="s">
        <v>164</v>
      </c>
      <c r="I5" s="13" t="s">
        <v>165</v>
      </c>
      <c r="J5" s="13" t="s">
        <v>166</v>
      </c>
      <c r="K5" s="13" t="s">
        <v>72</v>
      </c>
    </row>
    <row r="6" spans="2:11" ht="24" customHeight="1" thickTop="1" x14ac:dyDescent="0.45">
      <c r="B6" s="14" t="s">
        <v>167</v>
      </c>
      <c r="C6" s="15">
        <v>87093</v>
      </c>
      <c r="D6" s="16">
        <v>80078</v>
      </c>
      <c r="E6" s="16">
        <v>11846</v>
      </c>
      <c r="F6" s="16">
        <v>8654</v>
      </c>
      <c r="G6" s="16">
        <v>20766</v>
      </c>
      <c r="H6" s="16">
        <v>5925</v>
      </c>
      <c r="I6" s="16">
        <v>22443</v>
      </c>
      <c r="J6" s="16">
        <v>49188</v>
      </c>
      <c r="K6" s="16">
        <v>1574</v>
      </c>
    </row>
    <row r="7" spans="2:11" ht="24" customHeight="1" x14ac:dyDescent="0.45">
      <c r="B7" s="17" t="s">
        <v>168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  <c r="J7" s="18" t="s">
        <v>169</v>
      </c>
      <c r="K7" s="18" t="s">
        <v>169</v>
      </c>
    </row>
    <row r="8" spans="2:11" ht="15" customHeight="1" x14ac:dyDescent="0.45">
      <c r="B8" s="19" t="s">
        <v>170</v>
      </c>
      <c r="C8" s="16">
        <v>8041</v>
      </c>
      <c r="D8" s="16">
        <v>6699</v>
      </c>
      <c r="E8" s="16">
        <v>868</v>
      </c>
      <c r="F8" s="16">
        <v>1091</v>
      </c>
      <c r="G8" s="16">
        <v>1747</v>
      </c>
      <c r="H8" s="16" t="s">
        <v>171</v>
      </c>
      <c r="I8" s="16">
        <v>400</v>
      </c>
      <c r="J8" s="16">
        <v>3809</v>
      </c>
      <c r="K8" s="16" t="s">
        <v>171</v>
      </c>
    </row>
    <row r="9" spans="2:11" ht="15" customHeight="1" x14ac:dyDescent="0.45">
      <c r="B9" s="19" t="s">
        <v>172</v>
      </c>
      <c r="C9" s="16">
        <v>8900</v>
      </c>
      <c r="D9" s="16">
        <v>7590</v>
      </c>
      <c r="E9" s="16">
        <v>1038</v>
      </c>
      <c r="F9" s="16">
        <v>1416</v>
      </c>
      <c r="G9" s="16">
        <v>2025</v>
      </c>
      <c r="H9" s="16" t="s">
        <v>171</v>
      </c>
      <c r="I9" s="16">
        <v>734</v>
      </c>
      <c r="J9" s="16">
        <v>4622</v>
      </c>
      <c r="K9" s="16" t="s">
        <v>171</v>
      </c>
    </row>
    <row r="10" spans="2:11" ht="15" customHeight="1" x14ac:dyDescent="0.45">
      <c r="B10" s="19" t="s">
        <v>173</v>
      </c>
      <c r="C10" s="16">
        <v>14105</v>
      </c>
      <c r="D10" s="16">
        <v>12744</v>
      </c>
      <c r="E10" s="16">
        <v>1477</v>
      </c>
      <c r="F10" s="16">
        <v>2233</v>
      </c>
      <c r="G10" s="16">
        <v>3115</v>
      </c>
      <c r="H10" s="16" t="s">
        <v>171</v>
      </c>
      <c r="I10" s="16">
        <v>2008</v>
      </c>
      <c r="J10" s="16">
        <v>8246</v>
      </c>
      <c r="K10" s="16" t="s">
        <v>171</v>
      </c>
    </row>
    <row r="11" spans="2:11" ht="15" customHeight="1" x14ac:dyDescent="0.45">
      <c r="B11" s="19" t="s">
        <v>174</v>
      </c>
      <c r="C11" s="16">
        <v>11917</v>
      </c>
      <c r="D11" s="16">
        <v>10911</v>
      </c>
      <c r="E11" s="16">
        <v>1642</v>
      </c>
      <c r="F11" s="16">
        <v>1439</v>
      </c>
      <c r="G11" s="16">
        <v>3021</v>
      </c>
      <c r="H11" s="16">
        <v>213</v>
      </c>
      <c r="I11" s="16">
        <v>2707</v>
      </c>
      <c r="J11" s="16">
        <v>7237</v>
      </c>
      <c r="K11" s="16" t="s">
        <v>171</v>
      </c>
    </row>
    <row r="12" spans="2:11" ht="15" customHeight="1" x14ac:dyDescent="0.45">
      <c r="B12" s="19" t="s">
        <v>175</v>
      </c>
      <c r="C12" s="16">
        <v>13918</v>
      </c>
      <c r="D12" s="16">
        <v>13114</v>
      </c>
      <c r="E12" s="16">
        <v>2664</v>
      </c>
      <c r="F12" s="16">
        <v>1042</v>
      </c>
      <c r="G12" s="16">
        <v>2763</v>
      </c>
      <c r="H12" s="16">
        <v>704</v>
      </c>
      <c r="I12" s="16">
        <v>4938</v>
      </c>
      <c r="J12" s="16">
        <v>8489</v>
      </c>
      <c r="K12" s="16">
        <v>541</v>
      </c>
    </row>
    <row r="13" spans="2:11" ht="15" customHeight="1" x14ac:dyDescent="0.45">
      <c r="B13" s="19" t="s">
        <v>176</v>
      </c>
      <c r="C13" s="16">
        <v>12415</v>
      </c>
      <c r="D13" s="16">
        <v>11941</v>
      </c>
      <c r="E13" s="16">
        <v>1549</v>
      </c>
      <c r="F13" s="16">
        <v>683</v>
      </c>
      <c r="G13" s="16">
        <v>2915</v>
      </c>
      <c r="H13" s="16">
        <v>1313</v>
      </c>
      <c r="I13" s="16">
        <v>4258</v>
      </c>
      <c r="J13" s="16">
        <v>7569</v>
      </c>
      <c r="K13" s="16" t="s">
        <v>171</v>
      </c>
    </row>
    <row r="14" spans="2:11" ht="15" customHeight="1" x14ac:dyDescent="0.45">
      <c r="B14" s="19" t="s">
        <v>177</v>
      </c>
      <c r="C14" s="16">
        <v>10724</v>
      </c>
      <c r="D14" s="16">
        <v>10348</v>
      </c>
      <c r="E14" s="16">
        <v>1527</v>
      </c>
      <c r="F14" s="16">
        <v>466</v>
      </c>
      <c r="G14" s="16">
        <v>2970</v>
      </c>
      <c r="H14" s="16">
        <v>1553</v>
      </c>
      <c r="I14" s="16">
        <v>4970</v>
      </c>
      <c r="J14" s="16">
        <v>5991</v>
      </c>
      <c r="K14" s="16" t="s">
        <v>171</v>
      </c>
    </row>
    <row r="15" spans="2:11" ht="15" customHeight="1" x14ac:dyDescent="0.45">
      <c r="B15" s="19" t="s">
        <v>178</v>
      </c>
      <c r="C15" s="16">
        <v>7074</v>
      </c>
      <c r="D15" s="16">
        <v>6730</v>
      </c>
      <c r="E15" s="16">
        <v>1080</v>
      </c>
      <c r="F15" s="16">
        <v>284</v>
      </c>
      <c r="G15" s="16">
        <v>2211</v>
      </c>
      <c r="H15" s="16">
        <v>1974</v>
      </c>
      <c r="I15" s="16">
        <v>2430</v>
      </c>
      <c r="J15" s="16">
        <v>3225</v>
      </c>
      <c r="K15" s="16" t="s">
        <v>171</v>
      </c>
    </row>
    <row r="16" spans="2:11" ht="24" customHeight="1" x14ac:dyDescent="0.45">
      <c r="B16" s="17" t="s">
        <v>179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  <c r="J16" s="17" t="s">
        <v>169</v>
      </c>
      <c r="K16" s="17" t="s">
        <v>169</v>
      </c>
    </row>
    <row r="17" spans="2:14" x14ac:dyDescent="0.45">
      <c r="B17" s="19" t="s">
        <v>180</v>
      </c>
      <c r="C17" s="16">
        <v>12239</v>
      </c>
      <c r="D17" s="16">
        <v>12099</v>
      </c>
      <c r="E17" s="16">
        <v>2209</v>
      </c>
      <c r="F17" s="16">
        <v>564</v>
      </c>
      <c r="G17" s="16">
        <v>1750</v>
      </c>
      <c r="H17" s="16">
        <v>1155</v>
      </c>
      <c r="I17" s="16">
        <v>6637</v>
      </c>
      <c r="J17" s="16">
        <v>6107</v>
      </c>
      <c r="K17" s="16" t="s">
        <v>171</v>
      </c>
    </row>
    <row r="18" spans="2:14" x14ac:dyDescent="0.45">
      <c r="B18" s="19" t="s">
        <v>181</v>
      </c>
      <c r="C18" s="16">
        <v>1252</v>
      </c>
      <c r="D18" s="16">
        <v>1196</v>
      </c>
      <c r="E18" s="16" t="s">
        <v>171</v>
      </c>
      <c r="F18" s="16" t="s">
        <v>171</v>
      </c>
      <c r="G18" s="16">
        <v>336</v>
      </c>
      <c r="H18" s="16" t="s">
        <v>182</v>
      </c>
      <c r="I18" s="16" t="s">
        <v>171</v>
      </c>
      <c r="J18" s="16">
        <v>944</v>
      </c>
      <c r="K18" s="16" t="s">
        <v>171</v>
      </c>
    </row>
    <row r="19" spans="2:14" x14ac:dyDescent="0.45">
      <c r="B19" s="19" t="s">
        <v>183</v>
      </c>
      <c r="C19" s="16">
        <v>1819</v>
      </c>
      <c r="D19" s="16">
        <v>1762</v>
      </c>
      <c r="E19" s="16">
        <v>146</v>
      </c>
      <c r="F19" s="16">
        <v>266</v>
      </c>
      <c r="G19" s="16">
        <v>256</v>
      </c>
      <c r="H19" s="16" t="s">
        <v>171</v>
      </c>
      <c r="I19" s="16">
        <v>145</v>
      </c>
      <c r="J19" s="16">
        <v>1296</v>
      </c>
      <c r="K19" s="16" t="s">
        <v>171</v>
      </c>
    </row>
    <row r="20" spans="2:14" x14ac:dyDescent="0.45">
      <c r="B20" s="19" t="s">
        <v>184</v>
      </c>
      <c r="C20" s="16">
        <v>4155</v>
      </c>
      <c r="D20" s="16">
        <v>4109</v>
      </c>
      <c r="E20" s="16">
        <v>739</v>
      </c>
      <c r="F20" s="16">
        <v>258</v>
      </c>
      <c r="G20" s="16">
        <v>967</v>
      </c>
      <c r="H20" s="16">
        <v>671</v>
      </c>
      <c r="I20" s="16">
        <v>2285</v>
      </c>
      <c r="J20" s="16">
        <v>2085</v>
      </c>
      <c r="K20" s="16" t="s">
        <v>171</v>
      </c>
    </row>
    <row r="21" spans="2:14" x14ac:dyDescent="0.45">
      <c r="B21" s="20" t="s">
        <v>185</v>
      </c>
      <c r="C21" s="16">
        <v>2374</v>
      </c>
      <c r="D21" s="16">
        <v>2354</v>
      </c>
      <c r="E21" s="16">
        <v>506</v>
      </c>
      <c r="F21" s="16">
        <v>124</v>
      </c>
      <c r="G21" s="16">
        <v>501</v>
      </c>
      <c r="H21" s="16">
        <v>563</v>
      </c>
      <c r="I21" s="16">
        <v>1698</v>
      </c>
      <c r="J21" s="16">
        <v>1073</v>
      </c>
      <c r="K21" s="16" t="s">
        <v>171</v>
      </c>
    </row>
    <row r="22" spans="2:14" x14ac:dyDescent="0.45">
      <c r="B22" s="20" t="s">
        <v>186</v>
      </c>
      <c r="C22" s="16">
        <v>1781</v>
      </c>
      <c r="D22" s="16">
        <v>1754</v>
      </c>
      <c r="E22" s="16">
        <v>233</v>
      </c>
      <c r="F22" s="16">
        <v>133</v>
      </c>
      <c r="G22" s="16">
        <v>466</v>
      </c>
      <c r="H22" s="16" t="s">
        <v>171</v>
      </c>
      <c r="I22" s="16">
        <v>588</v>
      </c>
      <c r="J22" s="16">
        <v>1012</v>
      </c>
      <c r="K22" s="16" t="s">
        <v>182</v>
      </c>
    </row>
    <row r="23" spans="2:14" x14ac:dyDescent="0.45">
      <c r="B23" s="19" t="s">
        <v>187</v>
      </c>
      <c r="C23" s="16">
        <v>5826</v>
      </c>
      <c r="D23" s="16">
        <v>5696</v>
      </c>
      <c r="E23" s="16">
        <v>1259</v>
      </c>
      <c r="F23" s="16">
        <v>638</v>
      </c>
      <c r="G23" s="16">
        <v>2168</v>
      </c>
      <c r="H23" s="16">
        <v>621</v>
      </c>
      <c r="I23" s="16">
        <v>2105</v>
      </c>
      <c r="J23" s="16">
        <v>2561</v>
      </c>
      <c r="K23" s="16" t="s">
        <v>171</v>
      </c>
    </row>
    <row r="24" spans="2:14" x14ac:dyDescent="0.45">
      <c r="B24" s="19" t="s">
        <v>188</v>
      </c>
      <c r="C24" s="16">
        <v>11330</v>
      </c>
      <c r="D24" s="16">
        <v>10794</v>
      </c>
      <c r="E24" s="16">
        <v>1419</v>
      </c>
      <c r="F24" s="16">
        <v>1423</v>
      </c>
      <c r="G24" s="16">
        <v>2568</v>
      </c>
      <c r="H24" s="16" t="s">
        <v>171</v>
      </c>
      <c r="I24" s="16">
        <v>1138</v>
      </c>
      <c r="J24" s="16">
        <v>9434</v>
      </c>
      <c r="K24" s="16">
        <v>872</v>
      </c>
      <c r="N24" s="21"/>
    </row>
    <row r="25" spans="2:14" ht="15" customHeight="1" x14ac:dyDescent="0.45">
      <c r="B25" s="22" t="s">
        <v>189</v>
      </c>
      <c r="C25" s="16">
        <v>5439</v>
      </c>
      <c r="D25" s="16">
        <v>5088</v>
      </c>
      <c r="E25" s="16">
        <v>441</v>
      </c>
      <c r="F25" s="16">
        <v>590</v>
      </c>
      <c r="G25" s="16">
        <v>1007</v>
      </c>
      <c r="H25" s="16" t="s">
        <v>171</v>
      </c>
      <c r="I25" s="16">
        <v>312</v>
      </c>
      <c r="J25" s="16">
        <v>3964</v>
      </c>
      <c r="K25" s="16" t="s">
        <v>171</v>
      </c>
    </row>
    <row r="26" spans="2:14" ht="15" customHeight="1" x14ac:dyDescent="0.45">
      <c r="B26" s="22" t="s">
        <v>190</v>
      </c>
      <c r="C26" s="16">
        <v>5890</v>
      </c>
      <c r="D26" s="16">
        <v>5706</v>
      </c>
      <c r="E26" s="16">
        <v>978</v>
      </c>
      <c r="F26" s="16">
        <v>832</v>
      </c>
      <c r="G26" s="16">
        <v>1561</v>
      </c>
      <c r="H26" s="16" t="s">
        <v>171</v>
      </c>
      <c r="I26" s="16">
        <v>826</v>
      </c>
      <c r="J26" s="16">
        <v>5470</v>
      </c>
      <c r="K26" s="16">
        <v>860</v>
      </c>
    </row>
    <row r="27" spans="2:14" ht="15" customHeight="1" x14ac:dyDescent="0.45">
      <c r="B27" s="19" t="s">
        <v>191</v>
      </c>
      <c r="C27" s="16">
        <v>15952</v>
      </c>
      <c r="D27" s="16">
        <v>15753</v>
      </c>
      <c r="E27" s="16">
        <v>2667</v>
      </c>
      <c r="F27" s="16">
        <v>1691</v>
      </c>
      <c r="G27" s="16">
        <v>3727</v>
      </c>
      <c r="H27" s="16">
        <v>1794</v>
      </c>
      <c r="I27" s="16">
        <v>4650</v>
      </c>
      <c r="J27" s="16">
        <v>8407</v>
      </c>
      <c r="K27" s="16" t="s">
        <v>171</v>
      </c>
    </row>
    <row r="28" spans="2:14" ht="15" customHeight="1" x14ac:dyDescent="0.45">
      <c r="B28" s="19" t="s">
        <v>192</v>
      </c>
      <c r="C28" s="16">
        <v>5559</v>
      </c>
      <c r="D28" s="16">
        <v>5323</v>
      </c>
      <c r="E28" s="16">
        <v>727</v>
      </c>
      <c r="F28" s="16">
        <v>582</v>
      </c>
      <c r="G28" s="16">
        <v>1560</v>
      </c>
      <c r="H28" s="16">
        <v>888</v>
      </c>
      <c r="I28" s="16">
        <v>1621</v>
      </c>
      <c r="J28" s="16">
        <v>3016</v>
      </c>
      <c r="K28" s="16" t="s">
        <v>171</v>
      </c>
    </row>
    <row r="29" spans="2:14" ht="15" customHeight="1" x14ac:dyDescent="0.45">
      <c r="B29" s="19" t="s">
        <v>193</v>
      </c>
      <c r="C29" s="16">
        <v>1440</v>
      </c>
      <c r="D29" s="16">
        <v>1391</v>
      </c>
      <c r="E29" s="16" t="s">
        <v>171</v>
      </c>
      <c r="F29" s="16" t="s">
        <v>171</v>
      </c>
      <c r="G29" s="16">
        <v>253</v>
      </c>
      <c r="H29" s="16" t="s">
        <v>171</v>
      </c>
      <c r="I29" s="16">
        <v>466</v>
      </c>
      <c r="J29" s="16">
        <v>601</v>
      </c>
      <c r="K29" s="16" t="s">
        <v>171</v>
      </c>
    </row>
    <row r="30" spans="2:14" ht="15" customHeight="1" x14ac:dyDescent="0.45">
      <c r="B30" s="19" t="s">
        <v>194</v>
      </c>
      <c r="C30" s="16">
        <v>4557</v>
      </c>
      <c r="D30" s="16">
        <v>4511</v>
      </c>
      <c r="E30" s="16">
        <v>581</v>
      </c>
      <c r="F30" s="16">
        <v>927</v>
      </c>
      <c r="G30" s="16">
        <v>859</v>
      </c>
      <c r="H30" s="16" t="s">
        <v>182</v>
      </c>
      <c r="I30" s="16">
        <v>1359</v>
      </c>
      <c r="J30" s="16">
        <v>2801</v>
      </c>
      <c r="K30" s="16" t="s">
        <v>171</v>
      </c>
    </row>
    <row r="31" spans="2:14" ht="15" customHeight="1" x14ac:dyDescent="0.45">
      <c r="B31" s="19" t="s">
        <v>195</v>
      </c>
      <c r="C31" s="16">
        <v>4630</v>
      </c>
      <c r="D31" s="16">
        <v>4157</v>
      </c>
      <c r="E31" s="16">
        <v>356</v>
      </c>
      <c r="F31" s="16">
        <v>497</v>
      </c>
      <c r="G31" s="16">
        <v>1919</v>
      </c>
      <c r="H31" s="16" t="s">
        <v>171</v>
      </c>
      <c r="I31" s="16">
        <v>433</v>
      </c>
      <c r="J31" s="16">
        <v>2498</v>
      </c>
      <c r="K31" s="16" t="s">
        <v>171</v>
      </c>
    </row>
    <row r="32" spans="2:14" ht="15" customHeight="1" x14ac:dyDescent="0.45">
      <c r="B32" s="19" t="s">
        <v>196</v>
      </c>
      <c r="C32" s="16">
        <v>13077</v>
      </c>
      <c r="D32" s="16">
        <v>9987</v>
      </c>
      <c r="E32" s="16">
        <v>1138</v>
      </c>
      <c r="F32" s="16">
        <v>1294</v>
      </c>
      <c r="G32" s="16">
        <v>3480</v>
      </c>
      <c r="H32" s="16" t="s">
        <v>171</v>
      </c>
      <c r="I32" s="16">
        <v>841</v>
      </c>
      <c r="J32" s="16">
        <v>7297</v>
      </c>
      <c r="K32" s="16" t="s">
        <v>171</v>
      </c>
    </row>
    <row r="33" spans="2:11" ht="15" customHeight="1" x14ac:dyDescent="0.45">
      <c r="B33" s="19" t="s">
        <v>197</v>
      </c>
      <c r="C33" s="16">
        <v>2002</v>
      </c>
      <c r="D33" s="16">
        <v>1886</v>
      </c>
      <c r="E33" s="16" t="s">
        <v>171</v>
      </c>
      <c r="F33" s="16" t="s">
        <v>171</v>
      </c>
      <c r="G33" s="16">
        <v>737</v>
      </c>
      <c r="H33" s="16" t="s">
        <v>171</v>
      </c>
      <c r="I33" s="16">
        <v>408</v>
      </c>
      <c r="J33" s="16">
        <v>1257</v>
      </c>
      <c r="K33" s="16" t="s">
        <v>171</v>
      </c>
    </row>
    <row r="34" spans="2:11" ht="15" customHeight="1" x14ac:dyDescent="0.45">
      <c r="B34" s="19" t="s">
        <v>198</v>
      </c>
      <c r="C34" s="16">
        <v>3256</v>
      </c>
      <c r="D34" s="16">
        <v>1415</v>
      </c>
      <c r="E34" s="16" t="s">
        <v>171</v>
      </c>
      <c r="F34" s="16" t="s">
        <v>171</v>
      </c>
      <c r="G34" s="16" t="s">
        <v>171</v>
      </c>
      <c r="H34" s="16" t="s">
        <v>171</v>
      </c>
      <c r="I34" s="16">
        <v>296</v>
      </c>
      <c r="J34" s="16">
        <v>886</v>
      </c>
      <c r="K34" s="16" t="s">
        <v>171</v>
      </c>
    </row>
    <row r="35" spans="2:11" ht="24" customHeight="1" x14ac:dyDescent="0.45">
      <c r="B35" s="17" t="s">
        <v>199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  <c r="J35" s="17" t="s">
        <v>169</v>
      </c>
      <c r="K35" s="17" t="s">
        <v>169</v>
      </c>
    </row>
    <row r="36" spans="2:11" ht="15" customHeight="1" x14ac:dyDescent="0.45">
      <c r="B36" s="19" t="s">
        <v>200</v>
      </c>
      <c r="C36" s="16">
        <v>3983</v>
      </c>
      <c r="D36" s="16">
        <v>3583</v>
      </c>
      <c r="E36" s="16">
        <v>371</v>
      </c>
      <c r="F36" s="16">
        <v>524</v>
      </c>
      <c r="G36" s="16">
        <v>1442</v>
      </c>
      <c r="H36" s="16">
        <v>523</v>
      </c>
      <c r="I36" s="16">
        <v>1221</v>
      </c>
      <c r="J36" s="16">
        <v>1380</v>
      </c>
      <c r="K36" s="16" t="s">
        <v>171</v>
      </c>
    </row>
    <row r="37" spans="2:11" ht="15" customHeight="1" x14ac:dyDescent="0.45">
      <c r="B37" s="19" t="s">
        <v>201</v>
      </c>
      <c r="C37" s="16">
        <v>6025</v>
      </c>
      <c r="D37" s="16">
        <v>5527</v>
      </c>
      <c r="E37" s="16">
        <v>744</v>
      </c>
      <c r="F37" s="16">
        <v>393</v>
      </c>
      <c r="G37" s="16">
        <v>1717</v>
      </c>
      <c r="H37" s="16">
        <v>888</v>
      </c>
      <c r="I37" s="16">
        <v>2016</v>
      </c>
      <c r="J37" s="16">
        <v>2589</v>
      </c>
      <c r="K37" s="16" t="s">
        <v>171</v>
      </c>
    </row>
    <row r="38" spans="2:11" ht="15" customHeight="1" x14ac:dyDescent="0.45">
      <c r="B38" s="19" t="s">
        <v>202</v>
      </c>
      <c r="C38" s="16">
        <v>7381</v>
      </c>
      <c r="D38" s="16">
        <v>6895</v>
      </c>
      <c r="E38" s="16">
        <v>907</v>
      </c>
      <c r="F38" s="16">
        <v>685</v>
      </c>
      <c r="G38" s="16">
        <v>2277</v>
      </c>
      <c r="H38" s="16">
        <v>446</v>
      </c>
      <c r="I38" s="16">
        <v>2659</v>
      </c>
      <c r="J38" s="16">
        <v>3715</v>
      </c>
      <c r="K38" s="16" t="s">
        <v>171</v>
      </c>
    </row>
    <row r="39" spans="2:11" ht="15" customHeight="1" x14ac:dyDescent="0.45">
      <c r="B39" s="19" t="s">
        <v>203</v>
      </c>
      <c r="C39" s="16">
        <v>10362</v>
      </c>
      <c r="D39" s="16">
        <v>9730</v>
      </c>
      <c r="E39" s="16">
        <v>1295</v>
      </c>
      <c r="F39" s="16">
        <v>1168</v>
      </c>
      <c r="G39" s="16">
        <v>2586</v>
      </c>
      <c r="H39" s="16">
        <v>1002</v>
      </c>
      <c r="I39" s="16">
        <v>3506</v>
      </c>
      <c r="J39" s="16">
        <v>5670</v>
      </c>
      <c r="K39" s="16" t="s">
        <v>171</v>
      </c>
    </row>
    <row r="40" spans="2:11" ht="15" customHeight="1" x14ac:dyDescent="0.45">
      <c r="B40" s="19" t="s">
        <v>204</v>
      </c>
      <c r="C40" s="16">
        <v>10846</v>
      </c>
      <c r="D40" s="16">
        <v>10045</v>
      </c>
      <c r="E40" s="16">
        <v>1198</v>
      </c>
      <c r="F40" s="16">
        <v>1345</v>
      </c>
      <c r="G40" s="16">
        <v>2923</v>
      </c>
      <c r="H40" s="16">
        <v>930</v>
      </c>
      <c r="I40" s="16">
        <v>2763</v>
      </c>
      <c r="J40" s="16">
        <v>6156</v>
      </c>
      <c r="K40" s="16" t="s">
        <v>171</v>
      </c>
    </row>
    <row r="41" spans="2:11" ht="15" customHeight="1" x14ac:dyDescent="0.45">
      <c r="B41" s="19" t="s">
        <v>205</v>
      </c>
      <c r="C41" s="16">
        <v>15230</v>
      </c>
      <c r="D41" s="16">
        <v>13723</v>
      </c>
      <c r="E41" s="16">
        <v>2386</v>
      </c>
      <c r="F41" s="16">
        <v>1763</v>
      </c>
      <c r="G41" s="16">
        <v>3424</v>
      </c>
      <c r="H41" s="16">
        <v>446</v>
      </c>
      <c r="I41" s="16">
        <v>2973</v>
      </c>
      <c r="J41" s="16">
        <v>9037</v>
      </c>
      <c r="K41" s="16" t="s">
        <v>171</v>
      </c>
    </row>
    <row r="42" spans="2:11" ht="15" customHeight="1" x14ac:dyDescent="0.45">
      <c r="B42" s="19" t="s">
        <v>206</v>
      </c>
      <c r="C42" s="16">
        <v>13803</v>
      </c>
      <c r="D42" s="16">
        <v>12389</v>
      </c>
      <c r="E42" s="16">
        <v>2136</v>
      </c>
      <c r="F42" s="16">
        <v>1266</v>
      </c>
      <c r="G42" s="16">
        <v>2996</v>
      </c>
      <c r="H42" s="16">
        <v>642</v>
      </c>
      <c r="I42" s="16">
        <v>2970</v>
      </c>
      <c r="J42" s="16">
        <v>8544</v>
      </c>
      <c r="K42" s="16">
        <v>397</v>
      </c>
    </row>
    <row r="43" spans="2:11" ht="15" customHeight="1" x14ac:dyDescent="0.45">
      <c r="B43" s="19" t="s">
        <v>207</v>
      </c>
      <c r="C43" s="16">
        <v>7215</v>
      </c>
      <c r="D43" s="16">
        <v>6707</v>
      </c>
      <c r="E43" s="16">
        <v>808</v>
      </c>
      <c r="F43" s="16">
        <v>551</v>
      </c>
      <c r="G43" s="16">
        <v>1292</v>
      </c>
      <c r="H43" s="16" t="s">
        <v>171</v>
      </c>
      <c r="I43" s="16">
        <v>1636</v>
      </c>
      <c r="J43" s="16">
        <v>4281</v>
      </c>
      <c r="K43" s="16" t="s">
        <v>171</v>
      </c>
    </row>
    <row r="44" spans="2:11" ht="15" customHeight="1" x14ac:dyDescent="0.45">
      <c r="B44" s="19" t="s">
        <v>208</v>
      </c>
      <c r="C44" s="16">
        <v>6524</v>
      </c>
      <c r="D44" s="16">
        <v>5972</v>
      </c>
      <c r="E44" s="16">
        <v>1174</v>
      </c>
      <c r="F44" s="16">
        <v>516</v>
      </c>
      <c r="G44" s="16">
        <v>1160</v>
      </c>
      <c r="H44" s="16" t="s">
        <v>171</v>
      </c>
      <c r="I44" s="16">
        <v>1395</v>
      </c>
      <c r="J44" s="16">
        <v>4076</v>
      </c>
      <c r="K44" s="16" t="s">
        <v>171</v>
      </c>
    </row>
    <row r="45" spans="2:11" ht="15" customHeight="1" x14ac:dyDescent="0.45">
      <c r="B45" s="19" t="s">
        <v>209</v>
      </c>
      <c r="C45" s="16">
        <v>5723</v>
      </c>
      <c r="D45" s="16">
        <v>5505</v>
      </c>
      <c r="E45" s="16">
        <v>826</v>
      </c>
      <c r="F45" s="16">
        <v>442</v>
      </c>
      <c r="G45" s="16">
        <v>948</v>
      </c>
      <c r="H45" s="16" t="s">
        <v>171</v>
      </c>
      <c r="I45" s="16">
        <v>1303</v>
      </c>
      <c r="J45" s="16">
        <v>3741</v>
      </c>
      <c r="K45" s="16" t="s">
        <v>171</v>
      </c>
    </row>
    <row r="46" spans="2:11" ht="24" customHeight="1" x14ac:dyDescent="0.45">
      <c r="B46" s="17" t="s">
        <v>210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  <c r="J46" s="18" t="s">
        <v>169</v>
      </c>
      <c r="K46" s="18" t="s">
        <v>169</v>
      </c>
    </row>
    <row r="47" spans="2:11" ht="15" customHeight="1" x14ac:dyDescent="0.45">
      <c r="B47" s="19" t="s">
        <v>211</v>
      </c>
      <c r="C47" s="16">
        <v>15534</v>
      </c>
      <c r="D47" s="16">
        <v>15053</v>
      </c>
      <c r="E47" s="16">
        <v>1397</v>
      </c>
      <c r="F47" s="16">
        <v>1244</v>
      </c>
      <c r="G47" s="16">
        <v>4918</v>
      </c>
      <c r="H47" s="16">
        <v>1981</v>
      </c>
      <c r="I47" s="16">
        <v>6447</v>
      </c>
      <c r="J47" s="16">
        <v>7186</v>
      </c>
      <c r="K47" s="16" t="s">
        <v>171</v>
      </c>
    </row>
    <row r="48" spans="2:11" ht="15" customHeight="1" x14ac:dyDescent="0.45">
      <c r="B48" s="20" t="s">
        <v>212</v>
      </c>
      <c r="C48" s="16">
        <v>4302</v>
      </c>
      <c r="D48" s="16">
        <v>4090</v>
      </c>
      <c r="E48" s="16">
        <v>400</v>
      </c>
      <c r="F48" s="16">
        <v>323</v>
      </c>
      <c r="G48" s="16">
        <v>1529</v>
      </c>
      <c r="H48" s="16" t="s">
        <v>171</v>
      </c>
      <c r="I48" s="16">
        <v>1823</v>
      </c>
      <c r="J48" s="16">
        <v>1769</v>
      </c>
      <c r="K48" s="16" t="s">
        <v>171</v>
      </c>
    </row>
    <row r="49" spans="2:11" ht="15" customHeight="1" x14ac:dyDescent="0.45">
      <c r="B49" s="20" t="s">
        <v>213</v>
      </c>
      <c r="C49" s="16">
        <v>11232</v>
      </c>
      <c r="D49" s="16">
        <v>10963</v>
      </c>
      <c r="E49" s="16">
        <v>998</v>
      </c>
      <c r="F49" s="16">
        <v>922</v>
      </c>
      <c r="G49" s="16">
        <v>3389</v>
      </c>
      <c r="H49" s="16">
        <v>1628</v>
      </c>
      <c r="I49" s="16">
        <v>4624</v>
      </c>
      <c r="J49" s="16">
        <v>5417</v>
      </c>
      <c r="K49" s="16" t="s">
        <v>171</v>
      </c>
    </row>
    <row r="50" spans="2:11" ht="15" customHeight="1" x14ac:dyDescent="0.45">
      <c r="B50" s="19" t="s">
        <v>214</v>
      </c>
      <c r="C50" s="16">
        <v>18919</v>
      </c>
      <c r="D50" s="16">
        <v>18055</v>
      </c>
      <c r="E50" s="16">
        <v>1068</v>
      </c>
      <c r="F50" s="16">
        <v>2511</v>
      </c>
      <c r="G50" s="16">
        <v>5735</v>
      </c>
      <c r="H50" s="16">
        <v>906</v>
      </c>
      <c r="I50" s="16">
        <v>6666</v>
      </c>
      <c r="J50" s="16">
        <v>10894</v>
      </c>
      <c r="K50" s="16">
        <v>370</v>
      </c>
    </row>
    <row r="51" spans="2:11" ht="15" customHeight="1" x14ac:dyDescent="0.45">
      <c r="B51" s="20" t="s">
        <v>215</v>
      </c>
      <c r="C51" s="16">
        <v>12742</v>
      </c>
      <c r="D51" s="16">
        <v>12240</v>
      </c>
      <c r="E51" s="16">
        <v>632</v>
      </c>
      <c r="F51" s="16">
        <v>1756</v>
      </c>
      <c r="G51" s="16">
        <v>3668</v>
      </c>
      <c r="H51" s="16">
        <v>574</v>
      </c>
      <c r="I51" s="16">
        <v>5083</v>
      </c>
      <c r="J51" s="16">
        <v>7347</v>
      </c>
      <c r="K51" s="16" t="s">
        <v>171</v>
      </c>
    </row>
    <row r="52" spans="2:11" ht="15" customHeight="1" x14ac:dyDescent="0.45">
      <c r="B52" s="20" t="s">
        <v>216</v>
      </c>
      <c r="C52" s="16">
        <v>6178</v>
      </c>
      <c r="D52" s="16">
        <v>5815</v>
      </c>
      <c r="E52" s="16">
        <v>436</v>
      </c>
      <c r="F52" s="16">
        <v>755</v>
      </c>
      <c r="G52" s="16">
        <v>2066</v>
      </c>
      <c r="H52" s="16">
        <v>332</v>
      </c>
      <c r="I52" s="16">
        <v>1583</v>
      </c>
      <c r="J52" s="16">
        <v>3547</v>
      </c>
      <c r="K52" s="16" t="s">
        <v>171</v>
      </c>
    </row>
    <row r="53" spans="2:11" ht="15" customHeight="1" x14ac:dyDescent="0.45">
      <c r="B53" s="19" t="s">
        <v>217</v>
      </c>
      <c r="C53" s="16">
        <v>34279</v>
      </c>
      <c r="D53" s="16">
        <v>30499</v>
      </c>
      <c r="E53" s="16">
        <v>6927</v>
      </c>
      <c r="F53" s="16">
        <v>3363</v>
      </c>
      <c r="G53" s="16">
        <v>6519</v>
      </c>
      <c r="H53" s="16">
        <v>2171</v>
      </c>
      <c r="I53" s="16">
        <v>5784</v>
      </c>
      <c r="J53" s="16">
        <v>20049</v>
      </c>
      <c r="K53" s="16">
        <v>550</v>
      </c>
    </row>
    <row r="54" spans="2:11" ht="15" customHeight="1" x14ac:dyDescent="0.45">
      <c r="B54" s="20" t="s">
        <v>218</v>
      </c>
      <c r="C54" s="16">
        <v>17981</v>
      </c>
      <c r="D54" s="16">
        <v>15883</v>
      </c>
      <c r="E54" s="16">
        <v>4909</v>
      </c>
      <c r="F54" s="16">
        <v>1234</v>
      </c>
      <c r="G54" s="16">
        <v>3328</v>
      </c>
      <c r="H54" s="16">
        <v>1148</v>
      </c>
      <c r="I54" s="16">
        <v>3247</v>
      </c>
      <c r="J54" s="16">
        <v>10168</v>
      </c>
      <c r="K54" s="16" t="s">
        <v>171</v>
      </c>
    </row>
    <row r="55" spans="2:11" ht="15" customHeight="1" x14ac:dyDescent="0.45">
      <c r="B55" s="20" t="s">
        <v>219</v>
      </c>
      <c r="C55" s="16">
        <v>4904</v>
      </c>
      <c r="D55" s="16">
        <v>4692</v>
      </c>
      <c r="E55" s="16">
        <v>844</v>
      </c>
      <c r="F55" s="16">
        <v>530</v>
      </c>
      <c r="G55" s="16">
        <v>1295</v>
      </c>
      <c r="H55" s="16" t="s">
        <v>171</v>
      </c>
      <c r="I55" s="16">
        <v>1077</v>
      </c>
      <c r="J55" s="16">
        <v>3136</v>
      </c>
      <c r="K55" s="16" t="s">
        <v>171</v>
      </c>
    </row>
    <row r="56" spans="2:11" ht="15" customHeight="1" x14ac:dyDescent="0.45">
      <c r="B56" s="20" t="s">
        <v>220</v>
      </c>
      <c r="C56" s="16">
        <v>11394</v>
      </c>
      <c r="D56" s="16">
        <v>9923</v>
      </c>
      <c r="E56" s="16">
        <v>1174</v>
      </c>
      <c r="F56" s="16">
        <v>1599</v>
      </c>
      <c r="G56" s="16">
        <v>1896</v>
      </c>
      <c r="H56" s="16">
        <v>637</v>
      </c>
      <c r="I56" s="16">
        <v>1460</v>
      </c>
      <c r="J56" s="16">
        <v>6745</v>
      </c>
      <c r="K56" s="16" t="s">
        <v>171</v>
      </c>
    </row>
    <row r="57" spans="2:11" ht="15" customHeight="1" x14ac:dyDescent="0.45">
      <c r="B57" s="19" t="s">
        <v>221</v>
      </c>
      <c r="C57" s="16">
        <v>18360</v>
      </c>
      <c r="D57" s="16">
        <v>16471</v>
      </c>
      <c r="E57" s="16">
        <v>2453</v>
      </c>
      <c r="F57" s="16">
        <v>1536</v>
      </c>
      <c r="G57" s="16">
        <v>3594</v>
      </c>
      <c r="H57" s="16">
        <v>867</v>
      </c>
      <c r="I57" s="16">
        <v>3545</v>
      </c>
      <c r="J57" s="16">
        <v>11059</v>
      </c>
      <c r="K57" s="16">
        <v>339</v>
      </c>
    </row>
    <row r="58" spans="2:11" ht="15" customHeight="1" x14ac:dyDescent="0.45">
      <c r="B58" s="20" t="s">
        <v>222</v>
      </c>
      <c r="C58" s="16">
        <v>4981</v>
      </c>
      <c r="D58" s="16">
        <v>4704</v>
      </c>
      <c r="E58" s="16">
        <v>498</v>
      </c>
      <c r="F58" s="16">
        <v>554</v>
      </c>
      <c r="G58" s="16">
        <v>1197</v>
      </c>
      <c r="H58" s="16">
        <v>482</v>
      </c>
      <c r="I58" s="16">
        <v>1150</v>
      </c>
      <c r="J58" s="16">
        <v>2967</v>
      </c>
      <c r="K58" s="16" t="s">
        <v>171</v>
      </c>
    </row>
    <row r="59" spans="2:11" ht="15" customHeight="1" x14ac:dyDescent="0.45">
      <c r="B59" s="20" t="s">
        <v>223</v>
      </c>
      <c r="C59" s="16">
        <v>13379</v>
      </c>
      <c r="D59" s="16">
        <v>11767</v>
      </c>
      <c r="E59" s="16">
        <v>1955</v>
      </c>
      <c r="F59" s="16">
        <v>983</v>
      </c>
      <c r="G59" s="16">
        <v>2397</v>
      </c>
      <c r="H59" s="16">
        <v>385</v>
      </c>
      <c r="I59" s="16">
        <v>2395</v>
      </c>
      <c r="J59" s="16">
        <v>8092</v>
      </c>
      <c r="K59" s="16">
        <v>242</v>
      </c>
    </row>
    <row r="60" spans="2:11" ht="24" customHeight="1" x14ac:dyDescent="0.45">
      <c r="B60" s="17" t="s">
        <v>224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  <c r="J60" s="17" t="s">
        <v>169</v>
      </c>
      <c r="K60" s="17" t="s">
        <v>169</v>
      </c>
    </row>
    <row r="61" spans="2:11" x14ac:dyDescent="0.45">
      <c r="B61" s="19" t="s">
        <v>225</v>
      </c>
      <c r="C61" s="16">
        <v>31898</v>
      </c>
      <c r="D61" s="16">
        <v>30469</v>
      </c>
      <c r="E61" s="16">
        <v>2150</v>
      </c>
      <c r="F61" s="16">
        <v>3558</v>
      </c>
      <c r="G61" s="16">
        <v>10128</v>
      </c>
      <c r="H61" s="16">
        <v>1926</v>
      </c>
      <c r="I61" s="16">
        <v>11556</v>
      </c>
      <c r="J61" s="16">
        <v>17640</v>
      </c>
      <c r="K61" s="16">
        <v>824</v>
      </c>
    </row>
    <row r="62" spans="2:11" x14ac:dyDescent="0.45">
      <c r="B62" s="19" t="s">
        <v>226</v>
      </c>
      <c r="C62" s="16">
        <v>27873</v>
      </c>
      <c r="D62" s="16">
        <v>26716</v>
      </c>
      <c r="E62" s="16">
        <v>6182</v>
      </c>
      <c r="F62" s="16">
        <v>3009</v>
      </c>
      <c r="G62" s="16">
        <v>6697</v>
      </c>
      <c r="H62" s="16">
        <v>3002</v>
      </c>
      <c r="I62" s="16">
        <v>7029</v>
      </c>
      <c r="J62" s="16">
        <v>15485</v>
      </c>
      <c r="K62" s="16">
        <v>487</v>
      </c>
    </row>
    <row r="63" spans="2:11" x14ac:dyDescent="0.45">
      <c r="B63" s="19" t="s">
        <v>227</v>
      </c>
      <c r="C63" s="16">
        <v>12037</v>
      </c>
      <c r="D63" s="16">
        <v>10484</v>
      </c>
      <c r="E63" s="16">
        <v>1669</v>
      </c>
      <c r="F63" s="16">
        <v>995</v>
      </c>
      <c r="G63" s="16">
        <v>1703</v>
      </c>
      <c r="H63" s="16" t="s">
        <v>171</v>
      </c>
      <c r="I63" s="16">
        <v>1777</v>
      </c>
      <c r="J63" s="16">
        <v>7351</v>
      </c>
      <c r="K63" s="16" t="s">
        <v>171</v>
      </c>
    </row>
    <row r="64" spans="2:11" x14ac:dyDescent="0.45">
      <c r="B64" s="19" t="s">
        <v>228</v>
      </c>
      <c r="C64" s="16">
        <v>12831</v>
      </c>
      <c r="D64" s="16">
        <v>10090</v>
      </c>
      <c r="E64" s="16">
        <v>1387</v>
      </c>
      <c r="F64" s="16">
        <v>937</v>
      </c>
      <c r="G64" s="16">
        <v>1607</v>
      </c>
      <c r="H64" s="16">
        <v>362</v>
      </c>
      <c r="I64" s="16">
        <v>1499</v>
      </c>
      <c r="J64" s="16">
        <v>7217</v>
      </c>
      <c r="K64" s="16" t="s">
        <v>171</v>
      </c>
    </row>
    <row r="65" spans="2:11" x14ac:dyDescent="0.45">
      <c r="B65" s="19" t="s">
        <v>229</v>
      </c>
      <c r="C65" s="16">
        <v>2454</v>
      </c>
      <c r="D65" s="16">
        <v>2319</v>
      </c>
      <c r="E65" s="16">
        <v>458</v>
      </c>
      <c r="F65" s="16" t="s">
        <v>171</v>
      </c>
      <c r="G65" s="16">
        <v>631</v>
      </c>
      <c r="H65" s="16" t="s">
        <v>171</v>
      </c>
      <c r="I65" s="16">
        <v>581</v>
      </c>
      <c r="J65" s="16">
        <v>1495</v>
      </c>
      <c r="K65" s="16" t="s">
        <v>171</v>
      </c>
    </row>
    <row r="66" spans="2:11" ht="24" customHeight="1" x14ac:dyDescent="0.45">
      <c r="B66" s="17" t="s">
        <v>230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  <c r="J66" s="17" t="s">
        <v>169</v>
      </c>
      <c r="K66" s="17" t="s">
        <v>169</v>
      </c>
    </row>
    <row r="67" spans="2:11" x14ac:dyDescent="0.45">
      <c r="B67" s="19" t="s">
        <v>231</v>
      </c>
      <c r="C67" s="16">
        <v>39809</v>
      </c>
      <c r="D67" s="16">
        <v>34513</v>
      </c>
      <c r="E67" s="16">
        <v>4642</v>
      </c>
      <c r="F67" s="16">
        <v>4356</v>
      </c>
      <c r="G67" s="16">
        <v>8857</v>
      </c>
      <c r="H67" s="16" t="s">
        <v>171</v>
      </c>
      <c r="I67" s="16">
        <v>4257</v>
      </c>
      <c r="J67" s="16">
        <v>24999</v>
      </c>
      <c r="K67" s="16">
        <v>1127</v>
      </c>
    </row>
    <row r="68" spans="2:11" x14ac:dyDescent="0.45">
      <c r="B68" s="19" t="s">
        <v>232</v>
      </c>
      <c r="C68" s="16">
        <v>20206</v>
      </c>
      <c r="D68" s="16">
        <v>19411</v>
      </c>
      <c r="E68" s="16">
        <v>2844</v>
      </c>
      <c r="F68" s="16">
        <v>2518</v>
      </c>
      <c r="G68" s="16">
        <v>4987</v>
      </c>
      <c r="H68" s="16" t="s">
        <v>171</v>
      </c>
      <c r="I68" s="16">
        <v>5762</v>
      </c>
      <c r="J68" s="16">
        <v>13422</v>
      </c>
      <c r="K68" s="16">
        <v>297</v>
      </c>
    </row>
    <row r="69" spans="2:11" x14ac:dyDescent="0.45">
      <c r="B69" s="19" t="s">
        <v>233</v>
      </c>
      <c r="C69" s="16">
        <v>8140</v>
      </c>
      <c r="D69" s="16">
        <v>7896</v>
      </c>
      <c r="E69" s="16">
        <v>1229</v>
      </c>
      <c r="F69" s="16">
        <v>857</v>
      </c>
      <c r="G69" s="16">
        <v>2150</v>
      </c>
      <c r="H69" s="16">
        <v>544</v>
      </c>
      <c r="I69" s="16">
        <v>3667</v>
      </c>
      <c r="J69" s="16">
        <v>3918</v>
      </c>
      <c r="K69" s="16" t="s">
        <v>171</v>
      </c>
    </row>
    <row r="70" spans="2:11" x14ac:dyDescent="0.45">
      <c r="B70" s="19" t="s">
        <v>234</v>
      </c>
      <c r="C70" s="16">
        <v>13535</v>
      </c>
      <c r="D70" s="16">
        <v>12992</v>
      </c>
      <c r="E70" s="16">
        <v>2089</v>
      </c>
      <c r="F70" s="16">
        <v>826</v>
      </c>
      <c r="G70" s="16">
        <v>3398</v>
      </c>
      <c r="H70" s="16">
        <v>2791</v>
      </c>
      <c r="I70" s="16">
        <v>6521</v>
      </c>
      <c r="J70" s="16">
        <v>5180</v>
      </c>
      <c r="K70" s="16" t="s">
        <v>171</v>
      </c>
    </row>
    <row r="71" spans="2:11" x14ac:dyDescent="0.45">
      <c r="B71" s="19" t="s">
        <v>235</v>
      </c>
      <c r="C71" s="16">
        <v>5404</v>
      </c>
      <c r="D71" s="16">
        <v>5265</v>
      </c>
      <c r="E71" s="16">
        <v>1041</v>
      </c>
      <c r="F71" s="16" t="s">
        <v>171</v>
      </c>
      <c r="G71" s="16">
        <v>1374</v>
      </c>
      <c r="H71" s="16">
        <v>1900</v>
      </c>
      <c r="I71" s="16">
        <v>2236</v>
      </c>
      <c r="J71" s="16">
        <v>1669</v>
      </c>
      <c r="K71" s="16" t="s">
        <v>171</v>
      </c>
    </row>
    <row r="72" spans="2:11" ht="24" customHeight="1" x14ac:dyDescent="0.45">
      <c r="B72" s="17" t="s">
        <v>236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  <c r="J72" s="23" t="s">
        <v>169</v>
      </c>
      <c r="K72" s="23" t="s">
        <v>169</v>
      </c>
    </row>
    <row r="73" spans="2:11" ht="15" customHeight="1" x14ac:dyDescent="0.45">
      <c r="B73" s="19" t="s">
        <v>237</v>
      </c>
      <c r="C73" s="16">
        <v>17751</v>
      </c>
      <c r="D73" s="16">
        <v>12931</v>
      </c>
      <c r="E73" s="16">
        <v>1366</v>
      </c>
      <c r="F73" s="16">
        <v>1921</v>
      </c>
      <c r="G73" s="16">
        <v>3710</v>
      </c>
      <c r="H73" s="16" t="s">
        <v>171</v>
      </c>
      <c r="I73" s="16">
        <v>1908</v>
      </c>
      <c r="J73" s="16">
        <v>6967</v>
      </c>
      <c r="K73" s="16" t="s">
        <v>171</v>
      </c>
    </row>
    <row r="74" spans="2:11" ht="15" customHeight="1" x14ac:dyDescent="0.45">
      <c r="B74" s="19" t="s">
        <v>238</v>
      </c>
      <c r="C74" s="16">
        <v>8973</v>
      </c>
      <c r="D74" s="16">
        <v>8492</v>
      </c>
      <c r="E74" s="16">
        <v>1230</v>
      </c>
      <c r="F74" s="16">
        <v>1264</v>
      </c>
      <c r="G74" s="16">
        <v>2274</v>
      </c>
      <c r="H74" s="16" t="s">
        <v>171</v>
      </c>
      <c r="I74" s="16">
        <v>982</v>
      </c>
      <c r="J74" s="16">
        <v>5320</v>
      </c>
      <c r="K74" s="16" t="s">
        <v>171</v>
      </c>
    </row>
    <row r="75" spans="2:11" ht="15" customHeight="1" x14ac:dyDescent="0.45">
      <c r="B75" s="19" t="s">
        <v>239</v>
      </c>
      <c r="C75" s="16">
        <v>9623</v>
      </c>
      <c r="D75" s="16">
        <v>8970</v>
      </c>
      <c r="E75" s="16">
        <v>1234</v>
      </c>
      <c r="F75" s="16">
        <v>1758</v>
      </c>
      <c r="G75" s="16">
        <v>2219</v>
      </c>
      <c r="H75" s="16" t="s">
        <v>171</v>
      </c>
      <c r="I75" s="16">
        <v>1219</v>
      </c>
      <c r="J75" s="16">
        <v>6041</v>
      </c>
      <c r="K75" s="16" t="s">
        <v>171</v>
      </c>
    </row>
    <row r="76" spans="2:11" ht="15" customHeight="1" x14ac:dyDescent="0.45">
      <c r="B76" s="19" t="s">
        <v>240</v>
      </c>
      <c r="C76" s="16">
        <v>14514</v>
      </c>
      <c r="D76" s="16">
        <v>14126</v>
      </c>
      <c r="E76" s="16">
        <v>2268</v>
      </c>
      <c r="F76" s="16">
        <v>1678</v>
      </c>
      <c r="G76" s="16">
        <v>3752</v>
      </c>
      <c r="H76" s="16">
        <v>623</v>
      </c>
      <c r="I76" s="16">
        <v>3764</v>
      </c>
      <c r="J76" s="16">
        <v>9817</v>
      </c>
      <c r="K76" s="16">
        <v>448</v>
      </c>
    </row>
    <row r="77" spans="2:11" ht="15" customHeight="1" x14ac:dyDescent="0.45">
      <c r="B77" s="19" t="s">
        <v>241</v>
      </c>
      <c r="C77" s="16">
        <v>13476</v>
      </c>
      <c r="D77" s="16">
        <v>13184</v>
      </c>
      <c r="E77" s="16">
        <v>2409</v>
      </c>
      <c r="F77" s="16">
        <v>1278</v>
      </c>
      <c r="G77" s="16">
        <v>3323</v>
      </c>
      <c r="H77" s="16">
        <v>669</v>
      </c>
      <c r="I77" s="16">
        <v>4610</v>
      </c>
      <c r="J77" s="16">
        <v>9055</v>
      </c>
      <c r="K77" s="16" t="s">
        <v>171</v>
      </c>
    </row>
    <row r="78" spans="2:11" ht="15" customHeight="1" x14ac:dyDescent="0.45">
      <c r="B78" s="19" t="s">
        <v>242</v>
      </c>
      <c r="C78" s="16">
        <v>10941</v>
      </c>
      <c r="D78" s="16">
        <v>10805</v>
      </c>
      <c r="E78" s="16">
        <v>1490</v>
      </c>
      <c r="F78" s="16">
        <v>387</v>
      </c>
      <c r="G78" s="16">
        <v>2390</v>
      </c>
      <c r="H78" s="16">
        <v>1096</v>
      </c>
      <c r="I78" s="16">
        <v>4938</v>
      </c>
      <c r="J78" s="16">
        <v>6596</v>
      </c>
      <c r="K78" s="16">
        <v>422</v>
      </c>
    </row>
    <row r="79" spans="2:11" ht="15" customHeight="1" x14ac:dyDescent="0.45">
      <c r="B79" s="19" t="s">
        <v>243</v>
      </c>
      <c r="C79" s="16">
        <v>11815</v>
      </c>
      <c r="D79" s="16">
        <v>11570</v>
      </c>
      <c r="E79" s="16">
        <v>1849</v>
      </c>
      <c r="F79" s="16">
        <v>367</v>
      </c>
      <c r="G79" s="16">
        <v>3097</v>
      </c>
      <c r="H79" s="16">
        <v>3053</v>
      </c>
      <c r="I79" s="16">
        <v>5021</v>
      </c>
      <c r="J79" s="16">
        <v>5393</v>
      </c>
      <c r="K79" s="16" t="s">
        <v>171</v>
      </c>
    </row>
    <row r="80" spans="2:11" ht="24" customHeight="1" x14ac:dyDescent="0.45">
      <c r="B80" s="17" t="s">
        <v>244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  <c r="J80" s="23" t="s">
        <v>169</v>
      </c>
      <c r="K80" s="23" t="s">
        <v>169</v>
      </c>
    </row>
    <row r="81" spans="2:11" ht="15" customHeight="1" x14ac:dyDescent="0.45">
      <c r="B81" s="19" t="s">
        <v>245</v>
      </c>
      <c r="C81" s="16">
        <v>8220</v>
      </c>
      <c r="D81" s="16">
        <v>5763</v>
      </c>
      <c r="E81" s="16">
        <v>617</v>
      </c>
      <c r="F81" s="16">
        <v>980</v>
      </c>
      <c r="G81" s="16">
        <v>1222</v>
      </c>
      <c r="H81" s="16" t="s">
        <v>171</v>
      </c>
      <c r="I81" s="16">
        <v>1180</v>
      </c>
      <c r="J81" s="16">
        <v>3012</v>
      </c>
      <c r="K81" s="16" t="s">
        <v>171</v>
      </c>
    </row>
    <row r="82" spans="2:11" ht="15" customHeight="1" x14ac:dyDescent="0.45">
      <c r="B82" s="19" t="s">
        <v>246</v>
      </c>
      <c r="C82" s="16">
        <v>15828</v>
      </c>
      <c r="D82" s="16">
        <v>14867</v>
      </c>
      <c r="E82" s="16">
        <v>2230</v>
      </c>
      <c r="F82" s="16">
        <v>2020</v>
      </c>
      <c r="G82" s="16">
        <v>3696</v>
      </c>
      <c r="H82" s="16">
        <v>403</v>
      </c>
      <c r="I82" s="16">
        <v>3907</v>
      </c>
      <c r="J82" s="16">
        <v>8633</v>
      </c>
      <c r="K82" s="16" t="s">
        <v>171</v>
      </c>
    </row>
    <row r="83" spans="2:11" ht="15" customHeight="1" x14ac:dyDescent="0.45">
      <c r="B83" s="19" t="s">
        <v>247</v>
      </c>
      <c r="C83" s="16">
        <v>20529</v>
      </c>
      <c r="D83" s="16">
        <v>19365</v>
      </c>
      <c r="E83" s="16">
        <v>3183</v>
      </c>
      <c r="F83" s="16">
        <v>2268</v>
      </c>
      <c r="G83" s="16">
        <v>4971</v>
      </c>
      <c r="H83" s="16">
        <v>1099</v>
      </c>
      <c r="I83" s="16">
        <v>5496</v>
      </c>
      <c r="J83" s="16">
        <v>11950</v>
      </c>
      <c r="K83" s="16" t="s">
        <v>171</v>
      </c>
    </row>
    <row r="84" spans="2:11" ht="15" customHeight="1" x14ac:dyDescent="0.45">
      <c r="B84" s="19" t="s">
        <v>248</v>
      </c>
      <c r="C84" s="16">
        <v>15867</v>
      </c>
      <c r="D84" s="16">
        <v>15148</v>
      </c>
      <c r="E84" s="16">
        <v>2427</v>
      </c>
      <c r="F84" s="16">
        <v>1262</v>
      </c>
      <c r="G84" s="16">
        <v>3999</v>
      </c>
      <c r="H84" s="16">
        <v>828</v>
      </c>
      <c r="I84" s="16">
        <v>3993</v>
      </c>
      <c r="J84" s="16">
        <v>10640</v>
      </c>
      <c r="K84" s="16">
        <v>443</v>
      </c>
    </row>
    <row r="85" spans="2:11" ht="15" customHeight="1" x14ac:dyDescent="0.45">
      <c r="B85" s="19" t="s">
        <v>249</v>
      </c>
      <c r="C85" s="16">
        <v>9395</v>
      </c>
      <c r="D85" s="16">
        <v>8711</v>
      </c>
      <c r="E85" s="16">
        <v>724</v>
      </c>
      <c r="F85" s="16">
        <v>878</v>
      </c>
      <c r="G85" s="16">
        <v>2183</v>
      </c>
      <c r="H85" s="16">
        <v>631</v>
      </c>
      <c r="I85" s="16">
        <v>2266</v>
      </c>
      <c r="J85" s="16">
        <v>6372</v>
      </c>
      <c r="K85" s="16">
        <v>364</v>
      </c>
    </row>
    <row r="86" spans="2:11" ht="15" customHeight="1" x14ac:dyDescent="0.45">
      <c r="B86" s="19" t="s">
        <v>250</v>
      </c>
      <c r="C86" s="16">
        <v>17253</v>
      </c>
      <c r="D86" s="16">
        <v>16224</v>
      </c>
      <c r="E86" s="16">
        <v>2666</v>
      </c>
      <c r="F86" s="16">
        <v>1246</v>
      </c>
      <c r="G86" s="16">
        <v>4696</v>
      </c>
      <c r="H86" s="16">
        <v>2792</v>
      </c>
      <c r="I86" s="16">
        <v>5601</v>
      </c>
      <c r="J86" s="16">
        <v>8582</v>
      </c>
      <c r="K86" s="16" t="s">
        <v>171</v>
      </c>
    </row>
    <row r="87" spans="2:11" ht="24" customHeight="1" x14ac:dyDescent="0.45">
      <c r="B87" s="17" t="s">
        <v>251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  <c r="J87" s="23" t="s">
        <v>169</v>
      </c>
      <c r="K87" s="23" t="s">
        <v>169</v>
      </c>
    </row>
    <row r="88" spans="2:11" ht="15" customHeight="1" x14ac:dyDescent="0.45">
      <c r="B88" s="19" t="s">
        <v>252</v>
      </c>
      <c r="C88" s="16">
        <v>67550</v>
      </c>
      <c r="D88" s="16">
        <v>61341</v>
      </c>
      <c r="E88" s="16">
        <v>8500</v>
      </c>
      <c r="F88" s="16">
        <v>7472</v>
      </c>
      <c r="G88" s="16">
        <v>16206</v>
      </c>
      <c r="H88" s="16">
        <v>3119</v>
      </c>
      <c r="I88" s="16">
        <v>13405</v>
      </c>
      <c r="J88" s="16">
        <v>40336</v>
      </c>
      <c r="K88" s="16">
        <v>1316</v>
      </c>
    </row>
    <row r="89" spans="2:11" ht="15" customHeight="1" x14ac:dyDescent="0.45">
      <c r="B89" s="20" t="s">
        <v>253</v>
      </c>
      <c r="C89" s="16">
        <v>30637</v>
      </c>
      <c r="D89" s="16">
        <v>28745</v>
      </c>
      <c r="E89" s="16">
        <v>3841</v>
      </c>
      <c r="F89" s="16">
        <v>3629</v>
      </c>
      <c r="G89" s="16">
        <v>7363</v>
      </c>
      <c r="H89" s="16">
        <v>1825</v>
      </c>
      <c r="I89" s="16">
        <v>6663</v>
      </c>
      <c r="J89" s="16">
        <v>17635</v>
      </c>
      <c r="K89" s="16">
        <v>214</v>
      </c>
    </row>
    <row r="90" spans="2:11" ht="15" customHeight="1" x14ac:dyDescent="0.45">
      <c r="B90" s="20" t="s">
        <v>254</v>
      </c>
      <c r="C90" s="16">
        <v>26115</v>
      </c>
      <c r="D90" s="16">
        <v>23766</v>
      </c>
      <c r="E90" s="16">
        <v>3022</v>
      </c>
      <c r="F90" s="16">
        <v>2880</v>
      </c>
      <c r="G90" s="16">
        <v>6507</v>
      </c>
      <c r="H90" s="16">
        <v>730</v>
      </c>
      <c r="I90" s="16">
        <v>4091</v>
      </c>
      <c r="J90" s="16">
        <v>17239</v>
      </c>
      <c r="K90" s="16">
        <v>1021</v>
      </c>
    </row>
    <row r="91" spans="2:11" ht="15" customHeight="1" x14ac:dyDescent="0.45">
      <c r="B91" s="20" t="s">
        <v>255</v>
      </c>
      <c r="C91" s="16">
        <v>8873</v>
      </c>
      <c r="D91" s="16">
        <v>8328</v>
      </c>
      <c r="E91" s="16">
        <v>1597</v>
      </c>
      <c r="F91" s="16">
        <v>900</v>
      </c>
      <c r="G91" s="16">
        <v>2284</v>
      </c>
      <c r="H91" s="16">
        <v>557</v>
      </c>
      <c r="I91" s="16">
        <v>2590</v>
      </c>
      <c r="J91" s="16">
        <v>5102</v>
      </c>
      <c r="K91" s="16" t="s">
        <v>171</v>
      </c>
    </row>
    <row r="92" spans="2:11" ht="15" customHeight="1" x14ac:dyDescent="0.45">
      <c r="B92" s="20" t="s">
        <v>256</v>
      </c>
      <c r="C92" s="16">
        <v>1925</v>
      </c>
      <c r="D92" s="16">
        <v>502</v>
      </c>
      <c r="E92" s="16" t="s">
        <v>171</v>
      </c>
      <c r="F92" s="16" t="s">
        <v>171</v>
      </c>
      <c r="G92" s="16" t="s">
        <v>171</v>
      </c>
      <c r="H92" s="16" t="s">
        <v>171</v>
      </c>
      <c r="I92" s="16" t="s">
        <v>171</v>
      </c>
      <c r="J92" s="16">
        <v>360</v>
      </c>
      <c r="K92" s="16" t="s">
        <v>171</v>
      </c>
    </row>
    <row r="93" spans="2:11" ht="15" customHeight="1" x14ac:dyDescent="0.45">
      <c r="B93" s="19" t="s">
        <v>257</v>
      </c>
      <c r="C93" s="16">
        <v>19543</v>
      </c>
      <c r="D93" s="16">
        <v>18736</v>
      </c>
      <c r="E93" s="16">
        <v>3346</v>
      </c>
      <c r="F93" s="16">
        <v>1182</v>
      </c>
      <c r="G93" s="16">
        <v>4561</v>
      </c>
      <c r="H93" s="16">
        <v>2807</v>
      </c>
      <c r="I93" s="16">
        <v>9038</v>
      </c>
      <c r="J93" s="16">
        <v>8852</v>
      </c>
      <c r="K93" s="16" t="s">
        <v>171</v>
      </c>
    </row>
    <row r="94" spans="2:11" ht="15" customHeight="1" x14ac:dyDescent="0.45">
      <c r="B94" s="20" t="s">
        <v>258</v>
      </c>
      <c r="C94" s="16">
        <v>1573</v>
      </c>
      <c r="D94" s="16">
        <v>1557</v>
      </c>
      <c r="E94" s="16">
        <v>212</v>
      </c>
      <c r="F94" s="16" t="s">
        <v>171</v>
      </c>
      <c r="G94" s="16">
        <v>558</v>
      </c>
      <c r="H94" s="16">
        <v>697</v>
      </c>
      <c r="I94" s="16">
        <v>471</v>
      </c>
      <c r="J94" s="16">
        <v>495</v>
      </c>
      <c r="K94" s="16" t="s">
        <v>171</v>
      </c>
    </row>
    <row r="95" spans="2:11" ht="15" customHeight="1" x14ac:dyDescent="0.45">
      <c r="B95" s="20" t="s">
        <v>259</v>
      </c>
      <c r="C95" s="16">
        <v>5539</v>
      </c>
      <c r="D95" s="16">
        <v>5411</v>
      </c>
      <c r="E95" s="16">
        <v>636</v>
      </c>
      <c r="F95" s="16">
        <v>378</v>
      </c>
      <c r="G95" s="16">
        <v>1375</v>
      </c>
      <c r="H95" s="16">
        <v>1526</v>
      </c>
      <c r="I95" s="16">
        <v>2305</v>
      </c>
      <c r="J95" s="16">
        <v>2213</v>
      </c>
      <c r="K95" s="16" t="s">
        <v>171</v>
      </c>
    </row>
    <row r="96" spans="2:11" ht="15" customHeight="1" x14ac:dyDescent="0.45">
      <c r="B96" s="20" t="s">
        <v>260</v>
      </c>
      <c r="C96" s="16">
        <v>12431</v>
      </c>
      <c r="D96" s="16">
        <v>11768</v>
      </c>
      <c r="E96" s="16">
        <v>2497</v>
      </c>
      <c r="F96" s="16">
        <v>753</v>
      </c>
      <c r="G96" s="16">
        <v>2628</v>
      </c>
      <c r="H96" s="16">
        <v>584</v>
      </c>
      <c r="I96" s="16">
        <v>6263</v>
      </c>
      <c r="J96" s="16">
        <v>6144</v>
      </c>
      <c r="K96" s="16" t="s">
        <v>171</v>
      </c>
    </row>
    <row r="97" spans="2:11" ht="45.95" customHeight="1" x14ac:dyDescent="0.45">
      <c r="B97" s="17" t="s">
        <v>261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  <c r="J97" s="23" t="s">
        <v>169</v>
      </c>
      <c r="K97" s="23" t="s">
        <v>169</v>
      </c>
    </row>
    <row r="98" spans="2:11" ht="15" customHeight="1" x14ac:dyDescent="0.45">
      <c r="B98" s="19" t="s">
        <v>262</v>
      </c>
      <c r="C98" s="16">
        <v>73702</v>
      </c>
      <c r="D98" s="16">
        <v>67644</v>
      </c>
      <c r="E98" s="16">
        <v>10210</v>
      </c>
      <c r="F98" s="16">
        <v>7076</v>
      </c>
      <c r="G98" s="16">
        <v>17425</v>
      </c>
      <c r="H98" s="16">
        <v>5737</v>
      </c>
      <c r="I98" s="16">
        <v>20588</v>
      </c>
      <c r="J98" s="16">
        <v>39517</v>
      </c>
      <c r="K98" s="16">
        <v>1008</v>
      </c>
    </row>
    <row r="99" spans="2:11" ht="15" customHeight="1" x14ac:dyDescent="0.45">
      <c r="B99" s="19" t="s">
        <v>263</v>
      </c>
      <c r="C99" s="16">
        <v>11309</v>
      </c>
      <c r="D99" s="16">
        <v>10534</v>
      </c>
      <c r="E99" s="16">
        <v>1240</v>
      </c>
      <c r="F99" s="16">
        <v>1325</v>
      </c>
      <c r="G99" s="16">
        <v>2895</v>
      </c>
      <c r="H99" s="16" t="s">
        <v>171</v>
      </c>
      <c r="I99" s="16">
        <v>1363</v>
      </c>
      <c r="J99" s="16">
        <v>8598</v>
      </c>
      <c r="K99" s="16">
        <v>549</v>
      </c>
    </row>
    <row r="100" spans="2:11" ht="15" customHeight="1" x14ac:dyDescent="0.45">
      <c r="B100" s="19" t="s">
        <v>264</v>
      </c>
      <c r="C100" s="16">
        <v>1250</v>
      </c>
      <c r="D100" s="16">
        <v>1073</v>
      </c>
      <c r="E100" s="16" t="s">
        <v>171</v>
      </c>
      <c r="F100" s="16" t="s">
        <v>171</v>
      </c>
      <c r="G100" s="16">
        <v>227</v>
      </c>
      <c r="H100" s="16" t="s">
        <v>171</v>
      </c>
      <c r="I100" s="16">
        <v>273</v>
      </c>
      <c r="J100" s="16">
        <v>652</v>
      </c>
      <c r="K100" s="16" t="s">
        <v>171</v>
      </c>
    </row>
    <row r="101" spans="2:11" ht="15" customHeight="1" x14ac:dyDescent="0.45">
      <c r="B101" s="19" t="s">
        <v>72</v>
      </c>
      <c r="C101" s="16">
        <v>832</v>
      </c>
      <c r="D101" s="16">
        <v>826</v>
      </c>
      <c r="E101" s="16" t="s">
        <v>171</v>
      </c>
      <c r="F101" s="16" t="s">
        <v>171</v>
      </c>
      <c r="G101" s="16" t="s">
        <v>171</v>
      </c>
      <c r="H101" s="16" t="s">
        <v>171</v>
      </c>
      <c r="I101" s="16">
        <v>219</v>
      </c>
      <c r="J101" s="16">
        <v>422</v>
      </c>
      <c r="K101" s="16" t="s">
        <v>182</v>
      </c>
    </row>
    <row r="102" spans="2:11" ht="33.950000000000003" customHeight="1" x14ac:dyDescent="0.45">
      <c r="B102" s="17" t="s">
        <v>265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  <c r="J102" s="23" t="s">
        <v>169</v>
      </c>
      <c r="K102" s="23" t="s">
        <v>169</v>
      </c>
    </row>
    <row r="103" spans="2:11" ht="15" customHeight="1" x14ac:dyDescent="0.45">
      <c r="B103" s="19" t="s">
        <v>262</v>
      </c>
      <c r="C103" s="24">
        <v>76271</v>
      </c>
      <c r="D103" s="24">
        <v>70099</v>
      </c>
      <c r="E103" s="24">
        <v>10579</v>
      </c>
      <c r="F103" s="24">
        <v>7554</v>
      </c>
      <c r="G103" s="24">
        <v>17932</v>
      </c>
      <c r="H103" s="24">
        <v>5694</v>
      </c>
      <c r="I103" s="24">
        <v>20908</v>
      </c>
      <c r="J103" s="24">
        <v>41565</v>
      </c>
      <c r="K103" s="24">
        <v>1041</v>
      </c>
    </row>
    <row r="104" spans="2:11" ht="15" customHeight="1" x14ac:dyDescent="0.45">
      <c r="B104" s="19" t="s">
        <v>263</v>
      </c>
      <c r="C104" s="16">
        <v>8256</v>
      </c>
      <c r="D104" s="16">
        <v>7685</v>
      </c>
      <c r="E104" s="16">
        <v>800</v>
      </c>
      <c r="F104" s="16">
        <v>812</v>
      </c>
      <c r="G104" s="16">
        <v>2297</v>
      </c>
      <c r="H104" s="16" t="s">
        <v>171</v>
      </c>
      <c r="I104" s="16">
        <v>1058</v>
      </c>
      <c r="J104" s="16">
        <v>6096</v>
      </c>
      <c r="K104" s="16">
        <v>366</v>
      </c>
    </row>
    <row r="105" spans="2:11" ht="15" customHeight="1" x14ac:dyDescent="0.45">
      <c r="B105" s="19" t="s">
        <v>264</v>
      </c>
      <c r="C105" s="16">
        <v>880</v>
      </c>
      <c r="D105" s="16">
        <v>722</v>
      </c>
      <c r="E105" s="16" t="s">
        <v>171</v>
      </c>
      <c r="F105" s="16" t="s">
        <v>171</v>
      </c>
      <c r="G105" s="16">
        <v>201</v>
      </c>
      <c r="H105" s="16" t="s">
        <v>171</v>
      </c>
      <c r="I105" s="16" t="s">
        <v>171</v>
      </c>
      <c r="J105" s="16">
        <v>469</v>
      </c>
      <c r="K105" s="16" t="s">
        <v>171</v>
      </c>
    </row>
    <row r="106" spans="2:11" ht="15" customHeight="1" x14ac:dyDescent="0.45">
      <c r="B106" s="19" t="s">
        <v>72</v>
      </c>
      <c r="C106" s="16">
        <v>1686</v>
      </c>
      <c r="D106" s="16">
        <v>1571</v>
      </c>
      <c r="E106" s="16">
        <v>369</v>
      </c>
      <c r="F106" s="16" t="s">
        <v>171</v>
      </c>
      <c r="G106" s="16">
        <v>337</v>
      </c>
      <c r="H106" s="16" t="s">
        <v>171</v>
      </c>
      <c r="I106" s="16">
        <v>301</v>
      </c>
      <c r="J106" s="16">
        <v>1058</v>
      </c>
      <c r="K106" s="16" t="s">
        <v>171</v>
      </c>
    </row>
    <row r="107" spans="2:11" ht="24" customHeight="1" x14ac:dyDescent="0.45">
      <c r="B107" s="17" t="s">
        <v>266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  <c r="J107" s="18" t="s">
        <v>169</v>
      </c>
      <c r="K107" s="18" t="s">
        <v>169</v>
      </c>
    </row>
    <row r="108" spans="2:11" ht="15" customHeight="1" x14ac:dyDescent="0.45">
      <c r="B108" s="19" t="s">
        <v>267</v>
      </c>
      <c r="C108" s="16">
        <v>52275</v>
      </c>
      <c r="D108" s="16">
        <v>48779</v>
      </c>
      <c r="E108" s="16">
        <v>6741</v>
      </c>
      <c r="F108" s="16">
        <v>5649</v>
      </c>
      <c r="G108" s="16">
        <v>12576</v>
      </c>
      <c r="H108" s="16">
        <v>960</v>
      </c>
      <c r="I108" s="16">
        <v>13400</v>
      </c>
      <c r="J108" s="16">
        <v>32001</v>
      </c>
      <c r="K108" s="16">
        <v>828</v>
      </c>
    </row>
    <row r="109" spans="2:11" ht="15" customHeight="1" x14ac:dyDescent="0.45">
      <c r="B109" s="19" t="s">
        <v>268</v>
      </c>
      <c r="C109" s="16">
        <v>4616</v>
      </c>
      <c r="D109" s="16">
        <v>4486</v>
      </c>
      <c r="E109" s="16">
        <v>986</v>
      </c>
      <c r="F109" s="16">
        <v>344</v>
      </c>
      <c r="G109" s="16">
        <v>647</v>
      </c>
      <c r="H109" s="16" t="s">
        <v>171</v>
      </c>
      <c r="I109" s="16">
        <v>1979</v>
      </c>
      <c r="J109" s="16">
        <v>2868</v>
      </c>
      <c r="K109" s="16" t="s">
        <v>171</v>
      </c>
    </row>
    <row r="110" spans="2:11" ht="15" customHeight="1" x14ac:dyDescent="0.45">
      <c r="B110" s="19" t="s">
        <v>269</v>
      </c>
      <c r="C110" s="16">
        <v>4068</v>
      </c>
      <c r="D110" s="16">
        <v>4008</v>
      </c>
      <c r="E110" s="16">
        <v>379</v>
      </c>
      <c r="F110" s="16" t="s">
        <v>171</v>
      </c>
      <c r="G110" s="16">
        <v>574</v>
      </c>
      <c r="H110" s="16">
        <v>2185</v>
      </c>
      <c r="I110" s="16">
        <v>1163</v>
      </c>
      <c r="J110" s="16">
        <v>758</v>
      </c>
      <c r="K110" s="16" t="s">
        <v>171</v>
      </c>
    </row>
    <row r="111" spans="2:11" ht="15" customHeight="1" x14ac:dyDescent="0.45">
      <c r="B111" s="19" t="s">
        <v>270</v>
      </c>
      <c r="C111" s="16">
        <v>3456</v>
      </c>
      <c r="D111" s="16">
        <v>3377</v>
      </c>
      <c r="E111" s="16">
        <v>681</v>
      </c>
      <c r="F111" s="16">
        <v>208</v>
      </c>
      <c r="G111" s="16">
        <v>699</v>
      </c>
      <c r="H111" s="16" t="s">
        <v>171</v>
      </c>
      <c r="I111" s="16">
        <v>894</v>
      </c>
      <c r="J111" s="16">
        <v>1754</v>
      </c>
      <c r="K111" s="16" t="s">
        <v>171</v>
      </c>
    </row>
    <row r="112" spans="2:11" ht="15" customHeight="1" x14ac:dyDescent="0.45">
      <c r="B112" s="19" t="s">
        <v>271</v>
      </c>
      <c r="C112" s="16">
        <v>5159</v>
      </c>
      <c r="D112" s="16">
        <v>4805</v>
      </c>
      <c r="E112" s="16">
        <v>675</v>
      </c>
      <c r="F112" s="16">
        <v>668</v>
      </c>
      <c r="G112" s="16">
        <v>1508</v>
      </c>
      <c r="H112" s="16" t="s">
        <v>182</v>
      </c>
      <c r="I112" s="16">
        <v>516</v>
      </c>
      <c r="J112" s="16">
        <v>4330</v>
      </c>
      <c r="K112" s="16">
        <v>598</v>
      </c>
    </row>
    <row r="113" spans="2:11" ht="15" customHeight="1" x14ac:dyDescent="0.45">
      <c r="B113" s="19" t="s">
        <v>272</v>
      </c>
      <c r="C113" s="16">
        <v>3212</v>
      </c>
      <c r="D113" s="16">
        <v>1285</v>
      </c>
      <c r="E113" s="16" t="s">
        <v>171</v>
      </c>
      <c r="F113" s="16" t="s">
        <v>171</v>
      </c>
      <c r="G113" s="16">
        <v>560</v>
      </c>
      <c r="H113" s="16" t="s">
        <v>182</v>
      </c>
      <c r="I113" s="16" t="s">
        <v>171</v>
      </c>
      <c r="J113" s="16">
        <v>691</v>
      </c>
      <c r="K113" s="16" t="s">
        <v>182</v>
      </c>
    </row>
    <row r="114" spans="2:11" ht="15" customHeight="1" x14ac:dyDescent="0.45">
      <c r="B114" s="19" t="s">
        <v>273</v>
      </c>
      <c r="C114" s="16">
        <v>1932</v>
      </c>
      <c r="D114" s="16">
        <v>1896</v>
      </c>
      <c r="E114" s="16">
        <v>207</v>
      </c>
      <c r="F114" s="16">
        <v>308</v>
      </c>
      <c r="G114" s="16">
        <v>242</v>
      </c>
      <c r="H114" s="16" t="s">
        <v>171</v>
      </c>
      <c r="I114" s="16">
        <v>565</v>
      </c>
      <c r="J114" s="16">
        <v>1152</v>
      </c>
      <c r="K114" s="16" t="s">
        <v>182</v>
      </c>
    </row>
    <row r="115" spans="2:11" ht="15" customHeight="1" x14ac:dyDescent="0.45">
      <c r="B115" s="19" t="s">
        <v>274</v>
      </c>
      <c r="C115" s="16">
        <v>3362</v>
      </c>
      <c r="D115" s="16">
        <v>3296</v>
      </c>
      <c r="E115" s="16">
        <v>592</v>
      </c>
      <c r="F115" s="16">
        <v>250</v>
      </c>
      <c r="G115" s="16">
        <v>882</v>
      </c>
      <c r="H115" s="16">
        <v>968</v>
      </c>
      <c r="I115" s="16">
        <v>1668</v>
      </c>
      <c r="J115" s="16">
        <v>1509</v>
      </c>
      <c r="K115" s="16" t="s">
        <v>171</v>
      </c>
    </row>
    <row r="116" spans="2:11" ht="15" customHeight="1" x14ac:dyDescent="0.45">
      <c r="B116" s="19" t="s">
        <v>275</v>
      </c>
      <c r="C116" s="16">
        <v>1295</v>
      </c>
      <c r="D116" s="16">
        <v>1181</v>
      </c>
      <c r="E116" s="16">
        <v>255</v>
      </c>
      <c r="F116" s="16" t="s">
        <v>171</v>
      </c>
      <c r="G116" s="16">
        <v>456</v>
      </c>
      <c r="H116" s="16" t="s">
        <v>171</v>
      </c>
      <c r="I116" s="16">
        <v>350</v>
      </c>
      <c r="J116" s="16">
        <v>383</v>
      </c>
      <c r="K116" s="16" t="s">
        <v>182</v>
      </c>
    </row>
    <row r="117" spans="2:11" ht="15" customHeight="1" x14ac:dyDescent="0.45">
      <c r="B117" s="19" t="s">
        <v>276</v>
      </c>
      <c r="C117" s="16">
        <v>554</v>
      </c>
      <c r="D117" s="16">
        <v>496</v>
      </c>
      <c r="E117" s="16" t="s">
        <v>171</v>
      </c>
      <c r="F117" s="16" t="s">
        <v>171</v>
      </c>
      <c r="G117" s="16">
        <v>282</v>
      </c>
      <c r="H117" s="16" t="s">
        <v>171</v>
      </c>
      <c r="I117" s="16" t="s">
        <v>171</v>
      </c>
      <c r="J117" s="16">
        <v>233</v>
      </c>
      <c r="K117" s="16" t="s">
        <v>182</v>
      </c>
    </row>
    <row r="118" spans="2:11" ht="15" customHeight="1" x14ac:dyDescent="0.45">
      <c r="B118" s="19" t="s">
        <v>277</v>
      </c>
      <c r="C118" s="16">
        <v>2107</v>
      </c>
      <c r="D118" s="16">
        <v>1992</v>
      </c>
      <c r="E118" s="16">
        <v>259</v>
      </c>
      <c r="F118" s="16" t="s">
        <v>171</v>
      </c>
      <c r="G118" s="16">
        <v>872</v>
      </c>
      <c r="H118" s="16">
        <v>720</v>
      </c>
      <c r="I118" s="16">
        <v>715</v>
      </c>
      <c r="J118" s="16">
        <v>711</v>
      </c>
      <c r="K118" s="16" t="s">
        <v>171</v>
      </c>
    </row>
    <row r="119" spans="2:11" ht="15" customHeight="1" x14ac:dyDescent="0.45">
      <c r="B119" s="19" t="s">
        <v>72</v>
      </c>
      <c r="C119" s="16">
        <v>5057</v>
      </c>
      <c r="D119" s="16">
        <v>4478</v>
      </c>
      <c r="E119" s="16">
        <v>876</v>
      </c>
      <c r="F119" s="16">
        <v>769</v>
      </c>
      <c r="G119" s="16">
        <v>1468</v>
      </c>
      <c r="H119" s="16" t="s">
        <v>171</v>
      </c>
      <c r="I119" s="16">
        <v>915</v>
      </c>
      <c r="J119" s="16">
        <v>2799</v>
      </c>
      <c r="K119" s="16" t="s">
        <v>171</v>
      </c>
    </row>
    <row r="120" spans="2:11" ht="44.1" customHeight="1" x14ac:dyDescent="0.45">
      <c r="B120" s="17" t="s">
        <v>278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  <c r="J120" s="23" t="s">
        <v>169</v>
      </c>
      <c r="K120" s="23" t="s">
        <v>169</v>
      </c>
    </row>
    <row r="121" spans="2:11" ht="15" customHeight="1" x14ac:dyDescent="0.45">
      <c r="B121" s="19" t="s">
        <v>279</v>
      </c>
      <c r="C121" s="16">
        <v>42216</v>
      </c>
      <c r="D121" s="16">
        <v>40692</v>
      </c>
      <c r="E121" s="16">
        <v>6295</v>
      </c>
      <c r="F121" s="16">
        <v>4399</v>
      </c>
      <c r="G121" s="16">
        <v>12371</v>
      </c>
      <c r="H121" s="16">
        <v>3964</v>
      </c>
      <c r="I121" s="16">
        <v>13377</v>
      </c>
      <c r="J121" s="16">
        <v>25179</v>
      </c>
      <c r="K121" s="16">
        <v>783</v>
      </c>
    </row>
    <row r="122" spans="2:11" ht="15" customHeight="1" x14ac:dyDescent="0.45">
      <c r="B122" s="20" t="s">
        <v>280</v>
      </c>
      <c r="C122" s="16">
        <v>13022</v>
      </c>
      <c r="D122" s="16">
        <v>12822</v>
      </c>
      <c r="E122" s="16">
        <v>2127</v>
      </c>
      <c r="F122" s="16">
        <v>1526</v>
      </c>
      <c r="G122" s="16">
        <v>3745</v>
      </c>
      <c r="H122" s="16">
        <v>1254</v>
      </c>
      <c r="I122" s="16">
        <v>5423</v>
      </c>
      <c r="J122" s="16">
        <v>8320</v>
      </c>
      <c r="K122" s="16" t="s">
        <v>171</v>
      </c>
    </row>
    <row r="123" spans="2:11" ht="15" customHeight="1" x14ac:dyDescent="0.45">
      <c r="B123" s="20" t="s">
        <v>281</v>
      </c>
      <c r="C123" s="16">
        <v>1753</v>
      </c>
      <c r="D123" s="16">
        <v>1659</v>
      </c>
      <c r="E123" s="16">
        <v>303</v>
      </c>
      <c r="F123" s="16" t="s">
        <v>171</v>
      </c>
      <c r="G123" s="16">
        <v>519</v>
      </c>
      <c r="H123" s="16" t="s">
        <v>171</v>
      </c>
      <c r="I123" s="16">
        <v>381</v>
      </c>
      <c r="J123" s="16">
        <v>991</v>
      </c>
      <c r="K123" s="16" t="s">
        <v>171</v>
      </c>
    </row>
    <row r="124" spans="2:11" ht="15" customHeight="1" x14ac:dyDescent="0.45">
      <c r="B124" s="20" t="s">
        <v>282</v>
      </c>
      <c r="C124" s="16">
        <v>20917</v>
      </c>
      <c r="D124" s="16">
        <v>20344</v>
      </c>
      <c r="E124" s="16">
        <v>3033</v>
      </c>
      <c r="F124" s="16">
        <v>2181</v>
      </c>
      <c r="G124" s="16">
        <v>6534</v>
      </c>
      <c r="H124" s="16">
        <v>2010</v>
      </c>
      <c r="I124" s="16">
        <v>8067</v>
      </c>
      <c r="J124" s="16">
        <v>12038</v>
      </c>
      <c r="K124" s="16">
        <v>381</v>
      </c>
    </row>
    <row r="125" spans="2:11" ht="15" customHeight="1" x14ac:dyDescent="0.45">
      <c r="B125" s="20" t="s">
        <v>283</v>
      </c>
      <c r="C125" s="16">
        <v>4230</v>
      </c>
      <c r="D125" s="16">
        <v>4136</v>
      </c>
      <c r="E125" s="16">
        <v>751</v>
      </c>
      <c r="F125" s="16">
        <v>466</v>
      </c>
      <c r="G125" s="16">
        <v>1361</v>
      </c>
      <c r="H125" s="16">
        <v>353</v>
      </c>
      <c r="I125" s="16">
        <v>1463</v>
      </c>
      <c r="J125" s="16">
        <v>2706</v>
      </c>
      <c r="K125" s="16" t="s">
        <v>171</v>
      </c>
    </row>
    <row r="126" spans="2:11" ht="15" customHeight="1" x14ac:dyDescent="0.45">
      <c r="B126" s="20" t="s">
        <v>284</v>
      </c>
      <c r="C126" s="16">
        <v>21340</v>
      </c>
      <c r="D126" s="16">
        <v>20750</v>
      </c>
      <c r="E126" s="16">
        <v>3207</v>
      </c>
      <c r="F126" s="16">
        <v>2233</v>
      </c>
      <c r="G126" s="16">
        <v>6598</v>
      </c>
      <c r="H126" s="16">
        <v>2571</v>
      </c>
      <c r="I126" s="16">
        <v>6940</v>
      </c>
      <c r="J126" s="16">
        <v>13025</v>
      </c>
      <c r="K126" s="16">
        <v>313</v>
      </c>
    </row>
    <row r="127" spans="2:11" ht="15" customHeight="1" x14ac:dyDescent="0.45">
      <c r="B127" s="20" t="s">
        <v>285</v>
      </c>
      <c r="C127" s="16">
        <v>12265</v>
      </c>
      <c r="D127" s="16">
        <v>12011</v>
      </c>
      <c r="E127" s="16">
        <v>1850</v>
      </c>
      <c r="F127" s="16">
        <v>1377</v>
      </c>
      <c r="G127" s="16">
        <v>3770</v>
      </c>
      <c r="H127" s="16">
        <v>1431</v>
      </c>
      <c r="I127" s="16">
        <v>4758</v>
      </c>
      <c r="J127" s="16">
        <v>6742</v>
      </c>
      <c r="K127" s="16" t="s">
        <v>171</v>
      </c>
    </row>
    <row r="128" spans="2:11" ht="15" customHeight="1" x14ac:dyDescent="0.45">
      <c r="B128" s="20" t="s">
        <v>286</v>
      </c>
      <c r="C128" s="16">
        <v>26779</v>
      </c>
      <c r="D128" s="16">
        <v>26066</v>
      </c>
      <c r="E128" s="16">
        <v>4440</v>
      </c>
      <c r="F128" s="16">
        <v>3075</v>
      </c>
      <c r="G128" s="16">
        <v>8259</v>
      </c>
      <c r="H128" s="16">
        <v>2986</v>
      </c>
      <c r="I128" s="16">
        <v>9286</v>
      </c>
      <c r="J128" s="16">
        <v>16158</v>
      </c>
      <c r="K128" s="16">
        <v>499</v>
      </c>
    </row>
    <row r="129" spans="2:11" ht="15" customHeight="1" x14ac:dyDescent="0.45">
      <c r="B129" s="20" t="s">
        <v>287</v>
      </c>
      <c r="C129" s="16">
        <v>25503</v>
      </c>
      <c r="D129" s="16">
        <v>24896</v>
      </c>
      <c r="E129" s="16">
        <v>3933</v>
      </c>
      <c r="F129" s="16">
        <v>2514</v>
      </c>
      <c r="G129" s="16">
        <v>8132</v>
      </c>
      <c r="H129" s="16">
        <v>3037</v>
      </c>
      <c r="I129" s="16">
        <v>8908</v>
      </c>
      <c r="J129" s="16">
        <v>15008</v>
      </c>
      <c r="K129" s="16">
        <v>492</v>
      </c>
    </row>
    <row r="130" spans="2:11" ht="15" customHeight="1" x14ac:dyDescent="0.45">
      <c r="B130" s="20" t="s">
        <v>288</v>
      </c>
      <c r="C130" s="16">
        <v>16160</v>
      </c>
      <c r="D130" s="16">
        <v>15661</v>
      </c>
      <c r="E130" s="16">
        <v>2772</v>
      </c>
      <c r="F130" s="16">
        <v>1773</v>
      </c>
      <c r="G130" s="16">
        <v>5398</v>
      </c>
      <c r="H130" s="16">
        <v>2032</v>
      </c>
      <c r="I130" s="16">
        <v>5693</v>
      </c>
      <c r="J130" s="16">
        <v>9467</v>
      </c>
      <c r="K130" s="16" t="s">
        <v>171</v>
      </c>
    </row>
    <row r="131" spans="2:11" ht="15" customHeight="1" x14ac:dyDescent="0.45">
      <c r="B131" s="20" t="s">
        <v>289</v>
      </c>
      <c r="C131" s="16">
        <v>13828</v>
      </c>
      <c r="D131" s="16">
        <v>13537</v>
      </c>
      <c r="E131" s="16">
        <v>2344</v>
      </c>
      <c r="F131" s="16">
        <v>1500</v>
      </c>
      <c r="G131" s="16">
        <v>4666</v>
      </c>
      <c r="H131" s="16">
        <v>1724</v>
      </c>
      <c r="I131" s="16">
        <v>4987</v>
      </c>
      <c r="J131" s="16">
        <v>8052</v>
      </c>
      <c r="K131" s="16" t="s">
        <v>171</v>
      </c>
    </row>
    <row r="132" spans="2:11" ht="15" customHeight="1" x14ac:dyDescent="0.45">
      <c r="B132" s="20" t="s">
        <v>290</v>
      </c>
      <c r="C132" s="16">
        <v>7607</v>
      </c>
      <c r="D132" s="16">
        <v>7371</v>
      </c>
      <c r="E132" s="16">
        <v>1450</v>
      </c>
      <c r="F132" s="16">
        <v>1172</v>
      </c>
      <c r="G132" s="16">
        <v>2509</v>
      </c>
      <c r="H132" s="16">
        <v>1070</v>
      </c>
      <c r="I132" s="16">
        <v>2421</v>
      </c>
      <c r="J132" s="16">
        <v>4417</v>
      </c>
      <c r="K132" s="16" t="s">
        <v>171</v>
      </c>
    </row>
    <row r="133" spans="2:11" ht="15" customHeight="1" x14ac:dyDescent="0.45">
      <c r="B133" s="20" t="s">
        <v>291</v>
      </c>
      <c r="C133" s="16">
        <v>17196</v>
      </c>
      <c r="D133" s="16">
        <v>16676</v>
      </c>
      <c r="E133" s="16">
        <v>3139</v>
      </c>
      <c r="F133" s="16">
        <v>1736</v>
      </c>
      <c r="G133" s="16">
        <v>5566</v>
      </c>
      <c r="H133" s="16">
        <v>2073</v>
      </c>
      <c r="I133" s="16">
        <v>6630</v>
      </c>
      <c r="J133" s="16">
        <v>9806</v>
      </c>
      <c r="K133" s="16" t="s">
        <v>171</v>
      </c>
    </row>
    <row r="134" spans="2:11" ht="15" customHeight="1" x14ac:dyDescent="0.45">
      <c r="B134" s="20" t="s">
        <v>292</v>
      </c>
      <c r="C134" s="16">
        <v>3913</v>
      </c>
      <c r="D134" s="16">
        <v>3864</v>
      </c>
      <c r="E134" s="16">
        <v>836</v>
      </c>
      <c r="F134" s="16">
        <v>449</v>
      </c>
      <c r="G134" s="16">
        <v>1043</v>
      </c>
      <c r="H134" s="16">
        <v>697</v>
      </c>
      <c r="I134" s="16">
        <v>1208</v>
      </c>
      <c r="J134" s="16">
        <v>2317</v>
      </c>
      <c r="K134" s="16" t="s">
        <v>171</v>
      </c>
    </row>
    <row r="135" spans="2:11" ht="15" customHeight="1" x14ac:dyDescent="0.45">
      <c r="B135" s="20" t="s">
        <v>72</v>
      </c>
      <c r="C135" s="16">
        <v>848</v>
      </c>
      <c r="D135" s="16">
        <v>751</v>
      </c>
      <c r="E135" s="16" t="s">
        <v>171</v>
      </c>
      <c r="F135" s="16" t="s">
        <v>171</v>
      </c>
      <c r="G135" s="16">
        <v>411</v>
      </c>
      <c r="H135" s="16" t="s">
        <v>171</v>
      </c>
      <c r="I135" s="16" t="s">
        <v>171</v>
      </c>
      <c r="J135" s="16">
        <v>388</v>
      </c>
      <c r="K135" s="16" t="s">
        <v>171</v>
      </c>
    </row>
    <row r="136" spans="2:11" ht="15" customHeight="1" x14ac:dyDescent="0.45">
      <c r="B136" s="19" t="s">
        <v>293</v>
      </c>
      <c r="C136" s="16">
        <v>39154</v>
      </c>
      <c r="D136" s="16">
        <v>33880</v>
      </c>
      <c r="E136" s="16">
        <v>4725</v>
      </c>
      <c r="F136" s="16">
        <v>3813</v>
      </c>
      <c r="G136" s="16">
        <v>7447</v>
      </c>
      <c r="H136" s="16">
        <v>1770</v>
      </c>
      <c r="I136" s="16">
        <v>7763</v>
      </c>
      <c r="J136" s="16">
        <v>20268</v>
      </c>
      <c r="K136" s="16">
        <v>723</v>
      </c>
    </row>
    <row r="137" spans="2:11" ht="15" customHeight="1" x14ac:dyDescent="0.45">
      <c r="B137" s="25" t="s">
        <v>294</v>
      </c>
      <c r="C137" s="26">
        <v>5723</v>
      </c>
      <c r="D137" s="26">
        <v>5505</v>
      </c>
      <c r="E137" s="26">
        <v>826</v>
      </c>
      <c r="F137" s="26">
        <v>442</v>
      </c>
      <c r="G137" s="26">
        <v>948</v>
      </c>
      <c r="H137" s="26" t="s">
        <v>171</v>
      </c>
      <c r="I137" s="26">
        <v>1303</v>
      </c>
      <c r="J137" s="26">
        <v>3741</v>
      </c>
      <c r="K137" s="26" t="s">
        <v>171</v>
      </c>
    </row>
    <row r="138" spans="2:11" ht="33.950000000000003" customHeight="1" x14ac:dyDescent="0.45">
      <c r="B138" s="45" t="s">
        <v>295</v>
      </c>
      <c r="C138" s="46" t="s">
        <v>169</v>
      </c>
      <c r="D138" s="46" t="s">
        <v>169</v>
      </c>
      <c r="E138" s="46" t="s">
        <v>169</v>
      </c>
      <c r="F138" s="46" t="s">
        <v>169</v>
      </c>
      <c r="G138" s="46" t="s">
        <v>169</v>
      </c>
      <c r="H138" s="46" t="s">
        <v>169</v>
      </c>
      <c r="I138" s="46" t="s">
        <v>169</v>
      </c>
      <c r="J138" s="46" t="s">
        <v>169</v>
      </c>
      <c r="K138" s="46" t="s">
        <v>169</v>
      </c>
    </row>
    <row r="139" spans="2:11" ht="15" customHeight="1" x14ac:dyDescent="0.45">
      <c r="B139" s="47" t="s">
        <v>296</v>
      </c>
      <c r="C139" s="48">
        <v>84869</v>
      </c>
      <c r="D139" s="48">
        <v>80053</v>
      </c>
      <c r="E139" s="48">
        <v>11846</v>
      </c>
      <c r="F139" s="48">
        <v>8654</v>
      </c>
      <c r="G139" s="48">
        <v>20751</v>
      </c>
      <c r="H139" s="48">
        <v>5925</v>
      </c>
      <c r="I139" s="48">
        <v>22438</v>
      </c>
      <c r="J139" s="48">
        <v>49188</v>
      </c>
      <c r="K139" s="48">
        <v>1570</v>
      </c>
    </row>
    <row r="140" spans="2:11" ht="15" customHeight="1" x14ac:dyDescent="0.45">
      <c r="B140" s="47" t="s">
        <v>297</v>
      </c>
      <c r="C140" s="48">
        <v>58725</v>
      </c>
      <c r="D140" s="48">
        <v>58129</v>
      </c>
      <c r="E140" s="48">
        <v>7560</v>
      </c>
      <c r="F140" s="48">
        <v>7046</v>
      </c>
      <c r="G140" s="48">
        <v>15808</v>
      </c>
      <c r="H140" s="48">
        <v>2833</v>
      </c>
      <c r="I140" s="48">
        <v>20019</v>
      </c>
      <c r="J140" s="48">
        <v>37569</v>
      </c>
      <c r="K140" s="48">
        <v>1194</v>
      </c>
    </row>
    <row r="141" spans="2:11" ht="15" customHeight="1" x14ac:dyDescent="0.45">
      <c r="B141" s="47" t="s">
        <v>298</v>
      </c>
      <c r="C141" s="48">
        <v>20200</v>
      </c>
      <c r="D141" s="48">
        <v>19670</v>
      </c>
      <c r="E141" s="48">
        <v>3047</v>
      </c>
      <c r="F141" s="48">
        <v>870</v>
      </c>
      <c r="G141" s="48">
        <v>5874</v>
      </c>
      <c r="H141" s="48">
        <v>3088</v>
      </c>
      <c r="I141" s="48">
        <v>9340</v>
      </c>
      <c r="J141" s="48">
        <v>9580</v>
      </c>
      <c r="K141" s="48" t="s">
        <v>171</v>
      </c>
    </row>
    <row r="142" spans="2:11" ht="15" customHeight="1" x14ac:dyDescent="0.45">
      <c r="B142" s="47" t="s">
        <v>299</v>
      </c>
      <c r="C142" s="48">
        <v>5964</v>
      </c>
      <c r="D142" s="48">
        <v>5962</v>
      </c>
      <c r="E142" s="48">
        <v>556</v>
      </c>
      <c r="F142" s="48" t="s">
        <v>171</v>
      </c>
      <c r="G142" s="48">
        <v>1354</v>
      </c>
      <c r="H142" s="48">
        <v>5925</v>
      </c>
      <c r="I142" s="48" t="s">
        <v>171</v>
      </c>
      <c r="J142" s="48">
        <v>742</v>
      </c>
      <c r="K142" s="48" t="s">
        <v>171</v>
      </c>
    </row>
    <row r="143" spans="2:11" ht="15" customHeight="1" x14ac:dyDescent="0.45">
      <c r="B143" s="47" t="s">
        <v>300</v>
      </c>
      <c r="C143" s="48">
        <v>4608</v>
      </c>
      <c r="D143" s="48">
        <v>4561</v>
      </c>
      <c r="E143" s="48">
        <v>325</v>
      </c>
      <c r="F143" s="48" t="s">
        <v>171</v>
      </c>
      <c r="G143" s="48">
        <v>888</v>
      </c>
      <c r="H143" s="48">
        <v>3718</v>
      </c>
      <c r="I143" s="48">
        <v>582</v>
      </c>
      <c r="J143" s="48">
        <v>756</v>
      </c>
      <c r="K143" s="48" t="s">
        <v>171</v>
      </c>
    </row>
    <row r="144" spans="2:11" ht="15" customHeight="1" x14ac:dyDescent="0.45">
      <c r="B144" s="47" t="s">
        <v>94</v>
      </c>
      <c r="C144" s="48">
        <v>7706</v>
      </c>
      <c r="D144" s="48">
        <v>7332</v>
      </c>
      <c r="E144" s="48">
        <v>884</v>
      </c>
      <c r="F144" s="48">
        <v>757</v>
      </c>
      <c r="G144" s="48">
        <v>2742</v>
      </c>
      <c r="H144" s="48" t="s">
        <v>171</v>
      </c>
      <c r="I144" s="48">
        <v>1772</v>
      </c>
      <c r="J144" s="48">
        <v>4689</v>
      </c>
      <c r="K144" s="48">
        <v>277</v>
      </c>
    </row>
    <row r="145" spans="2:11" ht="15" customHeight="1" x14ac:dyDescent="0.45">
      <c r="B145" s="47" t="s">
        <v>72</v>
      </c>
      <c r="C145" s="48">
        <v>3826</v>
      </c>
      <c r="D145" s="48">
        <v>3826</v>
      </c>
      <c r="E145" s="48">
        <v>544</v>
      </c>
      <c r="F145" s="48">
        <v>429</v>
      </c>
      <c r="G145" s="48">
        <v>1353</v>
      </c>
      <c r="H145" s="48">
        <v>335</v>
      </c>
      <c r="I145" s="48">
        <v>1411</v>
      </c>
      <c r="J145" s="48">
        <v>2348</v>
      </c>
      <c r="K145" s="48" t="s">
        <v>171</v>
      </c>
    </row>
    <row r="146" spans="2:11" ht="33.950000000000003" customHeight="1" x14ac:dyDescent="0.45">
      <c r="B146" s="17" t="s">
        <v>301</v>
      </c>
      <c r="C146" s="23" t="s">
        <v>169</v>
      </c>
      <c r="D146" s="23" t="s">
        <v>169</v>
      </c>
      <c r="E146" s="23" t="s">
        <v>169</v>
      </c>
      <c r="F146" s="23" t="s">
        <v>169</v>
      </c>
      <c r="G146" s="23" t="s">
        <v>169</v>
      </c>
      <c r="H146" s="23" t="s">
        <v>169</v>
      </c>
      <c r="I146" s="23" t="s">
        <v>169</v>
      </c>
      <c r="J146" s="23" t="s">
        <v>169</v>
      </c>
      <c r="K146" s="23" t="s">
        <v>169</v>
      </c>
    </row>
    <row r="147" spans="2:11" ht="15" customHeight="1" x14ac:dyDescent="0.45">
      <c r="B147" s="19" t="s">
        <v>296</v>
      </c>
      <c r="C147" s="16">
        <v>49030</v>
      </c>
      <c r="D147" s="16">
        <v>49030</v>
      </c>
      <c r="E147" s="16">
        <v>11482</v>
      </c>
      <c r="F147" s="16">
        <v>5040</v>
      </c>
      <c r="G147" s="16">
        <v>16235</v>
      </c>
      <c r="H147" s="16">
        <v>1869</v>
      </c>
      <c r="I147" s="16">
        <v>10721</v>
      </c>
      <c r="J147" s="16">
        <v>35389</v>
      </c>
      <c r="K147" s="16">
        <v>1352</v>
      </c>
    </row>
    <row r="148" spans="2:11" ht="15" customHeight="1" x14ac:dyDescent="0.45">
      <c r="B148" s="19" t="s">
        <v>297</v>
      </c>
      <c r="C148" s="16">
        <v>49511</v>
      </c>
      <c r="D148" s="16">
        <v>49511</v>
      </c>
      <c r="E148" s="16">
        <v>5928</v>
      </c>
      <c r="F148" s="16">
        <v>6837</v>
      </c>
      <c r="G148" s="16">
        <v>13893</v>
      </c>
      <c r="H148" s="16">
        <v>350</v>
      </c>
      <c r="I148" s="16">
        <v>18893</v>
      </c>
      <c r="J148" s="16">
        <v>32966</v>
      </c>
      <c r="K148" s="16">
        <v>1094</v>
      </c>
    </row>
    <row r="149" spans="2:11" ht="15" customHeight="1" x14ac:dyDescent="0.45">
      <c r="B149" s="19" t="s">
        <v>298</v>
      </c>
      <c r="C149" s="16">
        <v>4351</v>
      </c>
      <c r="D149" s="16">
        <v>4351</v>
      </c>
      <c r="E149" s="16">
        <v>527</v>
      </c>
      <c r="F149" s="16">
        <v>183</v>
      </c>
      <c r="G149" s="16">
        <v>1648</v>
      </c>
      <c r="H149" s="16" t="s">
        <v>171</v>
      </c>
      <c r="I149" s="16">
        <v>2556</v>
      </c>
      <c r="J149" s="16">
        <v>1746</v>
      </c>
      <c r="K149" s="16" t="s">
        <v>171</v>
      </c>
    </row>
    <row r="150" spans="2:11" ht="15" customHeight="1" x14ac:dyDescent="0.45">
      <c r="B150" s="19" t="s">
        <v>299</v>
      </c>
      <c r="C150" s="16">
        <v>5925</v>
      </c>
      <c r="D150" s="16">
        <v>5925</v>
      </c>
      <c r="E150" s="16">
        <v>556</v>
      </c>
      <c r="F150" s="16" t="s">
        <v>171</v>
      </c>
      <c r="G150" s="16">
        <v>1334</v>
      </c>
      <c r="H150" s="16">
        <v>5925</v>
      </c>
      <c r="I150" s="16" t="s">
        <v>171</v>
      </c>
      <c r="J150" s="16">
        <v>725</v>
      </c>
      <c r="K150" s="16" t="s">
        <v>171</v>
      </c>
    </row>
    <row r="151" spans="2:11" ht="15" customHeight="1" x14ac:dyDescent="0.45">
      <c r="B151" s="19" t="s">
        <v>94</v>
      </c>
      <c r="C151" s="16">
        <v>3067</v>
      </c>
      <c r="D151" s="16">
        <v>3067</v>
      </c>
      <c r="E151" s="16">
        <v>385</v>
      </c>
      <c r="F151" s="16">
        <v>481</v>
      </c>
      <c r="G151" s="16">
        <v>1217</v>
      </c>
      <c r="H151" s="16" t="s">
        <v>171</v>
      </c>
      <c r="I151" s="16">
        <v>565</v>
      </c>
      <c r="J151" s="16">
        <v>1963</v>
      </c>
      <c r="K151" s="16" t="s">
        <v>171</v>
      </c>
    </row>
    <row r="152" spans="2:11" ht="15" customHeight="1" thickBot="1" x14ac:dyDescent="0.5">
      <c r="B152" s="25" t="s">
        <v>72</v>
      </c>
      <c r="C152" s="26">
        <v>1010</v>
      </c>
      <c r="D152" s="26">
        <v>1010</v>
      </c>
      <c r="E152" s="26" t="s">
        <v>171</v>
      </c>
      <c r="F152" s="26" t="s">
        <v>171</v>
      </c>
      <c r="G152" s="26">
        <v>590</v>
      </c>
      <c r="H152" s="26" t="s">
        <v>171</v>
      </c>
      <c r="I152" s="26" t="s">
        <v>171</v>
      </c>
      <c r="J152" s="26">
        <v>411</v>
      </c>
      <c r="K152" s="26" t="s">
        <v>171</v>
      </c>
    </row>
    <row r="153" spans="2:11" ht="33.950000000000003" customHeight="1" x14ac:dyDescent="0.45">
      <c r="B153" s="27" t="s">
        <v>302</v>
      </c>
      <c r="C153" s="28" t="s">
        <v>169</v>
      </c>
      <c r="D153" s="28" t="s">
        <v>169</v>
      </c>
      <c r="E153" s="28" t="s">
        <v>169</v>
      </c>
      <c r="F153" s="28" t="s">
        <v>169</v>
      </c>
      <c r="G153" s="28" t="s">
        <v>169</v>
      </c>
      <c r="H153" s="28" t="s">
        <v>169</v>
      </c>
      <c r="I153" s="28" t="s">
        <v>169</v>
      </c>
      <c r="J153" s="28" t="s">
        <v>169</v>
      </c>
      <c r="K153" s="29" t="s">
        <v>169</v>
      </c>
    </row>
    <row r="154" spans="2:11" ht="15" customHeight="1" x14ac:dyDescent="0.45">
      <c r="B154" s="30" t="s">
        <v>296</v>
      </c>
      <c r="C154" s="31">
        <v>26205</v>
      </c>
      <c r="D154" s="31">
        <v>26205</v>
      </c>
      <c r="E154" s="31">
        <v>7215</v>
      </c>
      <c r="F154" s="31">
        <v>2270</v>
      </c>
      <c r="G154" s="31">
        <v>6035</v>
      </c>
      <c r="H154" s="31" t="s">
        <v>171</v>
      </c>
      <c r="I154" s="31">
        <v>2982</v>
      </c>
      <c r="J154" s="31">
        <v>18523</v>
      </c>
      <c r="K154" s="32">
        <v>447</v>
      </c>
    </row>
    <row r="155" spans="2:11" ht="15" customHeight="1" x14ac:dyDescent="0.45">
      <c r="B155" s="30" t="s">
        <v>297</v>
      </c>
      <c r="C155" s="31">
        <v>42988</v>
      </c>
      <c r="D155" s="31">
        <v>42988</v>
      </c>
      <c r="E155" s="31">
        <v>3792</v>
      </c>
      <c r="F155" s="31">
        <v>5778</v>
      </c>
      <c r="G155" s="31">
        <v>11482</v>
      </c>
      <c r="H155" s="31" t="s">
        <v>171</v>
      </c>
      <c r="I155" s="31">
        <v>17437</v>
      </c>
      <c r="J155" s="31">
        <v>27826</v>
      </c>
      <c r="K155" s="32">
        <v>873</v>
      </c>
    </row>
    <row r="156" spans="2:11" ht="15" customHeight="1" x14ac:dyDescent="0.45">
      <c r="B156" s="30" t="s">
        <v>298</v>
      </c>
      <c r="C156" s="31">
        <v>2542</v>
      </c>
      <c r="D156" s="31">
        <v>2542</v>
      </c>
      <c r="E156" s="31" t="s">
        <v>171</v>
      </c>
      <c r="F156" s="31" t="s">
        <v>171</v>
      </c>
      <c r="G156" s="31">
        <v>1008</v>
      </c>
      <c r="H156" s="31" t="s">
        <v>171</v>
      </c>
      <c r="I156" s="31">
        <v>1504</v>
      </c>
      <c r="J156" s="31">
        <v>757</v>
      </c>
      <c r="K156" s="32" t="s">
        <v>171</v>
      </c>
    </row>
    <row r="157" spans="2:11" ht="15" customHeight="1" x14ac:dyDescent="0.45">
      <c r="B157" s="30" t="s">
        <v>299</v>
      </c>
      <c r="C157" s="31">
        <v>5797</v>
      </c>
      <c r="D157" s="31">
        <v>5797</v>
      </c>
      <c r="E157" s="31">
        <v>464</v>
      </c>
      <c r="F157" s="31" t="s">
        <v>171</v>
      </c>
      <c r="G157" s="31">
        <v>1271</v>
      </c>
      <c r="H157" s="31">
        <v>5797</v>
      </c>
      <c r="I157" s="31" t="s">
        <v>171</v>
      </c>
      <c r="J157" s="31">
        <v>650</v>
      </c>
      <c r="K157" s="32" t="s">
        <v>171</v>
      </c>
    </row>
    <row r="158" spans="2:11" ht="15" customHeight="1" x14ac:dyDescent="0.45">
      <c r="B158" s="30" t="s">
        <v>94</v>
      </c>
      <c r="C158" s="31">
        <v>1948</v>
      </c>
      <c r="D158" s="31">
        <v>1948</v>
      </c>
      <c r="E158" s="31" t="s">
        <v>171</v>
      </c>
      <c r="F158" s="31">
        <v>405</v>
      </c>
      <c r="G158" s="31">
        <v>666</v>
      </c>
      <c r="H158" s="31" t="s">
        <v>182</v>
      </c>
      <c r="I158" s="31">
        <v>276</v>
      </c>
      <c r="J158" s="31">
        <v>1193</v>
      </c>
      <c r="K158" s="32" t="s">
        <v>171</v>
      </c>
    </row>
    <row r="159" spans="2:11" ht="15" customHeight="1" thickBot="1" x14ac:dyDescent="0.5">
      <c r="B159" s="33" t="s">
        <v>72</v>
      </c>
      <c r="C159" s="34">
        <v>598</v>
      </c>
      <c r="D159" s="34">
        <v>598</v>
      </c>
      <c r="E159" s="34" t="s">
        <v>171</v>
      </c>
      <c r="F159" s="34" t="s">
        <v>171</v>
      </c>
      <c r="G159" s="34">
        <v>305</v>
      </c>
      <c r="H159" s="34" t="s">
        <v>182</v>
      </c>
      <c r="I159" s="34" t="s">
        <v>171</v>
      </c>
      <c r="J159" s="34" t="s">
        <v>171</v>
      </c>
      <c r="K159" s="35" t="s">
        <v>171</v>
      </c>
    </row>
    <row r="160" spans="2:11" ht="33.950000000000003" customHeight="1" x14ac:dyDescent="0.45">
      <c r="B160" s="17" t="s">
        <v>303</v>
      </c>
      <c r="C160" s="23" t="s">
        <v>169</v>
      </c>
      <c r="D160" s="23" t="s">
        <v>169</v>
      </c>
      <c r="E160" s="23" t="s">
        <v>169</v>
      </c>
      <c r="F160" s="23" t="s">
        <v>169</v>
      </c>
      <c r="G160" s="23" t="s">
        <v>169</v>
      </c>
      <c r="H160" s="23" t="s">
        <v>169</v>
      </c>
      <c r="I160" s="23" t="s">
        <v>169</v>
      </c>
      <c r="J160" s="23" t="s">
        <v>169</v>
      </c>
      <c r="K160" s="23" t="s">
        <v>169</v>
      </c>
    </row>
    <row r="161" spans="2:11" ht="15" customHeight="1" x14ac:dyDescent="0.45">
      <c r="B161" s="19" t="s">
        <v>159</v>
      </c>
      <c r="C161" s="16">
        <v>80078</v>
      </c>
      <c r="D161" s="16">
        <v>80078</v>
      </c>
      <c r="E161" s="16">
        <v>11846</v>
      </c>
      <c r="F161" s="16">
        <v>8654</v>
      </c>
      <c r="G161" s="16">
        <v>20766</v>
      </c>
      <c r="H161" s="16">
        <v>5925</v>
      </c>
      <c r="I161" s="16">
        <v>22443</v>
      </c>
      <c r="J161" s="16">
        <v>49188</v>
      </c>
      <c r="K161" s="16">
        <v>1574</v>
      </c>
    </row>
    <row r="162" spans="2:11" ht="15" customHeight="1" x14ac:dyDescent="0.45">
      <c r="B162" s="19" t="s">
        <v>304</v>
      </c>
      <c r="C162" s="16">
        <v>79294</v>
      </c>
      <c r="D162" s="16">
        <v>76834</v>
      </c>
      <c r="E162" s="16">
        <v>11772</v>
      </c>
      <c r="F162" s="16">
        <v>8514</v>
      </c>
      <c r="G162" s="16">
        <v>19159</v>
      </c>
      <c r="H162" s="16">
        <v>5864</v>
      </c>
      <c r="I162" s="16">
        <v>21579</v>
      </c>
      <c r="J162" s="16">
        <v>48053</v>
      </c>
      <c r="K162" s="16">
        <v>1534</v>
      </c>
    </row>
    <row r="163" spans="2:11" ht="15" customHeight="1" x14ac:dyDescent="0.45">
      <c r="B163" s="19" t="s">
        <v>305</v>
      </c>
      <c r="C163" s="16">
        <v>79015</v>
      </c>
      <c r="D163" s="16">
        <v>76584</v>
      </c>
      <c r="E163" s="16">
        <v>11576</v>
      </c>
      <c r="F163" s="16">
        <v>8420</v>
      </c>
      <c r="G163" s="16">
        <v>19548</v>
      </c>
      <c r="H163" s="16">
        <v>5783</v>
      </c>
      <c r="I163" s="16">
        <v>22020</v>
      </c>
      <c r="J163" s="16">
        <v>47297</v>
      </c>
      <c r="K163" s="16">
        <v>1532</v>
      </c>
    </row>
    <row r="164" spans="2:11" ht="15" customHeight="1" x14ac:dyDescent="0.45">
      <c r="B164" s="19" t="s">
        <v>306</v>
      </c>
      <c r="C164" s="16">
        <v>38546</v>
      </c>
      <c r="D164" s="16">
        <v>37771</v>
      </c>
      <c r="E164" s="16">
        <v>6592</v>
      </c>
      <c r="F164" s="16">
        <v>4005</v>
      </c>
      <c r="G164" s="16">
        <v>9590</v>
      </c>
      <c r="H164" s="16">
        <v>3116</v>
      </c>
      <c r="I164" s="16">
        <v>14847</v>
      </c>
      <c r="J164" s="16">
        <v>23131</v>
      </c>
      <c r="K164" s="16">
        <v>1306</v>
      </c>
    </row>
    <row r="165" spans="2:11" ht="15" customHeight="1" x14ac:dyDescent="0.45">
      <c r="B165" s="19" t="s">
        <v>307</v>
      </c>
      <c r="C165" s="16">
        <v>5078</v>
      </c>
      <c r="D165" s="16">
        <v>4790</v>
      </c>
      <c r="E165" s="16">
        <v>596</v>
      </c>
      <c r="F165" s="16">
        <v>671</v>
      </c>
      <c r="G165" s="16">
        <v>2219</v>
      </c>
      <c r="H165" s="16" t="s">
        <v>171</v>
      </c>
      <c r="I165" s="16">
        <v>795</v>
      </c>
      <c r="J165" s="16">
        <v>3538</v>
      </c>
      <c r="K165" s="16" t="s">
        <v>171</v>
      </c>
    </row>
    <row r="166" spans="2:11" ht="27.95" customHeight="1" x14ac:dyDescent="0.45">
      <c r="B166" s="19" t="s">
        <v>308</v>
      </c>
      <c r="C166" s="16">
        <v>25642</v>
      </c>
      <c r="D166" s="16">
        <v>25155</v>
      </c>
      <c r="E166" s="16">
        <v>4035</v>
      </c>
      <c r="F166" s="16">
        <v>1414</v>
      </c>
      <c r="G166" s="16">
        <v>6857</v>
      </c>
      <c r="H166" s="16">
        <v>3710</v>
      </c>
      <c r="I166" s="16">
        <v>11356</v>
      </c>
      <c r="J166" s="16">
        <v>13943</v>
      </c>
      <c r="K166" s="16">
        <v>626</v>
      </c>
    </row>
    <row r="167" spans="2:11" ht="24" customHeight="1" x14ac:dyDescent="0.45">
      <c r="B167" s="17" t="s">
        <v>309</v>
      </c>
      <c r="C167" s="23" t="s">
        <v>169</v>
      </c>
      <c r="D167" s="23" t="s">
        <v>169</v>
      </c>
      <c r="E167" s="23" t="s">
        <v>169</v>
      </c>
      <c r="F167" s="23" t="s">
        <v>169</v>
      </c>
      <c r="G167" s="23" t="s">
        <v>169</v>
      </c>
      <c r="H167" s="23" t="s">
        <v>169</v>
      </c>
      <c r="I167" s="23" t="s">
        <v>169</v>
      </c>
      <c r="J167" s="23" t="s">
        <v>169</v>
      </c>
      <c r="K167" s="23" t="s">
        <v>169</v>
      </c>
    </row>
    <row r="168" spans="2:11" ht="15" customHeight="1" x14ac:dyDescent="0.45">
      <c r="B168" s="19" t="s">
        <v>310</v>
      </c>
      <c r="C168" s="16">
        <v>7015</v>
      </c>
      <c r="D168" s="16" t="s">
        <v>182</v>
      </c>
      <c r="E168" s="16" t="s">
        <v>182</v>
      </c>
      <c r="F168" s="16" t="s">
        <v>182</v>
      </c>
      <c r="G168" s="16" t="s">
        <v>182</v>
      </c>
      <c r="H168" s="16" t="s">
        <v>182</v>
      </c>
      <c r="I168" s="16" t="s">
        <v>182</v>
      </c>
      <c r="J168" s="16" t="s">
        <v>182</v>
      </c>
      <c r="K168" s="16" t="s">
        <v>182</v>
      </c>
    </row>
    <row r="169" spans="2:11" ht="15" customHeight="1" x14ac:dyDescent="0.45">
      <c r="B169" s="19" t="s">
        <v>311</v>
      </c>
      <c r="C169" s="16">
        <v>10130</v>
      </c>
      <c r="D169" s="16">
        <v>10130</v>
      </c>
      <c r="E169" s="16">
        <v>1390</v>
      </c>
      <c r="F169" s="16">
        <v>931</v>
      </c>
      <c r="G169" s="16">
        <v>2964</v>
      </c>
      <c r="H169" s="16" t="s">
        <v>171</v>
      </c>
      <c r="I169" s="16">
        <v>1016</v>
      </c>
      <c r="J169" s="16">
        <v>6769</v>
      </c>
      <c r="K169" s="16" t="s">
        <v>171</v>
      </c>
    </row>
    <row r="170" spans="2:11" ht="15" customHeight="1" x14ac:dyDescent="0.45">
      <c r="B170" s="19" t="s">
        <v>312</v>
      </c>
      <c r="C170" s="16">
        <v>14650</v>
      </c>
      <c r="D170" s="16">
        <v>14650</v>
      </c>
      <c r="E170" s="16">
        <v>2531</v>
      </c>
      <c r="F170" s="16">
        <v>1628</v>
      </c>
      <c r="G170" s="16">
        <v>4499</v>
      </c>
      <c r="H170" s="16">
        <v>1126</v>
      </c>
      <c r="I170" s="16">
        <v>4532</v>
      </c>
      <c r="J170" s="16">
        <v>9295</v>
      </c>
      <c r="K170" s="16">
        <v>550</v>
      </c>
    </row>
    <row r="171" spans="2:11" ht="15" customHeight="1" x14ac:dyDescent="0.45">
      <c r="B171" s="36" t="s">
        <v>313</v>
      </c>
      <c r="C171" s="16">
        <v>55298</v>
      </c>
      <c r="D171" s="16">
        <v>55298</v>
      </c>
      <c r="E171" s="16">
        <v>7925</v>
      </c>
      <c r="F171" s="16">
        <v>6095</v>
      </c>
      <c r="G171" s="16">
        <v>13303</v>
      </c>
      <c r="H171" s="16">
        <v>4683</v>
      </c>
      <c r="I171" s="16">
        <v>16895</v>
      </c>
      <c r="J171" s="16">
        <v>33125</v>
      </c>
      <c r="K171" s="16">
        <v>980</v>
      </c>
    </row>
    <row r="172" spans="2:11" ht="33.950000000000003" customHeight="1" x14ac:dyDescent="0.45">
      <c r="B172" s="17" t="s">
        <v>160</v>
      </c>
      <c r="C172" s="23" t="s">
        <v>169</v>
      </c>
      <c r="D172" s="23" t="s">
        <v>169</v>
      </c>
      <c r="E172" s="23" t="s">
        <v>169</v>
      </c>
      <c r="F172" s="23" t="s">
        <v>169</v>
      </c>
      <c r="G172" s="23" t="s">
        <v>169</v>
      </c>
      <c r="H172" s="23" t="s">
        <v>169</v>
      </c>
      <c r="I172" s="23" t="s">
        <v>169</v>
      </c>
      <c r="J172" s="23" t="s">
        <v>169</v>
      </c>
      <c r="K172" s="23" t="s">
        <v>169</v>
      </c>
    </row>
    <row r="173" spans="2:11" ht="15" customHeight="1" x14ac:dyDescent="0.45">
      <c r="B173" s="19" t="s">
        <v>314</v>
      </c>
      <c r="C173" s="16">
        <v>11846</v>
      </c>
      <c r="D173" s="16">
        <v>11846</v>
      </c>
      <c r="E173" s="16">
        <v>11846</v>
      </c>
      <c r="F173" s="16">
        <v>1347</v>
      </c>
      <c r="G173" s="16">
        <v>2961</v>
      </c>
      <c r="H173" s="16">
        <v>556</v>
      </c>
      <c r="I173" s="16">
        <v>3225</v>
      </c>
      <c r="J173" s="16">
        <v>5597</v>
      </c>
      <c r="K173" s="16" t="s">
        <v>171</v>
      </c>
    </row>
    <row r="174" spans="2:11" ht="15" customHeight="1" x14ac:dyDescent="0.45">
      <c r="B174" s="19" t="s">
        <v>162</v>
      </c>
      <c r="C174" s="16">
        <v>8654</v>
      </c>
      <c r="D174" s="16">
        <v>8654</v>
      </c>
      <c r="E174" s="16">
        <v>1347</v>
      </c>
      <c r="F174" s="16">
        <v>8654</v>
      </c>
      <c r="G174" s="16">
        <v>2865</v>
      </c>
      <c r="H174" s="16" t="s">
        <v>171</v>
      </c>
      <c r="I174" s="16">
        <v>1053</v>
      </c>
      <c r="J174" s="16">
        <v>4165</v>
      </c>
      <c r="K174" s="16" t="s">
        <v>171</v>
      </c>
    </row>
    <row r="175" spans="2:11" ht="15" customHeight="1" x14ac:dyDescent="0.45">
      <c r="B175" s="19" t="s">
        <v>315</v>
      </c>
      <c r="C175" s="16">
        <v>20766</v>
      </c>
      <c r="D175" s="16">
        <v>20766</v>
      </c>
      <c r="E175" s="16">
        <v>2961</v>
      </c>
      <c r="F175" s="16">
        <v>2865</v>
      </c>
      <c r="G175" s="16">
        <v>20766</v>
      </c>
      <c r="H175" s="16">
        <v>1334</v>
      </c>
      <c r="I175" s="16">
        <v>5203</v>
      </c>
      <c r="J175" s="16">
        <v>11474</v>
      </c>
      <c r="K175" s="16">
        <v>667</v>
      </c>
    </row>
    <row r="176" spans="2:11" ht="15" customHeight="1" x14ac:dyDescent="0.45">
      <c r="B176" s="19" t="s">
        <v>299</v>
      </c>
      <c r="C176" s="16">
        <v>5925</v>
      </c>
      <c r="D176" s="16">
        <v>5925</v>
      </c>
      <c r="E176" s="16">
        <v>556</v>
      </c>
      <c r="F176" s="16" t="s">
        <v>171</v>
      </c>
      <c r="G176" s="16">
        <v>1334</v>
      </c>
      <c r="H176" s="16">
        <v>5925</v>
      </c>
      <c r="I176" s="16" t="s">
        <v>171</v>
      </c>
      <c r="J176" s="16">
        <v>725</v>
      </c>
      <c r="K176" s="16" t="s">
        <v>171</v>
      </c>
    </row>
    <row r="177" spans="2:11" ht="15" customHeight="1" x14ac:dyDescent="0.45">
      <c r="B177" s="19" t="s">
        <v>165</v>
      </c>
      <c r="C177" s="16">
        <v>22443</v>
      </c>
      <c r="D177" s="16">
        <v>22443</v>
      </c>
      <c r="E177" s="16">
        <v>3225</v>
      </c>
      <c r="F177" s="16">
        <v>1053</v>
      </c>
      <c r="G177" s="16">
        <v>5203</v>
      </c>
      <c r="H177" s="16" t="s">
        <v>171</v>
      </c>
      <c r="I177" s="16">
        <v>22443</v>
      </c>
      <c r="J177" s="16">
        <v>8817</v>
      </c>
      <c r="K177" s="16" t="s">
        <v>171</v>
      </c>
    </row>
    <row r="178" spans="2:11" ht="15" customHeight="1" x14ac:dyDescent="0.45">
      <c r="B178" s="19" t="s">
        <v>316</v>
      </c>
      <c r="C178" s="16">
        <v>49188</v>
      </c>
      <c r="D178" s="16">
        <v>49188</v>
      </c>
      <c r="E178" s="16">
        <v>5597</v>
      </c>
      <c r="F178" s="16">
        <v>4165</v>
      </c>
      <c r="G178" s="16">
        <v>11474</v>
      </c>
      <c r="H178" s="16">
        <v>725</v>
      </c>
      <c r="I178" s="16">
        <v>8817</v>
      </c>
      <c r="J178" s="16">
        <v>49188</v>
      </c>
      <c r="K178" s="16">
        <v>1147</v>
      </c>
    </row>
    <row r="179" spans="2:11" ht="15" customHeight="1" x14ac:dyDescent="0.45">
      <c r="B179" s="25" t="s">
        <v>72</v>
      </c>
      <c r="C179" s="26">
        <v>1574</v>
      </c>
      <c r="D179" s="16">
        <v>1574</v>
      </c>
      <c r="E179" s="16" t="s">
        <v>171</v>
      </c>
      <c r="F179" s="16" t="s">
        <v>171</v>
      </c>
      <c r="G179" s="16">
        <v>667</v>
      </c>
      <c r="H179" s="16" t="s">
        <v>171</v>
      </c>
      <c r="I179" s="16" t="s">
        <v>171</v>
      </c>
      <c r="J179" s="16">
        <v>1147</v>
      </c>
      <c r="K179" s="16">
        <v>1574</v>
      </c>
    </row>
    <row r="180" spans="2:11" ht="33.950000000000003" customHeight="1" x14ac:dyDescent="0.45">
      <c r="B180" s="45" t="s">
        <v>317</v>
      </c>
      <c r="C180" s="46" t="s">
        <v>169</v>
      </c>
      <c r="D180" s="23" t="s">
        <v>169</v>
      </c>
      <c r="E180" s="23" t="s">
        <v>169</v>
      </c>
      <c r="F180" s="23" t="s">
        <v>169</v>
      </c>
      <c r="G180" s="23" t="s">
        <v>169</v>
      </c>
      <c r="H180" s="23" t="s">
        <v>169</v>
      </c>
      <c r="I180" s="23" t="s">
        <v>169</v>
      </c>
      <c r="J180" s="23" t="s">
        <v>169</v>
      </c>
      <c r="K180" s="23" t="s">
        <v>169</v>
      </c>
    </row>
    <row r="181" spans="2:11" ht="27.95" customHeight="1" x14ac:dyDescent="0.45">
      <c r="B181" s="47" t="s">
        <v>318</v>
      </c>
      <c r="C181" s="48">
        <v>14765</v>
      </c>
      <c r="D181" s="16">
        <v>14158</v>
      </c>
      <c r="E181" s="16">
        <v>1516</v>
      </c>
      <c r="F181" s="16">
        <v>4906</v>
      </c>
      <c r="G181" s="16">
        <v>3884</v>
      </c>
      <c r="H181" s="16" t="s">
        <v>171</v>
      </c>
      <c r="I181" s="16">
        <v>2073</v>
      </c>
      <c r="J181" s="16">
        <v>8975</v>
      </c>
      <c r="K181" s="16">
        <v>356</v>
      </c>
    </row>
    <row r="182" spans="2:11" ht="15" customHeight="1" x14ac:dyDescent="0.45">
      <c r="B182" s="47" t="s">
        <v>314</v>
      </c>
      <c r="C182" s="48">
        <v>12538</v>
      </c>
      <c r="D182" s="16">
        <v>12464</v>
      </c>
      <c r="E182" s="16">
        <v>10037</v>
      </c>
      <c r="F182" s="16">
        <v>1365</v>
      </c>
      <c r="G182" s="16">
        <v>3016</v>
      </c>
      <c r="H182" s="16">
        <v>556</v>
      </c>
      <c r="I182" s="16">
        <v>3179</v>
      </c>
      <c r="J182" s="16">
        <v>6851</v>
      </c>
      <c r="K182" s="16" t="s">
        <v>171</v>
      </c>
    </row>
    <row r="183" spans="2:11" ht="15" customHeight="1" x14ac:dyDescent="0.45">
      <c r="B183" s="47" t="s">
        <v>319</v>
      </c>
      <c r="C183" s="48">
        <v>12420</v>
      </c>
      <c r="D183" s="16">
        <v>11953</v>
      </c>
      <c r="E183" s="16">
        <v>2015</v>
      </c>
      <c r="F183" s="16">
        <v>1318</v>
      </c>
      <c r="G183" s="16">
        <v>6038</v>
      </c>
      <c r="H183" s="16">
        <v>902</v>
      </c>
      <c r="I183" s="16">
        <v>5083</v>
      </c>
      <c r="J183" s="16">
        <v>6096</v>
      </c>
      <c r="K183" s="16" t="s">
        <v>171</v>
      </c>
    </row>
    <row r="184" spans="2:11" ht="15" customHeight="1" x14ac:dyDescent="0.45">
      <c r="B184" s="47" t="s">
        <v>300</v>
      </c>
      <c r="C184" s="48">
        <v>4608</v>
      </c>
      <c r="D184" s="16">
        <v>4561</v>
      </c>
      <c r="E184" s="16">
        <v>325</v>
      </c>
      <c r="F184" s="16" t="s">
        <v>171</v>
      </c>
      <c r="G184" s="16">
        <v>888</v>
      </c>
      <c r="H184" s="16">
        <v>3718</v>
      </c>
      <c r="I184" s="16">
        <v>582</v>
      </c>
      <c r="J184" s="16">
        <v>756</v>
      </c>
      <c r="K184" s="16" t="s">
        <v>171</v>
      </c>
    </row>
    <row r="185" spans="2:11" ht="15" customHeight="1" x14ac:dyDescent="0.45">
      <c r="B185" s="47" t="s">
        <v>320</v>
      </c>
      <c r="C185" s="48">
        <v>17041</v>
      </c>
      <c r="D185" s="16">
        <v>16685</v>
      </c>
      <c r="E185" s="16">
        <v>2333</v>
      </c>
      <c r="F185" s="16">
        <v>579</v>
      </c>
      <c r="G185" s="16">
        <v>4128</v>
      </c>
      <c r="H185" s="16">
        <v>1948</v>
      </c>
      <c r="I185" s="16">
        <v>11683</v>
      </c>
      <c r="J185" s="16">
        <v>7259</v>
      </c>
      <c r="K185" s="16" t="s">
        <v>171</v>
      </c>
    </row>
    <row r="186" spans="2:11" ht="15" customHeight="1" x14ac:dyDescent="0.45">
      <c r="B186" s="47" t="s">
        <v>321</v>
      </c>
      <c r="C186" s="48">
        <v>45153</v>
      </c>
      <c r="D186" s="16">
        <v>43820</v>
      </c>
      <c r="E186" s="16">
        <v>5282</v>
      </c>
      <c r="F186" s="16">
        <v>4004</v>
      </c>
      <c r="G186" s="16">
        <v>11336</v>
      </c>
      <c r="H186" s="16">
        <v>2056</v>
      </c>
      <c r="I186" s="16">
        <v>11510</v>
      </c>
      <c r="J186" s="16">
        <v>35944</v>
      </c>
      <c r="K186" s="16">
        <v>1228</v>
      </c>
    </row>
    <row r="187" spans="2:11" ht="15" customHeight="1" x14ac:dyDescent="0.45">
      <c r="B187" s="47" t="s">
        <v>322</v>
      </c>
      <c r="C187" s="48">
        <v>1918</v>
      </c>
      <c r="D187" s="16">
        <v>1879</v>
      </c>
      <c r="E187" s="16">
        <v>379</v>
      </c>
      <c r="F187" s="16" t="s">
        <v>171</v>
      </c>
      <c r="G187" s="16">
        <v>713</v>
      </c>
      <c r="H187" s="16" t="s">
        <v>171</v>
      </c>
      <c r="I187" s="16">
        <v>486</v>
      </c>
      <c r="J187" s="16">
        <v>1416</v>
      </c>
      <c r="K187" s="16" t="s">
        <v>171</v>
      </c>
    </row>
    <row r="188" spans="2:11" ht="15" customHeight="1" x14ac:dyDescent="0.45">
      <c r="B188" s="47" t="s">
        <v>72</v>
      </c>
      <c r="C188" s="48">
        <v>328</v>
      </c>
      <c r="D188" s="16">
        <v>328</v>
      </c>
      <c r="E188" s="16" t="s">
        <v>171</v>
      </c>
      <c r="F188" s="16" t="s">
        <v>171</v>
      </c>
      <c r="G188" s="16" t="s">
        <v>171</v>
      </c>
      <c r="H188" s="16" t="s">
        <v>171</v>
      </c>
      <c r="I188" s="16" t="s">
        <v>171</v>
      </c>
      <c r="J188" s="16" t="s">
        <v>171</v>
      </c>
      <c r="K188" s="16" t="s">
        <v>182</v>
      </c>
    </row>
    <row r="189" spans="2:11" ht="33.950000000000003" customHeight="1" x14ac:dyDescent="0.45">
      <c r="B189" s="17" t="s">
        <v>323</v>
      </c>
      <c r="C189" s="23" t="s">
        <v>169</v>
      </c>
      <c r="D189" s="23" t="s">
        <v>169</v>
      </c>
      <c r="E189" s="23" t="s">
        <v>169</v>
      </c>
      <c r="F189" s="23" t="s">
        <v>169</v>
      </c>
      <c r="G189" s="23" t="s">
        <v>169</v>
      </c>
      <c r="H189" s="23" t="s">
        <v>169</v>
      </c>
      <c r="I189" s="23" t="s">
        <v>169</v>
      </c>
      <c r="J189" s="23" t="s">
        <v>169</v>
      </c>
      <c r="K189" s="23" t="s">
        <v>169</v>
      </c>
    </row>
    <row r="190" spans="2:11" ht="15" customHeight="1" x14ac:dyDescent="0.45">
      <c r="B190" s="19" t="s">
        <v>324</v>
      </c>
      <c r="C190" s="16">
        <v>27558</v>
      </c>
      <c r="D190" s="16">
        <v>27558</v>
      </c>
      <c r="E190" s="16">
        <v>4825</v>
      </c>
      <c r="F190" s="16">
        <v>3745</v>
      </c>
      <c r="G190" s="16">
        <v>8591</v>
      </c>
      <c r="H190" s="16" t="s">
        <v>171</v>
      </c>
      <c r="I190" s="16">
        <v>8332</v>
      </c>
      <c r="J190" s="16">
        <v>17733</v>
      </c>
      <c r="K190" s="16">
        <v>461</v>
      </c>
    </row>
    <row r="191" spans="2:11" ht="15" customHeight="1" x14ac:dyDescent="0.45">
      <c r="B191" s="19" t="s">
        <v>325</v>
      </c>
      <c r="C191" s="16">
        <v>30702</v>
      </c>
      <c r="D191" s="16">
        <v>29713</v>
      </c>
      <c r="E191" s="16">
        <v>5199</v>
      </c>
      <c r="F191" s="16">
        <v>4192</v>
      </c>
      <c r="G191" s="16">
        <v>9048</v>
      </c>
      <c r="H191" s="16">
        <v>1231</v>
      </c>
      <c r="I191" s="16">
        <v>9016</v>
      </c>
      <c r="J191" s="16">
        <v>18452</v>
      </c>
      <c r="K191" s="16">
        <v>510</v>
      </c>
    </row>
    <row r="192" spans="2:11" ht="33.950000000000003" customHeight="1" x14ac:dyDescent="0.45">
      <c r="B192" s="17" t="s">
        <v>326</v>
      </c>
      <c r="C192" s="23" t="s">
        <v>169</v>
      </c>
      <c r="D192" s="23" t="s">
        <v>169</v>
      </c>
      <c r="E192" s="23" t="s">
        <v>169</v>
      </c>
      <c r="F192" s="23" t="s">
        <v>169</v>
      </c>
      <c r="G192" s="23" t="s">
        <v>169</v>
      </c>
      <c r="H192" s="23" t="s">
        <v>169</v>
      </c>
      <c r="I192" s="23" t="s">
        <v>169</v>
      </c>
      <c r="J192" s="23" t="s">
        <v>169</v>
      </c>
      <c r="K192" s="23" t="s">
        <v>169</v>
      </c>
    </row>
    <row r="193" spans="2:11" ht="15" customHeight="1" x14ac:dyDescent="0.45">
      <c r="B193" s="19" t="s">
        <v>327</v>
      </c>
      <c r="C193" s="16">
        <v>30749</v>
      </c>
      <c r="D193" s="16">
        <v>30454</v>
      </c>
      <c r="E193" s="16">
        <v>4726</v>
      </c>
      <c r="F193" s="16">
        <v>2221</v>
      </c>
      <c r="G193" s="16">
        <v>7496</v>
      </c>
      <c r="H193" s="16">
        <v>4063</v>
      </c>
      <c r="I193" s="16">
        <v>12065</v>
      </c>
      <c r="J193" s="16">
        <v>19411</v>
      </c>
      <c r="K193" s="16">
        <v>707</v>
      </c>
    </row>
    <row r="194" spans="2:11" ht="15" customHeight="1" x14ac:dyDescent="0.45">
      <c r="B194" s="19" t="s">
        <v>328</v>
      </c>
      <c r="C194" s="16">
        <v>69244</v>
      </c>
      <c r="D194" s="16">
        <v>67518</v>
      </c>
      <c r="E194" s="16">
        <v>10742</v>
      </c>
      <c r="F194" s="16">
        <v>6994</v>
      </c>
      <c r="G194" s="16">
        <v>15683</v>
      </c>
      <c r="H194" s="16">
        <v>5591</v>
      </c>
      <c r="I194" s="16">
        <v>20967</v>
      </c>
      <c r="J194" s="16">
        <v>42471</v>
      </c>
      <c r="K194" s="16">
        <v>1340</v>
      </c>
    </row>
    <row r="195" spans="2:11" ht="15" customHeight="1" x14ac:dyDescent="0.45">
      <c r="B195" s="19" t="s">
        <v>329</v>
      </c>
      <c r="C195" s="16">
        <v>37051</v>
      </c>
      <c r="D195" s="16">
        <v>36511</v>
      </c>
      <c r="E195" s="16">
        <v>5652</v>
      </c>
      <c r="F195" s="16">
        <v>2267</v>
      </c>
      <c r="G195" s="16">
        <v>7757</v>
      </c>
      <c r="H195" s="16">
        <v>4967</v>
      </c>
      <c r="I195" s="16">
        <v>14726</v>
      </c>
      <c r="J195" s="16">
        <v>21943</v>
      </c>
      <c r="K195" s="16">
        <v>1047</v>
      </c>
    </row>
    <row r="196" spans="2:11" ht="44.1" customHeight="1" x14ac:dyDescent="0.45">
      <c r="B196" s="17" t="s">
        <v>330</v>
      </c>
      <c r="C196" s="23" t="s">
        <v>169</v>
      </c>
      <c r="D196" s="23" t="s">
        <v>169</v>
      </c>
      <c r="E196" s="23" t="s">
        <v>169</v>
      </c>
      <c r="F196" s="23" t="s">
        <v>169</v>
      </c>
      <c r="G196" s="23" t="s">
        <v>169</v>
      </c>
      <c r="H196" s="23" t="s">
        <v>169</v>
      </c>
      <c r="I196" s="23" t="s">
        <v>169</v>
      </c>
      <c r="J196" s="23" t="s">
        <v>169</v>
      </c>
      <c r="K196" s="23" t="s">
        <v>169</v>
      </c>
    </row>
    <row r="197" spans="2:11" ht="15" customHeight="1" x14ac:dyDescent="0.45">
      <c r="B197" s="19" t="s">
        <v>324</v>
      </c>
      <c r="C197" s="16">
        <v>63167</v>
      </c>
      <c r="D197" s="16">
        <v>63167</v>
      </c>
      <c r="E197" s="16">
        <v>9415</v>
      </c>
      <c r="F197" s="16">
        <v>7390</v>
      </c>
      <c r="G197" s="16">
        <v>16076</v>
      </c>
      <c r="H197" s="16">
        <v>4011</v>
      </c>
      <c r="I197" s="16">
        <v>17877</v>
      </c>
      <c r="J197" s="16">
        <v>40078</v>
      </c>
      <c r="K197" s="16">
        <v>1334</v>
      </c>
    </row>
    <row r="198" spans="2:11" ht="15" customHeight="1" x14ac:dyDescent="0.45">
      <c r="B198" s="19" t="s">
        <v>325</v>
      </c>
      <c r="C198" s="16">
        <v>62516</v>
      </c>
      <c r="D198" s="16">
        <v>60904</v>
      </c>
      <c r="E198" s="16">
        <v>9350</v>
      </c>
      <c r="F198" s="16">
        <v>7194</v>
      </c>
      <c r="G198" s="16">
        <v>15084</v>
      </c>
      <c r="H198" s="16">
        <v>4029</v>
      </c>
      <c r="I198" s="16">
        <v>17152</v>
      </c>
      <c r="J198" s="16">
        <v>39291</v>
      </c>
      <c r="K198" s="16">
        <v>1306</v>
      </c>
    </row>
    <row r="199" spans="2:11" ht="15" customHeight="1" x14ac:dyDescent="0.45">
      <c r="B199" s="19" t="s">
        <v>331</v>
      </c>
      <c r="C199" s="16">
        <v>78594</v>
      </c>
      <c r="D199" s="16">
        <v>74955</v>
      </c>
      <c r="E199" s="16">
        <v>11191</v>
      </c>
      <c r="F199" s="16">
        <v>8237</v>
      </c>
      <c r="G199" s="16">
        <v>19658</v>
      </c>
      <c r="H199" s="16">
        <v>5470</v>
      </c>
      <c r="I199" s="16">
        <v>21363</v>
      </c>
      <c r="J199" s="16">
        <v>45948</v>
      </c>
      <c r="K199" s="16">
        <v>1465</v>
      </c>
    </row>
    <row r="200" spans="2:11" ht="15" customHeight="1" thickBot="1" x14ac:dyDescent="0.5">
      <c r="B200" s="20"/>
    </row>
    <row r="201" spans="2:11" ht="136.5" customHeight="1" x14ac:dyDescent="0.45">
      <c r="B201" s="126" t="s">
        <v>332</v>
      </c>
      <c r="C201" s="126"/>
      <c r="D201" s="126"/>
      <c r="E201" s="126"/>
      <c r="F201" s="126"/>
      <c r="G201" s="126"/>
      <c r="H201" s="126"/>
      <c r="I201" s="127"/>
      <c r="J201" s="127"/>
      <c r="K201" s="127"/>
    </row>
    <row r="202" spans="2:11" ht="14.25" customHeight="1" x14ac:dyDescent="0.45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/>
  </sheetViews>
  <sheetFormatPr defaultRowHeight="14.25" x14ac:dyDescent="0.45"/>
  <cols>
    <col min="1" max="1" width="28.73046875" customWidth="1"/>
    <col min="2" max="9" width="7.73046875" style="10" customWidth="1"/>
  </cols>
  <sheetData>
    <row r="1" spans="1:9" ht="28.5" x14ac:dyDescent="0.45">
      <c r="A1" s="9" t="s">
        <v>155</v>
      </c>
    </row>
    <row r="2" spans="1:9" ht="26.25" customHeight="1" x14ac:dyDescent="0.5">
      <c r="A2" s="128" t="s">
        <v>357</v>
      </c>
      <c r="B2" s="129"/>
      <c r="C2" s="129"/>
      <c r="D2" s="129"/>
      <c r="E2" s="129"/>
      <c r="F2" s="129"/>
      <c r="G2" s="129"/>
      <c r="H2" s="129"/>
      <c r="I2" s="129"/>
    </row>
    <row r="3" spans="1:9" ht="24" customHeight="1" thickBot="1" x14ac:dyDescent="0.55000000000000004">
      <c r="A3" s="11"/>
      <c r="B3" s="130" t="s">
        <v>157</v>
      </c>
      <c r="C3" s="130"/>
      <c r="D3" s="130"/>
      <c r="E3" s="130"/>
      <c r="F3" s="130"/>
      <c r="G3" s="139"/>
      <c r="H3" s="139"/>
      <c r="I3" s="139"/>
    </row>
    <row r="4" spans="1:9" ht="27" customHeight="1" thickTop="1" x14ac:dyDescent="0.5">
      <c r="A4" s="11"/>
      <c r="B4" s="133" t="s">
        <v>158</v>
      </c>
      <c r="C4" s="133" t="s">
        <v>358</v>
      </c>
      <c r="D4" s="141" t="s">
        <v>359</v>
      </c>
      <c r="E4" s="142"/>
      <c r="F4" s="142"/>
      <c r="G4" s="142"/>
      <c r="H4" s="142"/>
      <c r="I4" s="142"/>
    </row>
    <row r="5" spans="1:9" ht="63.75" customHeight="1" thickBot="1" x14ac:dyDescent="0.5">
      <c r="A5" s="55"/>
      <c r="B5" s="140" t="s">
        <v>158</v>
      </c>
      <c r="C5" s="140"/>
      <c r="D5" s="51" t="s">
        <v>360</v>
      </c>
      <c r="E5" s="51" t="s">
        <v>361</v>
      </c>
      <c r="F5" s="51" t="s">
        <v>362</v>
      </c>
      <c r="G5" s="51" t="s">
        <v>363</v>
      </c>
      <c r="H5" s="51" t="s">
        <v>364</v>
      </c>
      <c r="I5" s="51" t="s">
        <v>365</v>
      </c>
    </row>
    <row r="6" spans="1:9" ht="24" customHeight="1" thickBot="1" x14ac:dyDescent="0.5">
      <c r="A6" s="56" t="s">
        <v>167</v>
      </c>
      <c r="B6" s="57">
        <v>87093</v>
      </c>
      <c r="C6" s="57">
        <v>83569</v>
      </c>
      <c r="D6" s="57">
        <v>38406</v>
      </c>
      <c r="E6" s="57">
        <v>80081</v>
      </c>
      <c r="F6" s="57">
        <v>53816</v>
      </c>
      <c r="G6" s="57">
        <v>23396</v>
      </c>
      <c r="H6" s="57">
        <v>28059</v>
      </c>
      <c r="I6" s="58">
        <v>22071</v>
      </c>
    </row>
    <row r="7" spans="1:9" ht="24" customHeight="1" x14ac:dyDescent="0.45">
      <c r="A7" s="17" t="s">
        <v>168</v>
      </c>
      <c r="B7" s="18" t="s">
        <v>169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</row>
    <row r="8" spans="1:9" ht="15" customHeight="1" x14ac:dyDescent="0.45">
      <c r="A8" s="19" t="s">
        <v>170</v>
      </c>
      <c r="B8" s="16">
        <v>8041</v>
      </c>
      <c r="C8" s="16">
        <v>7130</v>
      </c>
      <c r="D8" s="16">
        <v>2453</v>
      </c>
      <c r="E8" s="16">
        <v>6466</v>
      </c>
      <c r="F8" s="16">
        <v>2815</v>
      </c>
      <c r="G8" s="16">
        <v>373</v>
      </c>
      <c r="H8" s="16">
        <v>944</v>
      </c>
      <c r="I8" s="16">
        <v>348</v>
      </c>
    </row>
    <row r="9" spans="1:9" ht="15" customHeight="1" x14ac:dyDescent="0.45">
      <c r="A9" s="19" t="s">
        <v>172</v>
      </c>
      <c r="B9" s="16">
        <v>8900</v>
      </c>
      <c r="C9" s="16">
        <v>8152</v>
      </c>
      <c r="D9" s="16">
        <v>2917</v>
      </c>
      <c r="E9" s="16">
        <v>7589</v>
      </c>
      <c r="F9" s="16">
        <v>3740</v>
      </c>
      <c r="G9" s="16">
        <v>736</v>
      </c>
      <c r="H9" s="16">
        <v>1487</v>
      </c>
      <c r="I9" s="16">
        <v>714</v>
      </c>
    </row>
    <row r="10" spans="1:9" ht="15" customHeight="1" x14ac:dyDescent="0.45">
      <c r="A10" s="19" t="s">
        <v>173</v>
      </c>
      <c r="B10" s="16">
        <v>14105</v>
      </c>
      <c r="C10" s="16">
        <v>13250</v>
      </c>
      <c r="D10" s="16">
        <v>4987</v>
      </c>
      <c r="E10" s="16">
        <v>12533</v>
      </c>
      <c r="F10" s="16">
        <v>6767</v>
      </c>
      <c r="G10" s="16">
        <v>2175</v>
      </c>
      <c r="H10" s="16">
        <v>2903</v>
      </c>
      <c r="I10" s="16">
        <v>1882</v>
      </c>
    </row>
    <row r="11" spans="1:9" ht="15" customHeight="1" x14ac:dyDescent="0.45">
      <c r="A11" s="19" t="s">
        <v>174</v>
      </c>
      <c r="B11" s="16">
        <v>11917</v>
      </c>
      <c r="C11" s="16">
        <v>11542</v>
      </c>
      <c r="D11" s="16">
        <v>4788</v>
      </c>
      <c r="E11" s="16">
        <v>11063</v>
      </c>
      <c r="F11" s="16">
        <v>6970</v>
      </c>
      <c r="G11" s="16">
        <v>2712</v>
      </c>
      <c r="H11" s="16">
        <v>3556</v>
      </c>
      <c r="I11" s="16">
        <v>2252</v>
      </c>
    </row>
    <row r="12" spans="1:9" ht="15" customHeight="1" x14ac:dyDescent="0.45">
      <c r="A12" s="19" t="s">
        <v>175</v>
      </c>
      <c r="B12" s="16">
        <v>13918</v>
      </c>
      <c r="C12" s="16">
        <v>13564</v>
      </c>
      <c r="D12" s="16">
        <v>6218</v>
      </c>
      <c r="E12" s="16">
        <v>13217</v>
      </c>
      <c r="F12" s="16">
        <v>9652</v>
      </c>
      <c r="G12" s="16">
        <v>3766</v>
      </c>
      <c r="H12" s="16">
        <v>4989</v>
      </c>
      <c r="I12" s="16">
        <v>3479</v>
      </c>
    </row>
    <row r="13" spans="1:9" ht="15" customHeight="1" x14ac:dyDescent="0.45">
      <c r="A13" s="19" t="s">
        <v>176</v>
      </c>
      <c r="B13" s="16">
        <v>12415</v>
      </c>
      <c r="C13" s="16">
        <v>12282</v>
      </c>
      <c r="D13" s="16">
        <v>6239</v>
      </c>
      <c r="E13" s="16">
        <v>11745</v>
      </c>
      <c r="F13" s="16">
        <v>9078</v>
      </c>
      <c r="G13" s="16">
        <v>4244</v>
      </c>
      <c r="H13" s="16">
        <v>4605</v>
      </c>
      <c r="I13" s="16">
        <v>3919</v>
      </c>
    </row>
    <row r="14" spans="1:9" ht="15" customHeight="1" x14ac:dyDescent="0.45">
      <c r="A14" s="19" t="s">
        <v>177</v>
      </c>
      <c r="B14" s="16">
        <v>10724</v>
      </c>
      <c r="C14" s="16">
        <v>10634</v>
      </c>
      <c r="D14" s="16">
        <v>6002</v>
      </c>
      <c r="E14" s="16">
        <v>10552</v>
      </c>
      <c r="F14" s="16">
        <v>8775</v>
      </c>
      <c r="G14" s="16">
        <v>4981</v>
      </c>
      <c r="H14" s="16">
        <v>5161</v>
      </c>
      <c r="I14" s="16">
        <v>4866</v>
      </c>
    </row>
    <row r="15" spans="1:9" ht="15" customHeight="1" x14ac:dyDescent="0.45">
      <c r="A15" s="19" t="s">
        <v>178</v>
      </c>
      <c r="B15" s="16">
        <v>7074</v>
      </c>
      <c r="C15" s="16">
        <v>7014</v>
      </c>
      <c r="D15" s="16">
        <v>4803</v>
      </c>
      <c r="E15" s="16">
        <v>6915</v>
      </c>
      <c r="F15" s="16">
        <v>6021</v>
      </c>
      <c r="G15" s="16">
        <v>4409</v>
      </c>
      <c r="H15" s="16">
        <v>4413</v>
      </c>
      <c r="I15" s="16">
        <v>4612</v>
      </c>
    </row>
    <row r="16" spans="1:9" ht="24" customHeight="1" x14ac:dyDescent="0.45">
      <c r="A16" s="17" t="s">
        <v>179</v>
      </c>
      <c r="B16" s="17" t="s">
        <v>169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</row>
    <row r="17" spans="1:11" x14ac:dyDescent="0.45">
      <c r="A17" s="19" t="s">
        <v>180</v>
      </c>
      <c r="B17" s="16">
        <v>12239</v>
      </c>
      <c r="C17" s="16">
        <v>12239</v>
      </c>
      <c r="D17" s="16">
        <v>5004</v>
      </c>
      <c r="E17" s="16">
        <v>12180</v>
      </c>
      <c r="F17" s="16">
        <v>8559</v>
      </c>
      <c r="G17" s="16">
        <v>4376</v>
      </c>
      <c r="H17" s="16">
        <v>3069</v>
      </c>
      <c r="I17" s="16">
        <v>2135</v>
      </c>
    </row>
    <row r="18" spans="1:11" x14ac:dyDescent="0.45">
      <c r="A18" s="19" t="s">
        <v>181</v>
      </c>
      <c r="B18" s="16">
        <v>1252</v>
      </c>
      <c r="C18" s="16">
        <v>1252</v>
      </c>
      <c r="D18" s="16">
        <v>443</v>
      </c>
      <c r="E18" s="16">
        <v>1232</v>
      </c>
      <c r="F18" s="16">
        <v>560</v>
      </c>
      <c r="G18" s="16" t="s">
        <v>171</v>
      </c>
      <c r="H18" s="16">
        <v>271</v>
      </c>
      <c r="I18" s="16">
        <v>323</v>
      </c>
    </row>
    <row r="19" spans="1:11" x14ac:dyDescent="0.45">
      <c r="A19" s="19" t="s">
        <v>183</v>
      </c>
      <c r="B19" s="16">
        <v>1819</v>
      </c>
      <c r="C19" s="16">
        <v>1819</v>
      </c>
      <c r="D19" s="16">
        <v>924</v>
      </c>
      <c r="E19" s="16">
        <v>1671</v>
      </c>
      <c r="F19" s="16">
        <v>1177</v>
      </c>
      <c r="G19" s="16">
        <v>121</v>
      </c>
      <c r="H19" s="16">
        <v>496</v>
      </c>
      <c r="I19" s="16">
        <v>275</v>
      </c>
    </row>
    <row r="20" spans="1:11" x14ac:dyDescent="0.45">
      <c r="A20" s="19" t="s">
        <v>184</v>
      </c>
      <c r="B20" s="16">
        <v>4155</v>
      </c>
      <c r="C20" s="16">
        <v>4155</v>
      </c>
      <c r="D20" s="16">
        <v>2391</v>
      </c>
      <c r="E20" s="16">
        <v>4074</v>
      </c>
      <c r="F20" s="16">
        <v>3535</v>
      </c>
      <c r="G20" s="16">
        <v>1448</v>
      </c>
      <c r="H20" s="16">
        <v>1875</v>
      </c>
      <c r="I20" s="16">
        <v>2245</v>
      </c>
    </row>
    <row r="21" spans="1:11" x14ac:dyDescent="0.45">
      <c r="A21" s="20" t="s">
        <v>185</v>
      </c>
      <c r="B21" s="16">
        <v>2374</v>
      </c>
      <c r="C21" s="16">
        <v>2374</v>
      </c>
      <c r="D21" s="16">
        <v>1745</v>
      </c>
      <c r="E21" s="16">
        <v>2373</v>
      </c>
      <c r="F21" s="16">
        <v>2260</v>
      </c>
      <c r="G21" s="16">
        <v>1217</v>
      </c>
      <c r="H21" s="16">
        <v>1452</v>
      </c>
      <c r="I21" s="16">
        <v>1647</v>
      </c>
    </row>
    <row r="22" spans="1:11" x14ac:dyDescent="0.45">
      <c r="A22" s="20" t="s">
        <v>186</v>
      </c>
      <c r="B22" s="16">
        <v>1781</v>
      </c>
      <c r="C22" s="16">
        <v>1781</v>
      </c>
      <c r="D22" s="16">
        <v>646</v>
      </c>
      <c r="E22" s="16">
        <v>1701</v>
      </c>
      <c r="F22" s="16">
        <v>1275</v>
      </c>
      <c r="G22" s="16">
        <v>231</v>
      </c>
      <c r="H22" s="16">
        <v>423</v>
      </c>
      <c r="I22" s="16">
        <v>598</v>
      </c>
    </row>
    <row r="23" spans="1:11" x14ac:dyDescent="0.45">
      <c r="A23" s="19" t="s">
        <v>187</v>
      </c>
      <c r="B23" s="16">
        <v>5826</v>
      </c>
      <c r="C23" s="16">
        <v>5817</v>
      </c>
      <c r="D23" s="16">
        <v>3585</v>
      </c>
      <c r="E23" s="16">
        <v>5409</v>
      </c>
      <c r="F23" s="16">
        <v>5258</v>
      </c>
      <c r="G23" s="16">
        <v>1848</v>
      </c>
      <c r="H23" s="16">
        <v>2696</v>
      </c>
      <c r="I23" s="16">
        <v>2024</v>
      </c>
    </row>
    <row r="24" spans="1:11" x14ac:dyDescent="0.45">
      <c r="A24" s="19" t="s">
        <v>188</v>
      </c>
      <c r="B24" s="16">
        <v>11330</v>
      </c>
      <c r="C24" s="16">
        <v>11320</v>
      </c>
      <c r="D24" s="16">
        <v>6646</v>
      </c>
      <c r="E24" s="16">
        <v>10714</v>
      </c>
      <c r="F24" s="16">
        <v>8053</v>
      </c>
      <c r="G24" s="16">
        <v>3959</v>
      </c>
      <c r="H24" s="16">
        <v>5925</v>
      </c>
      <c r="I24" s="16">
        <v>5118</v>
      </c>
      <c r="K24" s="21"/>
    </row>
    <row r="25" spans="1:11" ht="15" customHeight="1" x14ac:dyDescent="0.45">
      <c r="A25" s="22" t="s">
        <v>189</v>
      </c>
      <c r="B25" s="16">
        <v>5439</v>
      </c>
      <c r="C25" s="16">
        <v>5430</v>
      </c>
      <c r="D25" s="16">
        <v>1671</v>
      </c>
      <c r="E25" s="16">
        <v>4864</v>
      </c>
      <c r="F25" s="16">
        <v>2712</v>
      </c>
      <c r="G25" s="16">
        <v>891</v>
      </c>
      <c r="H25" s="16">
        <v>1608</v>
      </c>
      <c r="I25" s="16">
        <v>1295</v>
      </c>
    </row>
    <row r="26" spans="1:11" ht="15" customHeight="1" x14ac:dyDescent="0.45">
      <c r="A26" s="22" t="s">
        <v>190</v>
      </c>
      <c r="B26" s="16">
        <v>5890</v>
      </c>
      <c r="C26" s="16">
        <v>5890</v>
      </c>
      <c r="D26" s="16">
        <v>4975</v>
      </c>
      <c r="E26" s="16">
        <v>5850</v>
      </c>
      <c r="F26" s="16">
        <v>5341</v>
      </c>
      <c r="G26" s="16">
        <v>3069</v>
      </c>
      <c r="H26" s="16">
        <v>4317</v>
      </c>
      <c r="I26" s="16">
        <v>3824</v>
      </c>
    </row>
    <row r="27" spans="1:11" ht="15" customHeight="1" x14ac:dyDescent="0.45">
      <c r="A27" s="19" t="s">
        <v>191</v>
      </c>
      <c r="B27" s="16">
        <v>15952</v>
      </c>
      <c r="C27" s="16">
        <v>15952</v>
      </c>
      <c r="D27" s="16">
        <v>7541</v>
      </c>
      <c r="E27" s="16">
        <v>15547</v>
      </c>
      <c r="F27" s="16">
        <v>11438</v>
      </c>
      <c r="G27" s="16">
        <v>3858</v>
      </c>
      <c r="H27" s="16">
        <v>5598</v>
      </c>
      <c r="I27" s="16">
        <v>5034</v>
      </c>
    </row>
    <row r="28" spans="1:11" ht="15" customHeight="1" x14ac:dyDescent="0.45">
      <c r="A28" s="19" t="s">
        <v>192</v>
      </c>
      <c r="B28" s="16">
        <v>5559</v>
      </c>
      <c r="C28" s="16">
        <v>5527</v>
      </c>
      <c r="D28" s="16">
        <v>3035</v>
      </c>
      <c r="E28" s="16">
        <v>5208</v>
      </c>
      <c r="F28" s="16">
        <v>4125</v>
      </c>
      <c r="G28" s="16">
        <v>1922</v>
      </c>
      <c r="H28" s="16">
        <v>2172</v>
      </c>
      <c r="I28" s="16">
        <v>1955</v>
      </c>
    </row>
    <row r="29" spans="1:11" ht="15" customHeight="1" x14ac:dyDescent="0.45">
      <c r="A29" s="19" t="s">
        <v>193</v>
      </c>
      <c r="B29" s="16">
        <v>1440</v>
      </c>
      <c r="C29" s="16">
        <v>1414</v>
      </c>
      <c r="D29" s="16">
        <v>623</v>
      </c>
      <c r="E29" s="16">
        <v>1375</v>
      </c>
      <c r="F29" s="16">
        <v>1086</v>
      </c>
      <c r="G29" s="16">
        <v>404</v>
      </c>
      <c r="H29" s="16">
        <v>416</v>
      </c>
      <c r="I29" s="16">
        <v>360</v>
      </c>
    </row>
    <row r="30" spans="1:11" ht="15" customHeight="1" x14ac:dyDescent="0.45">
      <c r="A30" s="19" t="s">
        <v>194</v>
      </c>
      <c r="B30" s="16">
        <v>4557</v>
      </c>
      <c r="C30" s="16">
        <v>4557</v>
      </c>
      <c r="D30" s="16">
        <v>3015</v>
      </c>
      <c r="E30" s="16">
        <v>4293</v>
      </c>
      <c r="F30" s="16">
        <v>3187</v>
      </c>
      <c r="G30" s="16">
        <v>839</v>
      </c>
      <c r="H30" s="16">
        <v>1540</v>
      </c>
      <c r="I30" s="16">
        <v>902</v>
      </c>
    </row>
    <row r="31" spans="1:11" ht="15" customHeight="1" x14ac:dyDescent="0.45">
      <c r="A31" s="19" t="s">
        <v>195</v>
      </c>
      <c r="B31" s="16">
        <v>4630</v>
      </c>
      <c r="C31" s="16">
        <v>4379</v>
      </c>
      <c r="D31" s="16">
        <v>1026</v>
      </c>
      <c r="E31" s="16">
        <v>4142</v>
      </c>
      <c r="F31" s="16">
        <v>1569</v>
      </c>
      <c r="G31" s="16">
        <v>980</v>
      </c>
      <c r="H31" s="16">
        <v>1024</v>
      </c>
      <c r="I31" s="16" t="s">
        <v>171</v>
      </c>
    </row>
    <row r="32" spans="1:11" ht="15" customHeight="1" x14ac:dyDescent="0.45">
      <c r="A32" s="19" t="s">
        <v>196</v>
      </c>
      <c r="B32" s="16">
        <v>13077</v>
      </c>
      <c r="C32" s="16">
        <v>12079</v>
      </c>
      <c r="D32" s="16">
        <v>3094</v>
      </c>
      <c r="E32" s="16">
        <v>11280</v>
      </c>
      <c r="F32" s="16">
        <v>4040</v>
      </c>
      <c r="G32" s="16">
        <v>2934</v>
      </c>
      <c r="H32" s="16">
        <v>2438</v>
      </c>
      <c r="I32" s="16">
        <v>998</v>
      </c>
    </row>
    <row r="33" spans="1:9" ht="15" customHeight="1" x14ac:dyDescent="0.45">
      <c r="A33" s="19" t="s">
        <v>197</v>
      </c>
      <c r="B33" s="16">
        <v>2002</v>
      </c>
      <c r="C33" s="16">
        <v>1930</v>
      </c>
      <c r="D33" s="16">
        <v>790</v>
      </c>
      <c r="E33" s="16">
        <v>1880</v>
      </c>
      <c r="F33" s="16">
        <v>783</v>
      </c>
      <c r="G33" s="16">
        <v>383</v>
      </c>
      <c r="H33" s="16">
        <v>344</v>
      </c>
      <c r="I33" s="16">
        <v>290</v>
      </c>
    </row>
    <row r="34" spans="1:9" ht="15" customHeight="1" x14ac:dyDescent="0.45">
      <c r="A34" s="19" t="s">
        <v>198</v>
      </c>
      <c r="B34" s="16">
        <v>3256</v>
      </c>
      <c r="C34" s="16">
        <v>1128</v>
      </c>
      <c r="D34" s="16">
        <v>288</v>
      </c>
      <c r="E34" s="16">
        <v>1076</v>
      </c>
      <c r="F34" s="16">
        <v>445</v>
      </c>
      <c r="G34" s="16" t="s">
        <v>171</v>
      </c>
      <c r="H34" s="16" t="s">
        <v>171</v>
      </c>
      <c r="I34" s="16" t="s">
        <v>171</v>
      </c>
    </row>
    <row r="35" spans="1:9" ht="24" customHeight="1" x14ac:dyDescent="0.45">
      <c r="A35" s="17" t="s">
        <v>199</v>
      </c>
      <c r="B35" s="17" t="s">
        <v>169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</row>
    <row r="36" spans="1:9" ht="15" customHeight="1" x14ac:dyDescent="0.45">
      <c r="A36" s="19" t="s">
        <v>200</v>
      </c>
      <c r="B36" s="16">
        <v>3983</v>
      </c>
      <c r="C36" s="16">
        <v>3715</v>
      </c>
      <c r="D36" s="16">
        <v>2292</v>
      </c>
      <c r="E36" s="16">
        <v>3280</v>
      </c>
      <c r="F36" s="16">
        <v>2346</v>
      </c>
      <c r="G36" s="16">
        <v>763</v>
      </c>
      <c r="H36" s="16">
        <v>1208</v>
      </c>
      <c r="I36" s="16">
        <v>744</v>
      </c>
    </row>
    <row r="37" spans="1:9" ht="15" customHeight="1" x14ac:dyDescent="0.45">
      <c r="A37" s="19" t="s">
        <v>201</v>
      </c>
      <c r="B37" s="16">
        <v>6025</v>
      </c>
      <c r="C37" s="16">
        <v>5774</v>
      </c>
      <c r="D37" s="16">
        <v>2750</v>
      </c>
      <c r="E37" s="16">
        <v>5472</v>
      </c>
      <c r="F37" s="16">
        <v>3714</v>
      </c>
      <c r="G37" s="16">
        <v>1337</v>
      </c>
      <c r="H37" s="16">
        <v>1948</v>
      </c>
      <c r="I37" s="16">
        <v>1528</v>
      </c>
    </row>
    <row r="38" spans="1:9" ht="15" customHeight="1" x14ac:dyDescent="0.45">
      <c r="A38" s="19" t="s">
        <v>202</v>
      </c>
      <c r="B38" s="16">
        <v>7381</v>
      </c>
      <c r="C38" s="16">
        <v>7087</v>
      </c>
      <c r="D38" s="16">
        <v>3494</v>
      </c>
      <c r="E38" s="16">
        <v>6860</v>
      </c>
      <c r="F38" s="16">
        <v>4340</v>
      </c>
      <c r="G38" s="16">
        <v>1785</v>
      </c>
      <c r="H38" s="16">
        <v>2028</v>
      </c>
      <c r="I38" s="16">
        <v>1306</v>
      </c>
    </row>
    <row r="39" spans="1:9" ht="15" customHeight="1" x14ac:dyDescent="0.45">
      <c r="A39" s="19" t="s">
        <v>203</v>
      </c>
      <c r="B39" s="16">
        <v>10362</v>
      </c>
      <c r="C39" s="16">
        <v>10061</v>
      </c>
      <c r="D39" s="16">
        <v>4629</v>
      </c>
      <c r="E39" s="16">
        <v>9857</v>
      </c>
      <c r="F39" s="16">
        <v>6463</v>
      </c>
      <c r="G39" s="16">
        <v>2525</v>
      </c>
      <c r="H39" s="16">
        <v>2948</v>
      </c>
      <c r="I39" s="16">
        <v>2224</v>
      </c>
    </row>
    <row r="40" spans="1:9" ht="15" customHeight="1" x14ac:dyDescent="0.45">
      <c r="A40" s="19" t="s">
        <v>204</v>
      </c>
      <c r="B40" s="16">
        <v>10846</v>
      </c>
      <c r="C40" s="16">
        <v>10354</v>
      </c>
      <c r="D40" s="16">
        <v>5560</v>
      </c>
      <c r="E40" s="16">
        <v>9992</v>
      </c>
      <c r="F40" s="16">
        <v>6913</v>
      </c>
      <c r="G40" s="16">
        <v>3311</v>
      </c>
      <c r="H40" s="16">
        <v>3418</v>
      </c>
      <c r="I40" s="16">
        <v>2632</v>
      </c>
    </row>
    <row r="41" spans="1:9" ht="15" customHeight="1" x14ac:dyDescent="0.45">
      <c r="A41" s="19" t="s">
        <v>205</v>
      </c>
      <c r="B41" s="16">
        <v>15230</v>
      </c>
      <c r="C41" s="16">
        <v>14688</v>
      </c>
      <c r="D41" s="16">
        <v>6972</v>
      </c>
      <c r="E41" s="16">
        <v>14263</v>
      </c>
      <c r="F41" s="16">
        <v>9199</v>
      </c>
      <c r="G41" s="16">
        <v>4591</v>
      </c>
      <c r="H41" s="16">
        <v>5124</v>
      </c>
      <c r="I41" s="16">
        <v>4374</v>
      </c>
    </row>
    <row r="42" spans="1:9" ht="15" customHeight="1" x14ac:dyDescent="0.45">
      <c r="A42" s="19" t="s">
        <v>206</v>
      </c>
      <c r="B42" s="16">
        <v>13803</v>
      </c>
      <c r="C42" s="16">
        <v>12856</v>
      </c>
      <c r="D42" s="16">
        <v>5494</v>
      </c>
      <c r="E42" s="16">
        <v>12267</v>
      </c>
      <c r="F42" s="16">
        <v>8327</v>
      </c>
      <c r="G42" s="16">
        <v>4127</v>
      </c>
      <c r="H42" s="16">
        <v>4364</v>
      </c>
      <c r="I42" s="16">
        <v>3489</v>
      </c>
    </row>
    <row r="43" spans="1:9" ht="15" customHeight="1" x14ac:dyDescent="0.45">
      <c r="A43" s="19" t="s">
        <v>207</v>
      </c>
      <c r="B43" s="16">
        <v>7215</v>
      </c>
      <c r="C43" s="16">
        <v>7100</v>
      </c>
      <c r="D43" s="16">
        <v>2874</v>
      </c>
      <c r="E43" s="16">
        <v>6810</v>
      </c>
      <c r="F43" s="16">
        <v>4692</v>
      </c>
      <c r="G43" s="16">
        <v>2072</v>
      </c>
      <c r="H43" s="16">
        <v>2580</v>
      </c>
      <c r="I43" s="16">
        <v>1915</v>
      </c>
    </row>
    <row r="44" spans="1:9" ht="15" customHeight="1" x14ac:dyDescent="0.45">
      <c r="A44" s="19" t="s">
        <v>208</v>
      </c>
      <c r="B44" s="16">
        <v>6524</v>
      </c>
      <c r="C44" s="16">
        <v>6378</v>
      </c>
      <c r="D44" s="16">
        <v>2745</v>
      </c>
      <c r="E44" s="16">
        <v>6209</v>
      </c>
      <c r="F44" s="16">
        <v>4249</v>
      </c>
      <c r="G44" s="16">
        <v>1770</v>
      </c>
      <c r="H44" s="16">
        <v>2514</v>
      </c>
      <c r="I44" s="16">
        <v>2113</v>
      </c>
    </row>
    <row r="45" spans="1:9" ht="15" customHeight="1" x14ac:dyDescent="0.45">
      <c r="A45" s="19" t="s">
        <v>209</v>
      </c>
      <c r="B45" s="16">
        <v>5723</v>
      </c>
      <c r="C45" s="16">
        <v>5556</v>
      </c>
      <c r="D45" s="16">
        <v>1595</v>
      </c>
      <c r="E45" s="16">
        <v>5070</v>
      </c>
      <c r="F45" s="16">
        <v>3574</v>
      </c>
      <c r="G45" s="16">
        <v>1116</v>
      </c>
      <c r="H45" s="16">
        <v>1929</v>
      </c>
      <c r="I45" s="16">
        <v>1747</v>
      </c>
    </row>
    <row r="46" spans="1:9" ht="24" customHeight="1" x14ac:dyDescent="0.45">
      <c r="A46" s="17" t="s">
        <v>210</v>
      </c>
      <c r="B46" s="18" t="s">
        <v>169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</row>
    <row r="47" spans="1:9" ht="15" customHeight="1" x14ac:dyDescent="0.45">
      <c r="A47" s="19" t="s">
        <v>211</v>
      </c>
      <c r="B47" s="16">
        <v>15534</v>
      </c>
      <c r="C47" s="16">
        <v>15071</v>
      </c>
      <c r="D47" s="16">
        <v>7565</v>
      </c>
      <c r="E47" s="16">
        <v>14473</v>
      </c>
      <c r="F47" s="16">
        <v>10771</v>
      </c>
      <c r="G47" s="16">
        <v>4510</v>
      </c>
      <c r="H47" s="16">
        <v>5267</v>
      </c>
      <c r="I47" s="16">
        <v>4752</v>
      </c>
    </row>
    <row r="48" spans="1:9" ht="15" customHeight="1" x14ac:dyDescent="0.45">
      <c r="A48" s="20" t="s">
        <v>212</v>
      </c>
      <c r="B48" s="16">
        <v>4302</v>
      </c>
      <c r="C48" s="16">
        <v>4062</v>
      </c>
      <c r="D48" s="16">
        <v>2046</v>
      </c>
      <c r="E48" s="16">
        <v>3771</v>
      </c>
      <c r="F48" s="16">
        <v>2886</v>
      </c>
      <c r="G48" s="16">
        <v>1161</v>
      </c>
      <c r="H48" s="16">
        <v>1494</v>
      </c>
      <c r="I48" s="16">
        <v>1363</v>
      </c>
    </row>
    <row r="49" spans="1:9" ht="15" customHeight="1" x14ac:dyDescent="0.45">
      <c r="A49" s="20" t="s">
        <v>213</v>
      </c>
      <c r="B49" s="16">
        <v>11232</v>
      </c>
      <c r="C49" s="16">
        <v>11009</v>
      </c>
      <c r="D49" s="16">
        <v>5520</v>
      </c>
      <c r="E49" s="16">
        <v>10702</v>
      </c>
      <c r="F49" s="16">
        <v>7886</v>
      </c>
      <c r="G49" s="16">
        <v>3349</v>
      </c>
      <c r="H49" s="16">
        <v>3774</v>
      </c>
      <c r="I49" s="16">
        <v>3388</v>
      </c>
    </row>
    <row r="50" spans="1:9" ht="15" customHeight="1" x14ac:dyDescent="0.45">
      <c r="A50" s="19" t="s">
        <v>214</v>
      </c>
      <c r="B50" s="16">
        <v>18919</v>
      </c>
      <c r="C50" s="16">
        <v>18190</v>
      </c>
      <c r="D50" s="16">
        <v>9038</v>
      </c>
      <c r="E50" s="16">
        <v>17514</v>
      </c>
      <c r="F50" s="16">
        <v>11841</v>
      </c>
      <c r="G50" s="16">
        <v>5357</v>
      </c>
      <c r="H50" s="16">
        <v>6169</v>
      </c>
      <c r="I50" s="16">
        <v>5148</v>
      </c>
    </row>
    <row r="51" spans="1:9" ht="15" customHeight="1" x14ac:dyDescent="0.45">
      <c r="A51" s="20" t="s">
        <v>215</v>
      </c>
      <c r="B51" s="16">
        <v>12742</v>
      </c>
      <c r="C51" s="16">
        <v>12323</v>
      </c>
      <c r="D51" s="16">
        <v>6180</v>
      </c>
      <c r="E51" s="16">
        <v>11880</v>
      </c>
      <c r="F51" s="16">
        <v>8336</v>
      </c>
      <c r="G51" s="16">
        <v>4102</v>
      </c>
      <c r="H51" s="16">
        <v>4590</v>
      </c>
      <c r="I51" s="16">
        <v>3759</v>
      </c>
    </row>
    <row r="52" spans="1:9" ht="15" customHeight="1" x14ac:dyDescent="0.45">
      <c r="A52" s="20" t="s">
        <v>216</v>
      </c>
      <c r="B52" s="16">
        <v>6178</v>
      </c>
      <c r="C52" s="16">
        <v>5867</v>
      </c>
      <c r="D52" s="16">
        <v>2858</v>
      </c>
      <c r="E52" s="16">
        <v>5634</v>
      </c>
      <c r="F52" s="16">
        <v>3505</v>
      </c>
      <c r="G52" s="16">
        <v>1255</v>
      </c>
      <c r="H52" s="16">
        <v>1578</v>
      </c>
      <c r="I52" s="16">
        <v>1389</v>
      </c>
    </row>
    <row r="53" spans="1:9" ht="15" customHeight="1" x14ac:dyDescent="0.45">
      <c r="A53" s="19" t="s">
        <v>217</v>
      </c>
      <c r="B53" s="16">
        <v>34279</v>
      </c>
      <c r="C53" s="16">
        <v>32621</v>
      </c>
      <c r="D53" s="16">
        <v>14581</v>
      </c>
      <c r="E53" s="16">
        <v>31363</v>
      </c>
      <c r="F53" s="16">
        <v>20042</v>
      </c>
      <c r="G53" s="16">
        <v>9347</v>
      </c>
      <c r="H53" s="16">
        <v>10970</v>
      </c>
      <c r="I53" s="16">
        <v>7559</v>
      </c>
    </row>
    <row r="54" spans="1:9" ht="15" customHeight="1" x14ac:dyDescent="0.45">
      <c r="A54" s="20" t="s">
        <v>218</v>
      </c>
      <c r="B54" s="16">
        <v>17981</v>
      </c>
      <c r="C54" s="16">
        <v>17449</v>
      </c>
      <c r="D54" s="16">
        <v>7828</v>
      </c>
      <c r="E54" s="16">
        <v>16888</v>
      </c>
      <c r="F54" s="16">
        <v>10855</v>
      </c>
      <c r="G54" s="16">
        <v>5325</v>
      </c>
      <c r="H54" s="16">
        <v>6161</v>
      </c>
      <c r="I54" s="16">
        <v>4553</v>
      </c>
    </row>
    <row r="55" spans="1:9" ht="15" customHeight="1" x14ac:dyDescent="0.45">
      <c r="A55" s="20" t="s">
        <v>219</v>
      </c>
      <c r="B55" s="16">
        <v>4904</v>
      </c>
      <c r="C55" s="16">
        <v>4726</v>
      </c>
      <c r="D55" s="16">
        <v>2468</v>
      </c>
      <c r="E55" s="16">
        <v>4573</v>
      </c>
      <c r="F55" s="16">
        <v>2923</v>
      </c>
      <c r="G55" s="16">
        <v>1182</v>
      </c>
      <c r="H55" s="16">
        <v>1349</v>
      </c>
      <c r="I55" s="16">
        <v>1232</v>
      </c>
    </row>
    <row r="56" spans="1:9" ht="15" customHeight="1" x14ac:dyDescent="0.45">
      <c r="A56" s="20" t="s">
        <v>220</v>
      </c>
      <c r="B56" s="16">
        <v>11394</v>
      </c>
      <c r="C56" s="16">
        <v>10446</v>
      </c>
      <c r="D56" s="16">
        <v>4286</v>
      </c>
      <c r="E56" s="16">
        <v>9901</v>
      </c>
      <c r="F56" s="16">
        <v>6263</v>
      </c>
      <c r="G56" s="16">
        <v>2841</v>
      </c>
      <c r="H56" s="16">
        <v>3459</v>
      </c>
      <c r="I56" s="16">
        <v>1774</v>
      </c>
    </row>
    <row r="57" spans="1:9" ht="15" customHeight="1" x14ac:dyDescent="0.45">
      <c r="A57" s="19" t="s">
        <v>221</v>
      </c>
      <c r="B57" s="16">
        <v>18360</v>
      </c>
      <c r="C57" s="16">
        <v>17687</v>
      </c>
      <c r="D57" s="16">
        <v>7222</v>
      </c>
      <c r="E57" s="16">
        <v>16732</v>
      </c>
      <c r="F57" s="16">
        <v>11163</v>
      </c>
      <c r="G57" s="16">
        <v>4182</v>
      </c>
      <c r="H57" s="16">
        <v>5653</v>
      </c>
      <c r="I57" s="16">
        <v>4612</v>
      </c>
    </row>
    <row r="58" spans="1:9" ht="15" customHeight="1" x14ac:dyDescent="0.45">
      <c r="A58" s="20" t="s">
        <v>222</v>
      </c>
      <c r="B58" s="16">
        <v>4981</v>
      </c>
      <c r="C58" s="16">
        <v>4677</v>
      </c>
      <c r="D58" s="16">
        <v>2253</v>
      </c>
      <c r="E58" s="16">
        <v>4529</v>
      </c>
      <c r="F58" s="16">
        <v>3007</v>
      </c>
      <c r="G58" s="16">
        <v>1314</v>
      </c>
      <c r="H58" s="16">
        <v>1663</v>
      </c>
      <c r="I58" s="16">
        <v>1513</v>
      </c>
    </row>
    <row r="59" spans="1:9" ht="15" customHeight="1" x14ac:dyDescent="0.45">
      <c r="A59" s="20" t="s">
        <v>223</v>
      </c>
      <c r="B59" s="16">
        <v>13379</v>
      </c>
      <c r="C59" s="16">
        <v>13010</v>
      </c>
      <c r="D59" s="16">
        <v>4969</v>
      </c>
      <c r="E59" s="16">
        <v>12203</v>
      </c>
      <c r="F59" s="16">
        <v>8156</v>
      </c>
      <c r="G59" s="16">
        <v>2868</v>
      </c>
      <c r="H59" s="16">
        <v>3990</v>
      </c>
      <c r="I59" s="16">
        <v>3099</v>
      </c>
    </row>
    <row r="60" spans="1:9" ht="24" customHeight="1" x14ac:dyDescent="0.45">
      <c r="A60" s="17" t="s">
        <v>224</v>
      </c>
      <c r="B60" s="17" t="s">
        <v>169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</row>
    <row r="61" spans="1:9" x14ac:dyDescent="0.45">
      <c r="A61" s="19" t="s">
        <v>225</v>
      </c>
      <c r="B61" s="16">
        <v>31898</v>
      </c>
      <c r="C61" s="16">
        <v>30542</v>
      </c>
      <c r="D61" s="16">
        <v>14837</v>
      </c>
      <c r="E61" s="16">
        <v>29315</v>
      </c>
      <c r="F61" s="16">
        <v>20485</v>
      </c>
      <c r="G61" s="16">
        <v>8734</v>
      </c>
      <c r="H61" s="16">
        <v>10366</v>
      </c>
      <c r="I61" s="16">
        <v>9156</v>
      </c>
    </row>
    <row r="62" spans="1:9" x14ac:dyDescent="0.45">
      <c r="A62" s="19" t="s">
        <v>226</v>
      </c>
      <c r="B62" s="16">
        <v>27873</v>
      </c>
      <c r="C62" s="16">
        <v>27096</v>
      </c>
      <c r="D62" s="16">
        <v>13429</v>
      </c>
      <c r="E62" s="16">
        <v>26407</v>
      </c>
      <c r="F62" s="16">
        <v>17410</v>
      </c>
      <c r="G62" s="16">
        <v>8547</v>
      </c>
      <c r="H62" s="16">
        <v>9391</v>
      </c>
      <c r="I62" s="16">
        <v>6936</v>
      </c>
    </row>
    <row r="63" spans="1:9" x14ac:dyDescent="0.45">
      <c r="A63" s="19" t="s">
        <v>227</v>
      </c>
      <c r="B63" s="16">
        <v>12037</v>
      </c>
      <c r="C63" s="16">
        <v>11670</v>
      </c>
      <c r="D63" s="16">
        <v>4139</v>
      </c>
      <c r="E63" s="16">
        <v>11018</v>
      </c>
      <c r="F63" s="16">
        <v>6692</v>
      </c>
      <c r="G63" s="16">
        <v>2661</v>
      </c>
      <c r="H63" s="16">
        <v>3257</v>
      </c>
      <c r="I63" s="16">
        <v>2514</v>
      </c>
    </row>
    <row r="64" spans="1:9" x14ac:dyDescent="0.45">
      <c r="A64" s="19" t="s">
        <v>228</v>
      </c>
      <c r="B64" s="16">
        <v>12831</v>
      </c>
      <c r="C64" s="16">
        <v>11881</v>
      </c>
      <c r="D64" s="16">
        <v>4769</v>
      </c>
      <c r="E64" s="16">
        <v>11096</v>
      </c>
      <c r="F64" s="16">
        <v>7285</v>
      </c>
      <c r="G64" s="16">
        <v>3035</v>
      </c>
      <c r="H64" s="16">
        <v>4152</v>
      </c>
      <c r="I64" s="16">
        <v>2733</v>
      </c>
    </row>
    <row r="65" spans="1:9" x14ac:dyDescent="0.45">
      <c r="A65" s="19" t="s">
        <v>229</v>
      </c>
      <c r="B65" s="16">
        <v>2454</v>
      </c>
      <c r="C65" s="16">
        <v>2381</v>
      </c>
      <c r="D65" s="16">
        <v>1232</v>
      </c>
      <c r="E65" s="16">
        <v>2246</v>
      </c>
      <c r="F65" s="16">
        <v>1944</v>
      </c>
      <c r="G65" s="16">
        <v>420</v>
      </c>
      <c r="H65" s="16">
        <v>893</v>
      </c>
      <c r="I65" s="16">
        <v>732</v>
      </c>
    </row>
    <row r="66" spans="1:9" ht="24" customHeight="1" x14ac:dyDescent="0.45">
      <c r="A66" s="17" t="s">
        <v>230</v>
      </c>
      <c r="B66" s="17" t="s">
        <v>169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</row>
    <row r="67" spans="1:9" x14ac:dyDescent="0.45">
      <c r="A67" s="19" t="s">
        <v>231</v>
      </c>
      <c r="B67" s="16">
        <v>39809</v>
      </c>
      <c r="C67" s="16">
        <v>37113</v>
      </c>
      <c r="D67" s="16">
        <v>13966</v>
      </c>
      <c r="E67" s="16">
        <v>34818</v>
      </c>
      <c r="F67" s="16">
        <v>18664</v>
      </c>
      <c r="G67" s="16">
        <v>8474</v>
      </c>
      <c r="H67" s="16">
        <v>9952</v>
      </c>
      <c r="I67" s="16">
        <v>6930</v>
      </c>
    </row>
    <row r="68" spans="1:9" x14ac:dyDescent="0.45">
      <c r="A68" s="19" t="s">
        <v>232</v>
      </c>
      <c r="B68" s="16">
        <v>20206</v>
      </c>
      <c r="C68" s="16">
        <v>19726</v>
      </c>
      <c r="D68" s="16">
        <v>9208</v>
      </c>
      <c r="E68" s="16">
        <v>19068</v>
      </c>
      <c r="F68" s="16">
        <v>12629</v>
      </c>
      <c r="G68" s="16">
        <v>5326</v>
      </c>
      <c r="H68" s="16">
        <v>5781</v>
      </c>
      <c r="I68" s="16">
        <v>3905</v>
      </c>
    </row>
    <row r="69" spans="1:9" x14ac:dyDescent="0.45">
      <c r="A69" s="19" t="s">
        <v>233</v>
      </c>
      <c r="B69" s="16">
        <v>8140</v>
      </c>
      <c r="C69" s="16">
        <v>8055</v>
      </c>
      <c r="D69" s="16">
        <v>3886</v>
      </c>
      <c r="E69" s="16">
        <v>7767</v>
      </c>
      <c r="F69" s="16">
        <v>5761</v>
      </c>
      <c r="G69" s="16">
        <v>2239</v>
      </c>
      <c r="H69" s="16">
        <v>2789</v>
      </c>
      <c r="I69" s="16">
        <v>1950</v>
      </c>
    </row>
    <row r="70" spans="1:9" x14ac:dyDescent="0.45">
      <c r="A70" s="19" t="s">
        <v>234</v>
      </c>
      <c r="B70" s="16">
        <v>13535</v>
      </c>
      <c r="C70" s="16">
        <v>13307</v>
      </c>
      <c r="D70" s="16">
        <v>7842</v>
      </c>
      <c r="E70" s="16">
        <v>13083</v>
      </c>
      <c r="F70" s="16">
        <v>11610</v>
      </c>
      <c r="G70" s="16">
        <v>4469</v>
      </c>
      <c r="H70" s="16">
        <v>6053</v>
      </c>
      <c r="I70" s="16">
        <v>5642</v>
      </c>
    </row>
    <row r="71" spans="1:9" x14ac:dyDescent="0.45">
      <c r="A71" s="19" t="s">
        <v>235</v>
      </c>
      <c r="B71" s="16">
        <v>5404</v>
      </c>
      <c r="C71" s="16">
        <v>5368</v>
      </c>
      <c r="D71" s="16">
        <v>3504</v>
      </c>
      <c r="E71" s="16">
        <v>5344</v>
      </c>
      <c r="F71" s="16">
        <v>5152</v>
      </c>
      <c r="G71" s="16">
        <v>2888</v>
      </c>
      <c r="H71" s="16">
        <v>3484</v>
      </c>
      <c r="I71" s="16">
        <v>3645</v>
      </c>
    </row>
    <row r="72" spans="1:9" ht="24" customHeight="1" x14ac:dyDescent="0.45">
      <c r="A72" s="17" t="s">
        <v>236</v>
      </c>
      <c r="B72" s="23" t="s">
        <v>169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</row>
    <row r="73" spans="1:9" ht="15" customHeight="1" x14ac:dyDescent="0.45">
      <c r="A73" s="19" t="s">
        <v>237</v>
      </c>
      <c r="B73" s="16">
        <v>17751</v>
      </c>
      <c r="C73" s="16">
        <v>14286</v>
      </c>
      <c r="D73" s="16">
        <v>4834</v>
      </c>
      <c r="E73" s="16">
        <v>12622</v>
      </c>
      <c r="F73" s="16">
        <v>6162</v>
      </c>
      <c r="G73" s="16">
        <v>1664</v>
      </c>
      <c r="H73" s="16">
        <v>2418</v>
      </c>
      <c r="I73" s="16">
        <v>993</v>
      </c>
    </row>
    <row r="74" spans="1:9" ht="15" customHeight="1" x14ac:dyDescent="0.45">
      <c r="A74" s="19" t="s">
        <v>238</v>
      </c>
      <c r="B74" s="16">
        <v>8973</v>
      </c>
      <c r="C74" s="16">
        <v>8925</v>
      </c>
      <c r="D74" s="16">
        <v>3346</v>
      </c>
      <c r="E74" s="16">
        <v>8446</v>
      </c>
      <c r="F74" s="16">
        <v>4404</v>
      </c>
      <c r="G74" s="16">
        <v>1445</v>
      </c>
      <c r="H74" s="16">
        <v>1953</v>
      </c>
      <c r="I74" s="16">
        <v>902</v>
      </c>
    </row>
    <row r="75" spans="1:9" ht="15" customHeight="1" x14ac:dyDescent="0.45">
      <c r="A75" s="19" t="s">
        <v>239</v>
      </c>
      <c r="B75" s="16">
        <v>9623</v>
      </c>
      <c r="C75" s="16">
        <v>9614</v>
      </c>
      <c r="D75" s="16">
        <v>3753</v>
      </c>
      <c r="E75" s="16">
        <v>9292</v>
      </c>
      <c r="F75" s="16">
        <v>5181</v>
      </c>
      <c r="G75" s="16">
        <v>1673</v>
      </c>
      <c r="H75" s="16">
        <v>2355</v>
      </c>
      <c r="I75" s="16">
        <v>1360</v>
      </c>
    </row>
    <row r="76" spans="1:9" ht="15" customHeight="1" x14ac:dyDescent="0.45">
      <c r="A76" s="19" t="s">
        <v>240</v>
      </c>
      <c r="B76" s="16">
        <v>14514</v>
      </c>
      <c r="C76" s="16">
        <v>14512</v>
      </c>
      <c r="D76" s="16">
        <v>6370</v>
      </c>
      <c r="E76" s="16">
        <v>14195</v>
      </c>
      <c r="F76" s="16">
        <v>9078</v>
      </c>
      <c r="G76" s="16">
        <v>3603</v>
      </c>
      <c r="H76" s="16">
        <v>4800</v>
      </c>
      <c r="I76" s="16">
        <v>3548</v>
      </c>
    </row>
    <row r="77" spans="1:9" ht="15" customHeight="1" x14ac:dyDescent="0.45">
      <c r="A77" s="19" t="s">
        <v>241</v>
      </c>
      <c r="B77" s="16">
        <v>13476</v>
      </c>
      <c r="C77" s="16">
        <v>13476</v>
      </c>
      <c r="D77" s="16">
        <v>6902</v>
      </c>
      <c r="E77" s="16">
        <v>13040</v>
      </c>
      <c r="F77" s="16">
        <v>9597</v>
      </c>
      <c r="G77" s="16">
        <v>4563</v>
      </c>
      <c r="H77" s="16">
        <v>5243</v>
      </c>
      <c r="I77" s="16">
        <v>4223</v>
      </c>
    </row>
    <row r="78" spans="1:9" ht="15" customHeight="1" x14ac:dyDescent="0.45">
      <c r="A78" s="19" t="s">
        <v>242</v>
      </c>
      <c r="B78" s="16">
        <v>10941</v>
      </c>
      <c r="C78" s="16">
        <v>10941</v>
      </c>
      <c r="D78" s="16">
        <v>5568</v>
      </c>
      <c r="E78" s="16">
        <v>10782</v>
      </c>
      <c r="F78" s="16">
        <v>8461</v>
      </c>
      <c r="G78" s="16">
        <v>4441</v>
      </c>
      <c r="H78" s="16">
        <v>4227</v>
      </c>
      <c r="I78" s="16">
        <v>4231</v>
      </c>
    </row>
    <row r="79" spans="1:9" ht="15" customHeight="1" x14ac:dyDescent="0.45">
      <c r="A79" s="19" t="s">
        <v>243</v>
      </c>
      <c r="B79" s="16">
        <v>11815</v>
      </c>
      <c r="C79" s="16">
        <v>11815</v>
      </c>
      <c r="D79" s="16">
        <v>7633</v>
      </c>
      <c r="E79" s="16">
        <v>11704</v>
      </c>
      <c r="F79" s="16">
        <v>10933</v>
      </c>
      <c r="G79" s="16">
        <v>6007</v>
      </c>
      <c r="H79" s="16">
        <v>7062</v>
      </c>
      <c r="I79" s="16">
        <v>6814</v>
      </c>
    </row>
    <row r="80" spans="1:9" ht="24" customHeight="1" x14ac:dyDescent="0.45">
      <c r="A80" s="17" t="s">
        <v>244</v>
      </c>
      <c r="B80" s="23" t="s">
        <v>169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</row>
    <row r="81" spans="1:9" ht="15" customHeight="1" x14ac:dyDescent="0.45">
      <c r="A81" s="19" t="s">
        <v>245</v>
      </c>
      <c r="B81" s="16">
        <v>8220</v>
      </c>
      <c r="C81" s="16">
        <v>5514</v>
      </c>
      <c r="D81" s="16">
        <v>2684</v>
      </c>
      <c r="E81" s="16">
        <v>5037</v>
      </c>
      <c r="F81" s="16">
        <v>2645</v>
      </c>
      <c r="G81" s="16">
        <v>754</v>
      </c>
      <c r="H81" s="16">
        <v>1073</v>
      </c>
      <c r="I81" s="16">
        <v>445</v>
      </c>
    </row>
    <row r="82" spans="1:9" ht="15" customHeight="1" x14ac:dyDescent="0.45">
      <c r="A82" s="19" t="s">
        <v>246</v>
      </c>
      <c r="B82" s="16">
        <v>15828</v>
      </c>
      <c r="C82" s="16">
        <v>15693</v>
      </c>
      <c r="D82" s="16">
        <v>6209</v>
      </c>
      <c r="E82" s="16">
        <v>15156</v>
      </c>
      <c r="F82" s="16">
        <v>7767</v>
      </c>
      <c r="G82" s="16">
        <v>3063</v>
      </c>
      <c r="H82" s="16">
        <v>3615</v>
      </c>
      <c r="I82" s="16">
        <v>1876</v>
      </c>
    </row>
    <row r="83" spans="1:9" ht="15" customHeight="1" x14ac:dyDescent="0.45">
      <c r="A83" s="19" t="s">
        <v>247</v>
      </c>
      <c r="B83" s="16">
        <v>20529</v>
      </c>
      <c r="C83" s="16">
        <v>20401</v>
      </c>
      <c r="D83" s="16">
        <v>7753</v>
      </c>
      <c r="E83" s="16">
        <v>19671</v>
      </c>
      <c r="F83" s="16">
        <v>12581</v>
      </c>
      <c r="G83" s="16">
        <v>5227</v>
      </c>
      <c r="H83" s="16">
        <v>5702</v>
      </c>
      <c r="I83" s="16">
        <v>4094</v>
      </c>
    </row>
    <row r="84" spans="1:9" ht="15" customHeight="1" x14ac:dyDescent="0.45">
      <c r="A84" s="19" t="s">
        <v>248</v>
      </c>
      <c r="B84" s="16">
        <v>15867</v>
      </c>
      <c r="C84" s="16">
        <v>15773</v>
      </c>
      <c r="D84" s="16">
        <v>8805</v>
      </c>
      <c r="E84" s="16">
        <v>15372</v>
      </c>
      <c r="F84" s="16">
        <v>11430</v>
      </c>
      <c r="G84" s="16">
        <v>5341</v>
      </c>
      <c r="H84" s="16">
        <v>6696</v>
      </c>
      <c r="I84" s="16">
        <v>6080</v>
      </c>
    </row>
    <row r="85" spans="1:9" ht="15" customHeight="1" x14ac:dyDescent="0.45">
      <c r="A85" s="19" t="s">
        <v>249</v>
      </c>
      <c r="B85" s="16">
        <v>9395</v>
      </c>
      <c r="C85" s="16">
        <v>9336</v>
      </c>
      <c r="D85" s="16">
        <v>4289</v>
      </c>
      <c r="E85" s="16">
        <v>8702</v>
      </c>
      <c r="F85" s="16">
        <v>6225</v>
      </c>
      <c r="G85" s="16">
        <v>2726</v>
      </c>
      <c r="H85" s="16">
        <v>3544</v>
      </c>
      <c r="I85" s="16">
        <v>2832</v>
      </c>
    </row>
    <row r="86" spans="1:9" ht="15" customHeight="1" x14ac:dyDescent="0.45">
      <c r="A86" s="19" t="s">
        <v>250</v>
      </c>
      <c r="B86" s="16">
        <v>17253</v>
      </c>
      <c r="C86" s="16">
        <v>16852</v>
      </c>
      <c r="D86" s="16">
        <v>8667</v>
      </c>
      <c r="E86" s="16">
        <v>16144</v>
      </c>
      <c r="F86" s="16">
        <v>13169</v>
      </c>
      <c r="G86" s="16">
        <v>6286</v>
      </c>
      <c r="H86" s="16">
        <v>7428</v>
      </c>
      <c r="I86" s="16">
        <v>6745</v>
      </c>
    </row>
    <row r="87" spans="1:9" ht="24" customHeight="1" x14ac:dyDescent="0.45">
      <c r="A87" s="17" t="s">
        <v>251</v>
      </c>
      <c r="B87" s="23" t="s">
        <v>169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</row>
    <row r="88" spans="1:9" ht="15" customHeight="1" x14ac:dyDescent="0.45">
      <c r="A88" s="19" t="s">
        <v>252</v>
      </c>
      <c r="B88" s="16">
        <v>67550</v>
      </c>
      <c r="C88" s="16">
        <v>64509</v>
      </c>
      <c r="D88" s="16">
        <v>29885</v>
      </c>
      <c r="E88" s="16">
        <v>61330</v>
      </c>
      <c r="F88" s="16">
        <v>40348</v>
      </c>
      <c r="G88" s="16">
        <v>16399</v>
      </c>
      <c r="H88" s="16">
        <v>22488</v>
      </c>
      <c r="I88" s="16">
        <v>17210</v>
      </c>
    </row>
    <row r="89" spans="1:9" ht="15" customHeight="1" x14ac:dyDescent="0.45">
      <c r="A89" s="20" t="s">
        <v>253</v>
      </c>
      <c r="B89" s="16">
        <v>30637</v>
      </c>
      <c r="C89" s="16">
        <v>29949</v>
      </c>
      <c r="D89" s="16">
        <v>13181</v>
      </c>
      <c r="E89" s="16">
        <v>28109</v>
      </c>
      <c r="F89" s="16">
        <v>18432</v>
      </c>
      <c r="G89" s="16">
        <v>6238</v>
      </c>
      <c r="H89" s="16">
        <v>8652</v>
      </c>
      <c r="I89" s="16">
        <v>6135</v>
      </c>
    </row>
    <row r="90" spans="1:9" ht="15" customHeight="1" x14ac:dyDescent="0.45">
      <c r="A90" s="20" t="s">
        <v>254</v>
      </c>
      <c r="B90" s="16">
        <v>26115</v>
      </c>
      <c r="C90" s="16">
        <v>25543</v>
      </c>
      <c r="D90" s="16">
        <v>11650</v>
      </c>
      <c r="E90" s="16">
        <v>24494</v>
      </c>
      <c r="F90" s="16">
        <v>15538</v>
      </c>
      <c r="G90" s="16">
        <v>6932</v>
      </c>
      <c r="H90" s="16">
        <v>9504</v>
      </c>
      <c r="I90" s="16">
        <v>7422</v>
      </c>
    </row>
    <row r="91" spans="1:9" ht="15" customHeight="1" x14ac:dyDescent="0.45">
      <c r="A91" s="20" t="s">
        <v>255</v>
      </c>
      <c r="B91" s="16">
        <v>8873</v>
      </c>
      <c r="C91" s="16">
        <v>8778</v>
      </c>
      <c r="D91" s="16">
        <v>5011</v>
      </c>
      <c r="E91" s="16">
        <v>8508</v>
      </c>
      <c r="F91" s="16">
        <v>6323</v>
      </c>
      <c r="G91" s="16">
        <v>3190</v>
      </c>
      <c r="H91" s="16">
        <v>4293</v>
      </c>
      <c r="I91" s="16">
        <v>3647</v>
      </c>
    </row>
    <row r="92" spans="1:9" ht="15" customHeight="1" x14ac:dyDescent="0.45">
      <c r="A92" s="20" t="s">
        <v>256</v>
      </c>
      <c r="B92" s="16">
        <v>1925</v>
      </c>
      <c r="C92" s="16">
        <v>239</v>
      </c>
      <c r="D92" s="16" t="s">
        <v>171</v>
      </c>
      <c r="E92" s="16">
        <v>219</v>
      </c>
      <c r="F92" s="16" t="s">
        <v>171</v>
      </c>
      <c r="G92" s="16" t="s">
        <v>171</v>
      </c>
      <c r="H92" s="16" t="s">
        <v>171</v>
      </c>
      <c r="I92" s="16" t="s">
        <v>171</v>
      </c>
    </row>
    <row r="93" spans="1:9" ht="15" customHeight="1" x14ac:dyDescent="0.45">
      <c r="A93" s="19" t="s">
        <v>257</v>
      </c>
      <c r="B93" s="16">
        <v>19543</v>
      </c>
      <c r="C93" s="16">
        <v>19060</v>
      </c>
      <c r="D93" s="16">
        <v>8522</v>
      </c>
      <c r="E93" s="16">
        <v>18751</v>
      </c>
      <c r="F93" s="16">
        <v>13469</v>
      </c>
      <c r="G93" s="16">
        <v>6998</v>
      </c>
      <c r="H93" s="16">
        <v>5571</v>
      </c>
      <c r="I93" s="16">
        <v>4862</v>
      </c>
    </row>
    <row r="94" spans="1:9" ht="15" customHeight="1" x14ac:dyDescent="0.45">
      <c r="A94" s="20" t="s">
        <v>258</v>
      </c>
      <c r="B94" s="16">
        <v>1573</v>
      </c>
      <c r="C94" s="16">
        <v>1573</v>
      </c>
      <c r="D94" s="16">
        <v>761</v>
      </c>
      <c r="E94" s="16">
        <v>1572</v>
      </c>
      <c r="F94" s="16">
        <v>1288</v>
      </c>
      <c r="G94" s="16">
        <v>804</v>
      </c>
      <c r="H94" s="16">
        <v>949</v>
      </c>
      <c r="I94" s="16">
        <v>798</v>
      </c>
    </row>
    <row r="95" spans="1:9" ht="15" customHeight="1" x14ac:dyDescent="0.45">
      <c r="A95" s="20" t="s">
        <v>259</v>
      </c>
      <c r="B95" s="16">
        <v>5539</v>
      </c>
      <c r="C95" s="16">
        <v>5412</v>
      </c>
      <c r="D95" s="16">
        <v>2581</v>
      </c>
      <c r="E95" s="16">
        <v>5320</v>
      </c>
      <c r="F95" s="16">
        <v>4009</v>
      </c>
      <c r="G95" s="16">
        <v>1955</v>
      </c>
      <c r="H95" s="16">
        <v>1716</v>
      </c>
      <c r="I95" s="16">
        <v>1480</v>
      </c>
    </row>
    <row r="96" spans="1:9" ht="15" customHeight="1" x14ac:dyDescent="0.45">
      <c r="A96" s="20" t="s">
        <v>260</v>
      </c>
      <c r="B96" s="16">
        <v>12431</v>
      </c>
      <c r="C96" s="16">
        <v>12074</v>
      </c>
      <c r="D96" s="16">
        <v>5180</v>
      </c>
      <c r="E96" s="16">
        <v>11859</v>
      </c>
      <c r="F96" s="16">
        <v>8171</v>
      </c>
      <c r="G96" s="16">
        <v>4238</v>
      </c>
      <c r="H96" s="16">
        <v>2906</v>
      </c>
      <c r="I96" s="16">
        <v>2584</v>
      </c>
    </row>
    <row r="97" spans="1:9" ht="45.95" customHeight="1" x14ac:dyDescent="0.45">
      <c r="A97" s="17" t="s">
        <v>261</v>
      </c>
      <c r="B97" s="23" t="s">
        <v>169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</row>
    <row r="98" spans="1:9" ht="15" customHeight="1" x14ac:dyDescent="0.45">
      <c r="A98" s="19" t="s">
        <v>262</v>
      </c>
      <c r="B98" s="16">
        <v>73702</v>
      </c>
      <c r="C98" s="16">
        <v>70469</v>
      </c>
      <c r="D98" s="16">
        <v>31846</v>
      </c>
      <c r="E98" s="16">
        <v>67399</v>
      </c>
      <c r="F98" s="16">
        <v>46163</v>
      </c>
      <c r="G98" s="16">
        <v>19310</v>
      </c>
      <c r="H98" s="16">
        <v>22602</v>
      </c>
      <c r="I98" s="16">
        <v>17924</v>
      </c>
    </row>
    <row r="99" spans="1:9" ht="15" customHeight="1" x14ac:dyDescent="0.45">
      <c r="A99" s="19" t="s">
        <v>263</v>
      </c>
      <c r="B99" s="16">
        <v>11309</v>
      </c>
      <c r="C99" s="16">
        <v>11045</v>
      </c>
      <c r="D99" s="16">
        <v>5466</v>
      </c>
      <c r="E99" s="16">
        <v>10748</v>
      </c>
      <c r="F99" s="16">
        <v>6369</v>
      </c>
      <c r="G99" s="16">
        <v>3351</v>
      </c>
      <c r="H99" s="16">
        <v>4596</v>
      </c>
      <c r="I99" s="16">
        <v>3455</v>
      </c>
    </row>
    <row r="100" spans="1:9" ht="15" customHeight="1" x14ac:dyDescent="0.45">
      <c r="A100" s="19" t="s">
        <v>264</v>
      </c>
      <c r="B100" s="16">
        <v>1250</v>
      </c>
      <c r="C100" s="16">
        <v>1230</v>
      </c>
      <c r="D100" s="16">
        <v>681</v>
      </c>
      <c r="E100" s="16">
        <v>1127</v>
      </c>
      <c r="F100" s="16">
        <v>841</v>
      </c>
      <c r="G100" s="16">
        <v>462</v>
      </c>
      <c r="H100" s="16">
        <v>628</v>
      </c>
      <c r="I100" s="16">
        <v>502</v>
      </c>
    </row>
    <row r="101" spans="1:9" ht="15" customHeight="1" x14ac:dyDescent="0.45">
      <c r="A101" s="19" t="s">
        <v>72</v>
      </c>
      <c r="B101" s="16">
        <v>832</v>
      </c>
      <c r="C101" s="16">
        <v>825</v>
      </c>
      <c r="D101" s="16">
        <v>413</v>
      </c>
      <c r="E101" s="16">
        <v>807</v>
      </c>
      <c r="F101" s="16">
        <v>444</v>
      </c>
      <c r="G101" s="16" t="s">
        <v>171</v>
      </c>
      <c r="H101" s="16" t="s">
        <v>171</v>
      </c>
      <c r="I101" s="16" t="s">
        <v>171</v>
      </c>
    </row>
    <row r="102" spans="1:9" ht="33.950000000000003" customHeight="1" x14ac:dyDescent="0.45">
      <c r="A102" s="17" t="s">
        <v>265</v>
      </c>
      <c r="B102" s="23" t="s">
        <v>169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</row>
    <row r="103" spans="1:9" ht="15" customHeight="1" x14ac:dyDescent="0.45">
      <c r="A103" s="19" t="s">
        <v>262</v>
      </c>
      <c r="B103" s="24">
        <v>76271</v>
      </c>
      <c r="C103" s="24">
        <v>72961</v>
      </c>
      <c r="D103" s="24">
        <v>33177</v>
      </c>
      <c r="E103" s="24">
        <v>69883</v>
      </c>
      <c r="F103" s="24">
        <v>47361</v>
      </c>
      <c r="G103" s="24">
        <v>19929</v>
      </c>
      <c r="H103" s="24">
        <v>23577</v>
      </c>
      <c r="I103" s="24">
        <v>18671</v>
      </c>
    </row>
    <row r="104" spans="1:9" ht="15" customHeight="1" x14ac:dyDescent="0.45">
      <c r="A104" s="19" t="s">
        <v>263</v>
      </c>
      <c r="B104" s="16">
        <v>8256</v>
      </c>
      <c r="C104" s="16">
        <v>8059</v>
      </c>
      <c r="D104" s="16">
        <v>3996</v>
      </c>
      <c r="E104" s="16">
        <v>7819</v>
      </c>
      <c r="F104" s="16">
        <v>4871</v>
      </c>
      <c r="G104" s="16">
        <v>2621</v>
      </c>
      <c r="H104" s="16">
        <v>3448</v>
      </c>
      <c r="I104" s="16">
        <v>2431</v>
      </c>
    </row>
    <row r="105" spans="1:9" ht="15" customHeight="1" x14ac:dyDescent="0.45">
      <c r="A105" s="19" t="s">
        <v>264</v>
      </c>
      <c r="B105" s="16">
        <v>880</v>
      </c>
      <c r="C105" s="16">
        <v>880</v>
      </c>
      <c r="D105" s="16">
        <v>411</v>
      </c>
      <c r="E105" s="16">
        <v>733</v>
      </c>
      <c r="F105" s="16">
        <v>573</v>
      </c>
      <c r="G105" s="16">
        <v>330</v>
      </c>
      <c r="H105" s="16">
        <v>453</v>
      </c>
      <c r="I105" s="16">
        <v>360</v>
      </c>
    </row>
    <row r="106" spans="1:9" ht="15" customHeight="1" x14ac:dyDescent="0.45">
      <c r="A106" s="19" t="s">
        <v>72</v>
      </c>
      <c r="B106" s="16">
        <v>1686</v>
      </c>
      <c r="C106" s="16">
        <v>1668</v>
      </c>
      <c r="D106" s="16">
        <v>822</v>
      </c>
      <c r="E106" s="16">
        <v>1647</v>
      </c>
      <c r="F106" s="16">
        <v>1012</v>
      </c>
      <c r="G106" s="16">
        <v>517</v>
      </c>
      <c r="H106" s="16">
        <v>581</v>
      </c>
      <c r="I106" s="16">
        <v>609</v>
      </c>
    </row>
    <row r="107" spans="1:9" ht="24" customHeight="1" x14ac:dyDescent="0.45">
      <c r="A107" s="17" t="s">
        <v>266</v>
      </c>
      <c r="B107" s="18" t="s">
        <v>169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</row>
    <row r="108" spans="1:9" ht="15" customHeight="1" x14ac:dyDescent="0.45">
      <c r="A108" s="19" t="s">
        <v>267</v>
      </c>
      <c r="B108" s="16">
        <v>52275</v>
      </c>
      <c r="C108" s="16">
        <v>50347</v>
      </c>
      <c r="D108" s="16">
        <v>23510</v>
      </c>
      <c r="E108" s="16">
        <v>48384</v>
      </c>
      <c r="F108" s="16">
        <v>31219</v>
      </c>
      <c r="G108" s="16">
        <v>12969</v>
      </c>
      <c r="H108" s="16">
        <v>16382</v>
      </c>
      <c r="I108" s="16">
        <v>11924</v>
      </c>
    </row>
    <row r="109" spans="1:9" ht="15" customHeight="1" x14ac:dyDescent="0.45">
      <c r="A109" s="19" t="s">
        <v>268</v>
      </c>
      <c r="B109" s="16">
        <v>4616</v>
      </c>
      <c r="C109" s="16">
        <v>4580</v>
      </c>
      <c r="D109" s="16">
        <v>1947</v>
      </c>
      <c r="E109" s="16">
        <v>4534</v>
      </c>
      <c r="F109" s="16">
        <v>2857</v>
      </c>
      <c r="G109" s="16">
        <v>1742</v>
      </c>
      <c r="H109" s="16">
        <v>1103</v>
      </c>
      <c r="I109" s="16">
        <v>792</v>
      </c>
    </row>
    <row r="110" spans="1:9" ht="15" customHeight="1" x14ac:dyDescent="0.45">
      <c r="A110" s="19" t="s">
        <v>269</v>
      </c>
      <c r="B110" s="16">
        <v>4068</v>
      </c>
      <c r="C110" s="16">
        <v>3990</v>
      </c>
      <c r="D110" s="16">
        <v>1216</v>
      </c>
      <c r="E110" s="16">
        <v>3928</v>
      </c>
      <c r="F110" s="16">
        <v>3521</v>
      </c>
      <c r="G110" s="16">
        <v>876</v>
      </c>
      <c r="H110" s="16">
        <v>1147</v>
      </c>
      <c r="I110" s="16">
        <v>1197</v>
      </c>
    </row>
    <row r="111" spans="1:9" ht="15" customHeight="1" x14ac:dyDescent="0.45">
      <c r="A111" s="19" t="s">
        <v>270</v>
      </c>
      <c r="B111" s="16">
        <v>3456</v>
      </c>
      <c r="C111" s="16">
        <v>3383</v>
      </c>
      <c r="D111" s="16">
        <v>1586</v>
      </c>
      <c r="E111" s="16">
        <v>3281</v>
      </c>
      <c r="F111" s="16">
        <v>2536</v>
      </c>
      <c r="G111" s="16">
        <v>910</v>
      </c>
      <c r="H111" s="16">
        <v>1329</v>
      </c>
      <c r="I111" s="16">
        <v>1204</v>
      </c>
    </row>
    <row r="112" spans="1:9" ht="15" customHeight="1" x14ac:dyDescent="0.45">
      <c r="A112" s="19" t="s">
        <v>271</v>
      </c>
      <c r="B112" s="16">
        <v>5159</v>
      </c>
      <c r="C112" s="16">
        <v>5011</v>
      </c>
      <c r="D112" s="16">
        <v>3088</v>
      </c>
      <c r="E112" s="16">
        <v>4795</v>
      </c>
      <c r="F112" s="16">
        <v>3723</v>
      </c>
      <c r="G112" s="16">
        <v>1995</v>
      </c>
      <c r="H112" s="16">
        <v>2705</v>
      </c>
      <c r="I112" s="16">
        <v>2325</v>
      </c>
    </row>
    <row r="113" spans="1:9" ht="15" customHeight="1" x14ac:dyDescent="0.45">
      <c r="A113" s="19" t="s">
        <v>272</v>
      </c>
      <c r="B113" s="16">
        <v>3212</v>
      </c>
      <c r="C113" s="16">
        <v>2360</v>
      </c>
      <c r="D113" s="16">
        <v>397</v>
      </c>
      <c r="E113" s="16">
        <v>1951</v>
      </c>
      <c r="F113" s="16">
        <v>695</v>
      </c>
      <c r="G113" s="16">
        <v>566</v>
      </c>
      <c r="H113" s="16" t="s">
        <v>171</v>
      </c>
      <c r="I113" s="16" t="s">
        <v>171</v>
      </c>
    </row>
    <row r="114" spans="1:9" ht="15" customHeight="1" x14ac:dyDescent="0.45">
      <c r="A114" s="19" t="s">
        <v>273</v>
      </c>
      <c r="B114" s="16">
        <v>1932</v>
      </c>
      <c r="C114" s="16">
        <v>1911</v>
      </c>
      <c r="D114" s="16">
        <v>1294</v>
      </c>
      <c r="E114" s="16">
        <v>1704</v>
      </c>
      <c r="F114" s="16">
        <v>1189</v>
      </c>
      <c r="G114" s="16">
        <v>379</v>
      </c>
      <c r="H114" s="16">
        <v>666</v>
      </c>
      <c r="I114" s="16">
        <v>438</v>
      </c>
    </row>
    <row r="115" spans="1:9" ht="15" customHeight="1" x14ac:dyDescent="0.45">
      <c r="A115" s="19" t="s">
        <v>274</v>
      </c>
      <c r="B115" s="16">
        <v>3362</v>
      </c>
      <c r="C115" s="16">
        <v>3302</v>
      </c>
      <c r="D115" s="16">
        <v>2212</v>
      </c>
      <c r="E115" s="16">
        <v>3289</v>
      </c>
      <c r="F115" s="16">
        <v>2973</v>
      </c>
      <c r="G115" s="16">
        <v>1372</v>
      </c>
      <c r="H115" s="16">
        <v>1671</v>
      </c>
      <c r="I115" s="16">
        <v>1810</v>
      </c>
    </row>
    <row r="116" spans="1:9" ht="15" customHeight="1" x14ac:dyDescent="0.45">
      <c r="A116" s="19" t="s">
        <v>275</v>
      </c>
      <c r="B116" s="16">
        <v>1295</v>
      </c>
      <c r="C116" s="16">
        <v>1284</v>
      </c>
      <c r="D116" s="16">
        <v>675</v>
      </c>
      <c r="E116" s="16">
        <v>1088</v>
      </c>
      <c r="F116" s="16">
        <v>1113</v>
      </c>
      <c r="G116" s="16">
        <v>520</v>
      </c>
      <c r="H116" s="16">
        <v>573</v>
      </c>
      <c r="I116" s="16" t="s">
        <v>171</v>
      </c>
    </row>
    <row r="117" spans="1:9" ht="15" customHeight="1" x14ac:dyDescent="0.45">
      <c r="A117" s="19" t="s">
        <v>276</v>
      </c>
      <c r="B117" s="16">
        <v>554</v>
      </c>
      <c r="C117" s="16">
        <v>526</v>
      </c>
      <c r="D117" s="16">
        <v>231</v>
      </c>
      <c r="E117" s="16">
        <v>499</v>
      </c>
      <c r="F117" s="16">
        <v>356</v>
      </c>
      <c r="G117" s="16">
        <v>223</v>
      </c>
      <c r="H117" s="16">
        <v>209</v>
      </c>
      <c r="I117" s="16">
        <v>211</v>
      </c>
    </row>
    <row r="118" spans="1:9" ht="15" customHeight="1" x14ac:dyDescent="0.45">
      <c r="A118" s="19" t="s">
        <v>277</v>
      </c>
      <c r="B118" s="16">
        <v>2107</v>
      </c>
      <c r="C118" s="16">
        <v>2087</v>
      </c>
      <c r="D118" s="16">
        <v>798</v>
      </c>
      <c r="E118" s="16">
        <v>2005</v>
      </c>
      <c r="F118" s="16">
        <v>1436</v>
      </c>
      <c r="G118" s="16">
        <v>660</v>
      </c>
      <c r="H118" s="16">
        <v>683</v>
      </c>
      <c r="I118" s="16">
        <v>608</v>
      </c>
    </row>
    <row r="119" spans="1:9" ht="15" customHeight="1" x14ac:dyDescent="0.45">
      <c r="A119" s="19" t="s">
        <v>72</v>
      </c>
      <c r="B119" s="16">
        <v>5057</v>
      </c>
      <c r="C119" s="16">
        <v>4787</v>
      </c>
      <c r="D119" s="16">
        <v>1453</v>
      </c>
      <c r="E119" s="16">
        <v>4622</v>
      </c>
      <c r="F119" s="16">
        <v>2199</v>
      </c>
      <c r="G119" s="16">
        <v>1184</v>
      </c>
      <c r="H119" s="16">
        <v>1371</v>
      </c>
      <c r="I119" s="16">
        <v>953</v>
      </c>
    </row>
    <row r="120" spans="1:9" ht="44.1" customHeight="1" x14ac:dyDescent="0.45">
      <c r="A120" s="17" t="s">
        <v>278</v>
      </c>
      <c r="B120" s="23" t="s">
        <v>169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</row>
    <row r="121" spans="1:9" ht="15" customHeight="1" x14ac:dyDescent="0.45">
      <c r="A121" s="19" t="s">
        <v>279</v>
      </c>
      <c r="B121" s="16">
        <v>42216</v>
      </c>
      <c r="C121" s="16">
        <v>41479</v>
      </c>
      <c r="D121" s="16">
        <v>21682</v>
      </c>
      <c r="E121" s="16">
        <v>40110</v>
      </c>
      <c r="F121" s="16">
        <v>29853</v>
      </c>
      <c r="G121" s="16">
        <v>13577</v>
      </c>
      <c r="H121" s="16">
        <v>16029</v>
      </c>
      <c r="I121" s="16">
        <v>13577</v>
      </c>
    </row>
    <row r="122" spans="1:9" ht="15" customHeight="1" x14ac:dyDescent="0.45">
      <c r="A122" s="20" t="s">
        <v>280</v>
      </c>
      <c r="B122" s="16">
        <v>13022</v>
      </c>
      <c r="C122" s="16">
        <v>12924</v>
      </c>
      <c r="D122" s="16">
        <v>7595</v>
      </c>
      <c r="E122" s="16">
        <v>12770</v>
      </c>
      <c r="F122" s="16">
        <v>9867</v>
      </c>
      <c r="G122" s="16">
        <v>5170</v>
      </c>
      <c r="H122" s="16">
        <v>5328</v>
      </c>
      <c r="I122" s="16">
        <v>4711</v>
      </c>
    </row>
    <row r="123" spans="1:9" ht="15" customHeight="1" x14ac:dyDescent="0.45">
      <c r="A123" s="20" t="s">
        <v>281</v>
      </c>
      <c r="B123" s="16">
        <v>1753</v>
      </c>
      <c r="C123" s="16">
        <v>1718</v>
      </c>
      <c r="D123" s="16">
        <v>1071</v>
      </c>
      <c r="E123" s="16">
        <v>1652</v>
      </c>
      <c r="F123" s="16">
        <v>1287</v>
      </c>
      <c r="G123" s="16">
        <v>738</v>
      </c>
      <c r="H123" s="16">
        <v>581</v>
      </c>
      <c r="I123" s="16">
        <v>603</v>
      </c>
    </row>
    <row r="124" spans="1:9" ht="15" customHeight="1" x14ac:dyDescent="0.45">
      <c r="A124" s="20" t="s">
        <v>282</v>
      </c>
      <c r="B124" s="16">
        <v>20917</v>
      </c>
      <c r="C124" s="16">
        <v>20674</v>
      </c>
      <c r="D124" s="16">
        <v>11459</v>
      </c>
      <c r="E124" s="16">
        <v>20154</v>
      </c>
      <c r="F124" s="16">
        <v>15616</v>
      </c>
      <c r="G124" s="16">
        <v>7578</v>
      </c>
      <c r="H124" s="16">
        <v>8126</v>
      </c>
      <c r="I124" s="16">
        <v>7492</v>
      </c>
    </row>
    <row r="125" spans="1:9" ht="15" customHeight="1" x14ac:dyDescent="0.45">
      <c r="A125" s="20" t="s">
        <v>283</v>
      </c>
      <c r="B125" s="16">
        <v>4230</v>
      </c>
      <c r="C125" s="16">
        <v>4197</v>
      </c>
      <c r="D125" s="16">
        <v>2231</v>
      </c>
      <c r="E125" s="16">
        <v>4118</v>
      </c>
      <c r="F125" s="16">
        <v>3247</v>
      </c>
      <c r="G125" s="16">
        <v>1569</v>
      </c>
      <c r="H125" s="16">
        <v>1951</v>
      </c>
      <c r="I125" s="16">
        <v>1725</v>
      </c>
    </row>
    <row r="126" spans="1:9" ht="15" customHeight="1" x14ac:dyDescent="0.45">
      <c r="A126" s="20" t="s">
        <v>284</v>
      </c>
      <c r="B126" s="16">
        <v>21340</v>
      </c>
      <c r="C126" s="16">
        <v>21006</v>
      </c>
      <c r="D126" s="16">
        <v>11613</v>
      </c>
      <c r="E126" s="16">
        <v>20643</v>
      </c>
      <c r="F126" s="16">
        <v>16528</v>
      </c>
      <c r="G126" s="16">
        <v>7193</v>
      </c>
      <c r="H126" s="16">
        <v>9477</v>
      </c>
      <c r="I126" s="16">
        <v>8549</v>
      </c>
    </row>
    <row r="127" spans="1:9" ht="15" customHeight="1" x14ac:dyDescent="0.45">
      <c r="A127" s="20" t="s">
        <v>285</v>
      </c>
      <c r="B127" s="16">
        <v>12265</v>
      </c>
      <c r="C127" s="16">
        <v>12193</v>
      </c>
      <c r="D127" s="16">
        <v>6862</v>
      </c>
      <c r="E127" s="16">
        <v>11805</v>
      </c>
      <c r="F127" s="16">
        <v>9675</v>
      </c>
      <c r="G127" s="16">
        <v>4328</v>
      </c>
      <c r="H127" s="16">
        <v>5358</v>
      </c>
      <c r="I127" s="16">
        <v>4526</v>
      </c>
    </row>
    <row r="128" spans="1:9" ht="15" customHeight="1" x14ac:dyDescent="0.45">
      <c r="A128" s="20" t="s">
        <v>286</v>
      </c>
      <c r="B128" s="16">
        <v>26779</v>
      </c>
      <c r="C128" s="16">
        <v>26504</v>
      </c>
      <c r="D128" s="16">
        <v>14715</v>
      </c>
      <c r="E128" s="16">
        <v>25911</v>
      </c>
      <c r="F128" s="16">
        <v>20410</v>
      </c>
      <c r="G128" s="16">
        <v>9918</v>
      </c>
      <c r="H128" s="16">
        <v>11421</v>
      </c>
      <c r="I128" s="16">
        <v>9614</v>
      </c>
    </row>
    <row r="129" spans="1:9" ht="15" customHeight="1" x14ac:dyDescent="0.45">
      <c r="A129" s="20" t="s">
        <v>287</v>
      </c>
      <c r="B129" s="16">
        <v>25503</v>
      </c>
      <c r="C129" s="16">
        <v>25268</v>
      </c>
      <c r="D129" s="16">
        <v>13502</v>
      </c>
      <c r="E129" s="16">
        <v>24681</v>
      </c>
      <c r="F129" s="16">
        <v>19342</v>
      </c>
      <c r="G129" s="16">
        <v>8933</v>
      </c>
      <c r="H129" s="16">
        <v>10688</v>
      </c>
      <c r="I129" s="16">
        <v>9803</v>
      </c>
    </row>
    <row r="130" spans="1:9" ht="15" customHeight="1" x14ac:dyDescent="0.45">
      <c r="A130" s="20" t="s">
        <v>288</v>
      </c>
      <c r="B130" s="16">
        <v>16160</v>
      </c>
      <c r="C130" s="16">
        <v>15948</v>
      </c>
      <c r="D130" s="16">
        <v>9523</v>
      </c>
      <c r="E130" s="16">
        <v>15553</v>
      </c>
      <c r="F130" s="16">
        <v>12613</v>
      </c>
      <c r="G130" s="16">
        <v>5533</v>
      </c>
      <c r="H130" s="16">
        <v>7293</v>
      </c>
      <c r="I130" s="16">
        <v>6345</v>
      </c>
    </row>
    <row r="131" spans="1:9" ht="15" customHeight="1" x14ac:dyDescent="0.45">
      <c r="A131" s="20" t="s">
        <v>289</v>
      </c>
      <c r="B131" s="16">
        <v>13828</v>
      </c>
      <c r="C131" s="16">
        <v>13701</v>
      </c>
      <c r="D131" s="16">
        <v>8026</v>
      </c>
      <c r="E131" s="16">
        <v>13354</v>
      </c>
      <c r="F131" s="16">
        <v>11096</v>
      </c>
      <c r="G131" s="16">
        <v>4748</v>
      </c>
      <c r="H131" s="16">
        <v>6417</v>
      </c>
      <c r="I131" s="16">
        <v>5653</v>
      </c>
    </row>
    <row r="132" spans="1:9" ht="15" customHeight="1" x14ac:dyDescent="0.45">
      <c r="A132" s="20" t="s">
        <v>290</v>
      </c>
      <c r="B132" s="16">
        <v>7607</v>
      </c>
      <c r="C132" s="16">
        <v>7471</v>
      </c>
      <c r="D132" s="16">
        <v>4343</v>
      </c>
      <c r="E132" s="16">
        <v>7377</v>
      </c>
      <c r="F132" s="16">
        <v>5782</v>
      </c>
      <c r="G132" s="16">
        <v>2503</v>
      </c>
      <c r="H132" s="16">
        <v>3255</v>
      </c>
      <c r="I132" s="16">
        <v>3303</v>
      </c>
    </row>
    <row r="133" spans="1:9" ht="15" customHeight="1" x14ac:dyDescent="0.45">
      <c r="A133" s="20" t="s">
        <v>291</v>
      </c>
      <c r="B133" s="16">
        <v>17196</v>
      </c>
      <c r="C133" s="16">
        <v>17108</v>
      </c>
      <c r="D133" s="16">
        <v>9766</v>
      </c>
      <c r="E133" s="16">
        <v>16727</v>
      </c>
      <c r="F133" s="16">
        <v>13892</v>
      </c>
      <c r="G133" s="16">
        <v>6325</v>
      </c>
      <c r="H133" s="16">
        <v>7996</v>
      </c>
      <c r="I133" s="16">
        <v>7226</v>
      </c>
    </row>
    <row r="134" spans="1:9" ht="15" customHeight="1" x14ac:dyDescent="0.45">
      <c r="A134" s="20" t="s">
        <v>292</v>
      </c>
      <c r="B134" s="16">
        <v>3913</v>
      </c>
      <c r="C134" s="16">
        <v>3876</v>
      </c>
      <c r="D134" s="16">
        <v>2199</v>
      </c>
      <c r="E134" s="16">
        <v>3791</v>
      </c>
      <c r="F134" s="16">
        <v>3152</v>
      </c>
      <c r="G134" s="16">
        <v>1316</v>
      </c>
      <c r="H134" s="16">
        <v>1902</v>
      </c>
      <c r="I134" s="16">
        <v>1672</v>
      </c>
    </row>
    <row r="135" spans="1:9" ht="15" customHeight="1" x14ac:dyDescent="0.45">
      <c r="A135" s="20" t="s">
        <v>72</v>
      </c>
      <c r="B135" s="16">
        <v>848</v>
      </c>
      <c r="C135" s="16">
        <v>848</v>
      </c>
      <c r="D135" s="16">
        <v>499</v>
      </c>
      <c r="E135" s="16">
        <v>848</v>
      </c>
      <c r="F135" s="16">
        <v>656</v>
      </c>
      <c r="G135" s="16" t="s">
        <v>171</v>
      </c>
      <c r="H135" s="16">
        <v>492</v>
      </c>
      <c r="I135" s="16">
        <v>391</v>
      </c>
    </row>
    <row r="136" spans="1:9" ht="15" customHeight="1" x14ac:dyDescent="0.45">
      <c r="A136" s="19" t="s">
        <v>293</v>
      </c>
      <c r="B136" s="16">
        <v>39154</v>
      </c>
      <c r="C136" s="16">
        <v>36534</v>
      </c>
      <c r="D136" s="16">
        <v>15129</v>
      </c>
      <c r="E136" s="16">
        <v>34901</v>
      </c>
      <c r="F136" s="16">
        <v>20389</v>
      </c>
      <c r="G136" s="16">
        <v>8704</v>
      </c>
      <c r="H136" s="16">
        <v>10101</v>
      </c>
      <c r="I136" s="16">
        <v>6748</v>
      </c>
    </row>
    <row r="137" spans="1:9" ht="15" customHeight="1" x14ac:dyDescent="0.45">
      <c r="A137" s="19" t="s">
        <v>294</v>
      </c>
      <c r="B137" s="16">
        <v>5723</v>
      </c>
      <c r="C137" s="16">
        <v>5556</v>
      </c>
      <c r="D137" s="16">
        <v>1595</v>
      </c>
      <c r="E137" s="16">
        <v>5070</v>
      </c>
      <c r="F137" s="16">
        <v>3574</v>
      </c>
      <c r="G137" s="16">
        <v>1116</v>
      </c>
      <c r="H137" s="16">
        <v>1929</v>
      </c>
      <c r="I137" s="16">
        <v>1747</v>
      </c>
    </row>
    <row r="138" spans="1:9" ht="33.950000000000003" customHeight="1" x14ac:dyDescent="0.45">
      <c r="A138" s="17" t="s">
        <v>295</v>
      </c>
      <c r="B138" s="23" t="s">
        <v>169</v>
      </c>
      <c r="C138" s="23" t="s">
        <v>169</v>
      </c>
      <c r="D138" s="23" t="s">
        <v>169</v>
      </c>
      <c r="E138" s="23" t="s">
        <v>169</v>
      </c>
      <c r="F138" s="23" t="s">
        <v>169</v>
      </c>
      <c r="G138" s="23" t="s">
        <v>169</v>
      </c>
      <c r="H138" s="23" t="s">
        <v>169</v>
      </c>
      <c r="I138" s="23" t="s">
        <v>169</v>
      </c>
    </row>
    <row r="139" spans="1:9" ht="15" customHeight="1" x14ac:dyDescent="0.45">
      <c r="A139" s="19" t="s">
        <v>296</v>
      </c>
      <c r="B139" s="16">
        <v>84869</v>
      </c>
      <c r="C139" s="16">
        <v>83569</v>
      </c>
      <c r="D139" s="16">
        <v>38406</v>
      </c>
      <c r="E139" s="16">
        <v>80081</v>
      </c>
      <c r="F139" s="16">
        <v>53816</v>
      </c>
      <c r="G139" s="16">
        <v>23396</v>
      </c>
      <c r="H139" s="16">
        <v>28059</v>
      </c>
      <c r="I139" s="16">
        <v>22071</v>
      </c>
    </row>
    <row r="140" spans="1:9" ht="15" customHeight="1" x14ac:dyDescent="0.45">
      <c r="A140" s="19" t="s">
        <v>297</v>
      </c>
      <c r="B140" s="16">
        <v>58725</v>
      </c>
      <c r="C140" s="16">
        <v>58278</v>
      </c>
      <c r="D140" s="16">
        <v>29672</v>
      </c>
      <c r="E140" s="16">
        <v>56575</v>
      </c>
      <c r="F140" s="16">
        <v>40392</v>
      </c>
      <c r="G140" s="16">
        <v>18328</v>
      </c>
      <c r="H140" s="16">
        <v>21261</v>
      </c>
      <c r="I140" s="16">
        <v>17539</v>
      </c>
    </row>
    <row r="141" spans="1:9" ht="15" customHeight="1" x14ac:dyDescent="0.45">
      <c r="A141" s="19" t="s">
        <v>298</v>
      </c>
      <c r="B141" s="16">
        <v>20200</v>
      </c>
      <c r="C141" s="16">
        <v>20120</v>
      </c>
      <c r="D141" s="16">
        <v>11355</v>
      </c>
      <c r="E141" s="16">
        <v>19742</v>
      </c>
      <c r="F141" s="16">
        <v>16251</v>
      </c>
      <c r="G141" s="16">
        <v>8782</v>
      </c>
      <c r="H141" s="16">
        <v>9690</v>
      </c>
      <c r="I141" s="16">
        <v>8933</v>
      </c>
    </row>
    <row r="142" spans="1:9" ht="15" customHeight="1" x14ac:dyDescent="0.45">
      <c r="A142" s="19" t="s">
        <v>299</v>
      </c>
      <c r="B142" s="16">
        <v>5964</v>
      </c>
      <c r="C142" s="16">
        <v>5873</v>
      </c>
      <c r="D142" s="16">
        <v>3161</v>
      </c>
      <c r="E142" s="16">
        <v>5781</v>
      </c>
      <c r="F142" s="16">
        <v>5314</v>
      </c>
      <c r="G142" s="16">
        <v>2555</v>
      </c>
      <c r="H142" s="16">
        <v>2769</v>
      </c>
      <c r="I142" s="16">
        <v>2871</v>
      </c>
    </row>
    <row r="143" spans="1:9" ht="15" customHeight="1" x14ac:dyDescent="0.45">
      <c r="A143" s="19" t="s">
        <v>300</v>
      </c>
      <c r="B143" s="16">
        <v>4608</v>
      </c>
      <c r="C143" s="16">
        <v>4545</v>
      </c>
      <c r="D143" s="16">
        <v>2284</v>
      </c>
      <c r="E143" s="16">
        <v>4516</v>
      </c>
      <c r="F143" s="16">
        <v>4071</v>
      </c>
      <c r="G143" s="16">
        <v>1729</v>
      </c>
      <c r="H143" s="16">
        <v>1805</v>
      </c>
      <c r="I143" s="16">
        <v>1941</v>
      </c>
    </row>
    <row r="144" spans="1:9" ht="15" customHeight="1" x14ac:dyDescent="0.45">
      <c r="A144" s="19" t="s">
        <v>94</v>
      </c>
      <c r="B144" s="16">
        <v>7706</v>
      </c>
      <c r="C144" s="16">
        <v>7652</v>
      </c>
      <c r="D144" s="16">
        <v>3803</v>
      </c>
      <c r="E144" s="16">
        <v>7281</v>
      </c>
      <c r="F144" s="16">
        <v>4622</v>
      </c>
      <c r="G144" s="16">
        <v>2584</v>
      </c>
      <c r="H144" s="16">
        <v>2865</v>
      </c>
      <c r="I144" s="16">
        <v>2098</v>
      </c>
    </row>
    <row r="145" spans="1:9" ht="15" customHeight="1" x14ac:dyDescent="0.45">
      <c r="A145" s="19" t="s">
        <v>72</v>
      </c>
      <c r="B145" s="16">
        <v>3826</v>
      </c>
      <c r="C145" s="16">
        <v>3784</v>
      </c>
      <c r="D145" s="16">
        <v>1735</v>
      </c>
      <c r="E145" s="16">
        <v>3685</v>
      </c>
      <c r="F145" s="16">
        <v>2664</v>
      </c>
      <c r="G145" s="16">
        <v>957</v>
      </c>
      <c r="H145" s="16">
        <v>1466</v>
      </c>
      <c r="I145" s="16">
        <v>1247</v>
      </c>
    </row>
    <row r="146" spans="1:9" ht="33.950000000000003" customHeight="1" x14ac:dyDescent="0.45">
      <c r="A146" s="17" t="s">
        <v>303</v>
      </c>
      <c r="B146" s="23" t="s">
        <v>169</v>
      </c>
      <c r="C146" s="23" t="s">
        <v>169</v>
      </c>
      <c r="D146" s="23" t="s">
        <v>169</v>
      </c>
      <c r="E146" s="23" t="s">
        <v>169</v>
      </c>
      <c r="F146" s="23" t="s">
        <v>169</v>
      </c>
      <c r="G146" s="23" t="s">
        <v>169</v>
      </c>
      <c r="H146" s="23" t="s">
        <v>169</v>
      </c>
      <c r="I146" s="23" t="s">
        <v>169</v>
      </c>
    </row>
    <row r="147" spans="1:9" ht="15" customHeight="1" x14ac:dyDescent="0.45">
      <c r="A147" s="19" t="s">
        <v>159</v>
      </c>
      <c r="B147" s="16">
        <v>80078</v>
      </c>
      <c r="C147" s="16">
        <v>79384</v>
      </c>
      <c r="D147" s="16">
        <v>37292</v>
      </c>
      <c r="E147" s="16">
        <v>76646</v>
      </c>
      <c r="F147" s="16">
        <v>52287</v>
      </c>
      <c r="G147" s="16">
        <v>22631</v>
      </c>
      <c r="H147" s="16">
        <v>27225</v>
      </c>
      <c r="I147" s="16">
        <v>21503</v>
      </c>
    </row>
    <row r="148" spans="1:9" ht="15" customHeight="1" x14ac:dyDescent="0.45">
      <c r="A148" s="19" t="s">
        <v>304</v>
      </c>
      <c r="B148" s="16">
        <v>79294</v>
      </c>
      <c r="C148" s="16">
        <v>78876</v>
      </c>
      <c r="D148" s="16">
        <v>37119</v>
      </c>
      <c r="E148" s="16">
        <v>76125</v>
      </c>
      <c r="F148" s="16">
        <v>52285</v>
      </c>
      <c r="G148" s="16">
        <v>22734</v>
      </c>
      <c r="H148" s="16">
        <v>27618</v>
      </c>
      <c r="I148" s="16">
        <v>21869</v>
      </c>
    </row>
    <row r="149" spans="1:9" ht="15" customHeight="1" x14ac:dyDescent="0.45">
      <c r="A149" s="19" t="s">
        <v>305</v>
      </c>
      <c r="B149" s="16">
        <v>79015</v>
      </c>
      <c r="C149" s="16">
        <v>78622</v>
      </c>
      <c r="D149" s="16">
        <v>37160</v>
      </c>
      <c r="E149" s="16">
        <v>75803</v>
      </c>
      <c r="F149" s="16">
        <v>52606</v>
      </c>
      <c r="G149" s="16">
        <v>22834</v>
      </c>
      <c r="H149" s="16">
        <v>27589</v>
      </c>
      <c r="I149" s="16">
        <v>21894</v>
      </c>
    </row>
    <row r="150" spans="1:9" ht="15" customHeight="1" x14ac:dyDescent="0.45">
      <c r="A150" s="19" t="s">
        <v>306</v>
      </c>
      <c r="B150" s="16">
        <v>38546</v>
      </c>
      <c r="C150" s="16">
        <v>38494</v>
      </c>
      <c r="D150" s="16">
        <v>23469</v>
      </c>
      <c r="E150" s="16">
        <v>37728</v>
      </c>
      <c r="F150" s="16">
        <v>30809</v>
      </c>
      <c r="G150" s="16">
        <v>14810</v>
      </c>
      <c r="H150" s="16">
        <v>17558</v>
      </c>
      <c r="I150" s="16">
        <v>15043</v>
      </c>
    </row>
    <row r="151" spans="1:9" ht="15" customHeight="1" x14ac:dyDescent="0.45">
      <c r="A151" s="19" t="s">
        <v>307</v>
      </c>
      <c r="B151" s="16">
        <v>5078</v>
      </c>
      <c r="C151" s="16">
        <v>5044</v>
      </c>
      <c r="D151" s="16">
        <v>2387</v>
      </c>
      <c r="E151" s="16">
        <v>4928</v>
      </c>
      <c r="F151" s="16">
        <v>2363</v>
      </c>
      <c r="G151" s="16">
        <v>1421</v>
      </c>
      <c r="H151" s="16">
        <v>1506</v>
      </c>
      <c r="I151" s="16">
        <v>751</v>
      </c>
    </row>
    <row r="152" spans="1:9" ht="27.95" customHeight="1" x14ac:dyDescent="0.45">
      <c r="A152" s="19" t="s">
        <v>308</v>
      </c>
      <c r="B152" s="16">
        <v>25642</v>
      </c>
      <c r="C152" s="16">
        <v>25605</v>
      </c>
      <c r="D152" s="16">
        <v>13305</v>
      </c>
      <c r="E152" s="16">
        <v>25096</v>
      </c>
      <c r="F152" s="16">
        <v>21247</v>
      </c>
      <c r="G152" s="16">
        <v>10397</v>
      </c>
      <c r="H152" s="16">
        <v>12027</v>
      </c>
      <c r="I152" s="16">
        <v>11434</v>
      </c>
    </row>
    <row r="153" spans="1:9" ht="24" customHeight="1" x14ac:dyDescent="0.45">
      <c r="A153" s="17" t="s">
        <v>366</v>
      </c>
      <c r="B153" s="23" t="s">
        <v>169</v>
      </c>
      <c r="C153" s="23" t="s">
        <v>169</v>
      </c>
      <c r="D153" s="23" t="s">
        <v>169</v>
      </c>
      <c r="E153" s="23" t="s">
        <v>169</v>
      </c>
      <c r="F153" s="23" t="s">
        <v>169</v>
      </c>
      <c r="G153" s="23" t="s">
        <v>169</v>
      </c>
      <c r="H153" s="23" t="s">
        <v>169</v>
      </c>
      <c r="I153" s="23" t="s">
        <v>169</v>
      </c>
    </row>
    <row r="154" spans="1:9" ht="15" customHeight="1" x14ac:dyDescent="0.45">
      <c r="A154" s="19" t="s">
        <v>367</v>
      </c>
      <c r="B154" s="16">
        <v>322</v>
      </c>
      <c r="C154" s="16" t="s">
        <v>171</v>
      </c>
      <c r="D154" s="16" t="s">
        <v>171</v>
      </c>
      <c r="E154" s="16" t="s">
        <v>171</v>
      </c>
      <c r="F154" s="16" t="s">
        <v>171</v>
      </c>
      <c r="G154" s="16" t="s">
        <v>182</v>
      </c>
      <c r="H154" s="16" t="s">
        <v>182</v>
      </c>
      <c r="I154" s="16" t="s">
        <v>171</v>
      </c>
    </row>
    <row r="155" spans="1:9" ht="15" customHeight="1" x14ac:dyDescent="0.45">
      <c r="A155" s="19" t="s">
        <v>311</v>
      </c>
      <c r="B155" s="16">
        <v>12628</v>
      </c>
      <c r="C155" s="16">
        <v>12628</v>
      </c>
      <c r="D155" s="16">
        <v>4867</v>
      </c>
      <c r="E155" s="16">
        <v>11798</v>
      </c>
      <c r="F155" s="16">
        <v>6202</v>
      </c>
      <c r="G155" s="16">
        <v>2418</v>
      </c>
      <c r="H155" s="16">
        <v>2884</v>
      </c>
      <c r="I155" s="16">
        <v>1937</v>
      </c>
    </row>
    <row r="156" spans="1:9" ht="15" customHeight="1" x14ac:dyDescent="0.45">
      <c r="A156" s="19" t="s">
        <v>312</v>
      </c>
      <c r="B156" s="16">
        <v>34814</v>
      </c>
      <c r="C156" s="16">
        <v>34814</v>
      </c>
      <c r="D156" s="16">
        <v>19106</v>
      </c>
      <c r="E156" s="16">
        <v>33816</v>
      </c>
      <c r="F156" s="16">
        <v>25376</v>
      </c>
      <c r="G156" s="16">
        <v>11003</v>
      </c>
      <c r="H156" s="16">
        <v>15045</v>
      </c>
      <c r="I156" s="16">
        <v>11847</v>
      </c>
    </row>
    <row r="157" spans="1:9" ht="15" customHeight="1" x14ac:dyDescent="0.45">
      <c r="A157" s="36" t="s">
        <v>313</v>
      </c>
      <c r="B157" s="16">
        <v>35726</v>
      </c>
      <c r="C157" s="16">
        <v>35726</v>
      </c>
      <c r="D157" s="16">
        <v>14283</v>
      </c>
      <c r="E157" s="16">
        <v>34132</v>
      </c>
      <c r="F157" s="16">
        <v>22087</v>
      </c>
      <c r="G157" s="16">
        <v>9929</v>
      </c>
      <c r="H157" s="16">
        <v>10084</v>
      </c>
      <c r="I157" s="16">
        <v>8278</v>
      </c>
    </row>
    <row r="158" spans="1:9" ht="27.95" customHeight="1" x14ac:dyDescent="0.45">
      <c r="A158" s="36" t="s">
        <v>368</v>
      </c>
      <c r="B158" s="16">
        <v>3603</v>
      </c>
      <c r="C158" s="16">
        <v>371</v>
      </c>
      <c r="D158" s="16" t="s">
        <v>171</v>
      </c>
      <c r="E158" s="16">
        <v>326</v>
      </c>
      <c r="F158" s="16" t="s">
        <v>171</v>
      </c>
      <c r="G158" s="16" t="s">
        <v>171</v>
      </c>
      <c r="H158" s="16" t="s">
        <v>171</v>
      </c>
      <c r="I158" s="16" t="s">
        <v>171</v>
      </c>
    </row>
    <row r="159" spans="1:9" ht="24" customHeight="1" x14ac:dyDescent="0.45">
      <c r="A159" s="17" t="s">
        <v>369</v>
      </c>
      <c r="B159" s="23" t="s">
        <v>169</v>
      </c>
      <c r="C159" s="23" t="s">
        <v>169</v>
      </c>
      <c r="D159" s="23" t="s">
        <v>169</v>
      </c>
      <c r="E159" s="23" t="s">
        <v>169</v>
      </c>
      <c r="F159" s="23" t="s">
        <v>169</v>
      </c>
      <c r="G159" s="23" t="s">
        <v>169</v>
      </c>
      <c r="H159" s="23" t="s">
        <v>169</v>
      </c>
      <c r="I159" s="23" t="s">
        <v>169</v>
      </c>
    </row>
    <row r="160" spans="1:9" ht="15" customHeight="1" x14ac:dyDescent="0.45">
      <c r="A160" s="19" t="s">
        <v>367</v>
      </c>
      <c r="B160" s="16">
        <v>24746</v>
      </c>
      <c r="C160" s="16">
        <v>23500</v>
      </c>
      <c r="D160" s="16">
        <v>8122</v>
      </c>
      <c r="E160" s="16">
        <v>21910</v>
      </c>
      <c r="F160" s="16">
        <v>11540</v>
      </c>
      <c r="G160" s="16">
        <v>4722</v>
      </c>
      <c r="H160" s="16">
        <v>4692</v>
      </c>
      <c r="I160" s="16">
        <v>3038</v>
      </c>
    </row>
    <row r="161" spans="1:9" ht="15" customHeight="1" x14ac:dyDescent="0.45">
      <c r="A161" s="19" t="s">
        <v>311</v>
      </c>
      <c r="B161" s="16">
        <v>50753</v>
      </c>
      <c r="C161" s="16">
        <v>50753</v>
      </c>
      <c r="D161" s="16">
        <v>25337</v>
      </c>
      <c r="E161" s="16">
        <v>49312</v>
      </c>
      <c r="F161" s="16">
        <v>35189</v>
      </c>
      <c r="G161" s="16">
        <v>15141</v>
      </c>
      <c r="H161" s="16">
        <v>19374</v>
      </c>
      <c r="I161" s="16">
        <v>15404</v>
      </c>
    </row>
    <row r="162" spans="1:9" ht="15" customHeight="1" x14ac:dyDescent="0.45">
      <c r="A162" s="19" t="s">
        <v>370</v>
      </c>
      <c r="B162" s="16">
        <v>6926</v>
      </c>
      <c r="C162" s="16">
        <v>6926</v>
      </c>
      <c r="D162" s="16">
        <v>3936</v>
      </c>
      <c r="E162" s="16">
        <v>6568</v>
      </c>
      <c r="F162" s="16">
        <v>5611</v>
      </c>
      <c r="G162" s="16">
        <v>2627</v>
      </c>
      <c r="H162" s="16">
        <v>3022</v>
      </c>
      <c r="I162" s="16">
        <v>2712</v>
      </c>
    </row>
    <row r="163" spans="1:9" ht="27.95" customHeight="1" x14ac:dyDescent="0.45">
      <c r="A163" s="36" t="s">
        <v>371</v>
      </c>
      <c r="B163" s="16">
        <v>2443</v>
      </c>
      <c r="C163" s="16">
        <v>2390</v>
      </c>
      <c r="D163" s="16">
        <v>1012</v>
      </c>
      <c r="E163" s="16">
        <v>2291</v>
      </c>
      <c r="F163" s="16">
        <v>1477</v>
      </c>
      <c r="G163" s="16">
        <v>906</v>
      </c>
      <c r="H163" s="16">
        <v>970</v>
      </c>
      <c r="I163" s="16">
        <v>917</v>
      </c>
    </row>
    <row r="164" spans="1:9" ht="15" customHeight="1" x14ac:dyDescent="0.45">
      <c r="A164" s="36" t="s">
        <v>372</v>
      </c>
      <c r="B164" s="16">
        <v>2225</v>
      </c>
      <c r="C164" s="16" t="s">
        <v>182</v>
      </c>
      <c r="D164" s="16" t="s">
        <v>182</v>
      </c>
      <c r="E164" s="16" t="s">
        <v>182</v>
      </c>
      <c r="F164" s="16" t="s">
        <v>182</v>
      </c>
      <c r="G164" s="16" t="s">
        <v>182</v>
      </c>
      <c r="H164" s="16" t="s">
        <v>182</v>
      </c>
      <c r="I164" s="16" t="s">
        <v>182</v>
      </c>
    </row>
    <row r="165" spans="1:9" ht="33.950000000000003" customHeight="1" x14ac:dyDescent="0.45">
      <c r="A165" s="17" t="s">
        <v>373</v>
      </c>
      <c r="B165" s="23" t="s">
        <v>169</v>
      </c>
      <c r="C165" s="23" t="s">
        <v>169</v>
      </c>
      <c r="D165" s="23" t="s">
        <v>169</v>
      </c>
      <c r="E165" s="23" t="s">
        <v>169</v>
      </c>
      <c r="F165" s="23" t="s">
        <v>169</v>
      </c>
      <c r="G165" s="23" t="s">
        <v>169</v>
      </c>
      <c r="H165" s="23" t="s">
        <v>169</v>
      </c>
      <c r="I165" s="23" t="s">
        <v>169</v>
      </c>
    </row>
    <row r="166" spans="1:9" ht="15" customHeight="1" x14ac:dyDescent="0.45">
      <c r="A166" s="19" t="s">
        <v>374</v>
      </c>
      <c r="B166" s="16">
        <v>38406</v>
      </c>
      <c r="C166" s="16">
        <v>38406</v>
      </c>
      <c r="D166" s="16">
        <v>38406</v>
      </c>
      <c r="E166" s="16">
        <v>37447</v>
      </c>
      <c r="F166" s="16">
        <v>30603</v>
      </c>
      <c r="G166" s="16">
        <v>15324</v>
      </c>
      <c r="H166" s="16">
        <v>19550</v>
      </c>
      <c r="I166" s="16">
        <v>15118</v>
      </c>
    </row>
    <row r="167" spans="1:9" ht="15" customHeight="1" x14ac:dyDescent="0.45">
      <c r="A167" s="19" t="s">
        <v>375</v>
      </c>
      <c r="B167" s="16">
        <v>80081</v>
      </c>
      <c r="C167" s="16">
        <v>80081</v>
      </c>
      <c r="D167" s="16">
        <v>37447</v>
      </c>
      <c r="E167" s="16">
        <v>80081</v>
      </c>
      <c r="F167" s="16">
        <v>51568</v>
      </c>
      <c r="G167" s="16">
        <v>22703</v>
      </c>
      <c r="H167" s="16">
        <v>27403</v>
      </c>
      <c r="I167" s="16">
        <v>21386</v>
      </c>
    </row>
    <row r="168" spans="1:9" ht="15" customHeight="1" x14ac:dyDescent="0.45">
      <c r="A168" s="19" t="s">
        <v>376</v>
      </c>
      <c r="B168" s="16">
        <v>53816</v>
      </c>
      <c r="C168" s="16">
        <v>53816</v>
      </c>
      <c r="D168" s="16">
        <v>30603</v>
      </c>
      <c r="E168" s="16">
        <v>51568</v>
      </c>
      <c r="F168" s="16">
        <v>53816</v>
      </c>
      <c r="G168" s="16">
        <v>18808</v>
      </c>
      <c r="H168" s="16">
        <v>23433</v>
      </c>
      <c r="I168" s="16">
        <v>19584</v>
      </c>
    </row>
    <row r="169" spans="1:9" ht="15" customHeight="1" x14ac:dyDescent="0.45">
      <c r="A169" s="19" t="s">
        <v>377</v>
      </c>
      <c r="B169" s="16">
        <v>23396</v>
      </c>
      <c r="C169" s="16">
        <v>23396</v>
      </c>
      <c r="D169" s="16">
        <v>15324</v>
      </c>
      <c r="E169" s="16">
        <v>22703</v>
      </c>
      <c r="F169" s="16">
        <v>18808</v>
      </c>
      <c r="G169" s="16">
        <v>23396</v>
      </c>
      <c r="H169" s="16">
        <v>13211</v>
      </c>
      <c r="I169" s="16">
        <v>10729</v>
      </c>
    </row>
    <row r="170" spans="1:9" ht="15" customHeight="1" x14ac:dyDescent="0.45">
      <c r="A170" s="19" t="s">
        <v>364</v>
      </c>
      <c r="B170" s="16">
        <v>28059</v>
      </c>
      <c r="C170" s="16">
        <v>28059</v>
      </c>
      <c r="D170" s="16">
        <v>19550</v>
      </c>
      <c r="E170" s="16">
        <v>27403</v>
      </c>
      <c r="F170" s="16">
        <v>23433</v>
      </c>
      <c r="G170" s="16">
        <v>13211</v>
      </c>
      <c r="H170" s="16">
        <v>28059</v>
      </c>
      <c r="I170" s="16">
        <v>13934</v>
      </c>
    </row>
    <row r="171" spans="1:9" ht="15" customHeight="1" x14ac:dyDescent="0.45">
      <c r="A171" s="19" t="s">
        <v>365</v>
      </c>
      <c r="B171" s="16">
        <v>22071</v>
      </c>
      <c r="C171" s="16">
        <v>22071</v>
      </c>
      <c r="D171" s="16">
        <v>15118</v>
      </c>
      <c r="E171" s="16">
        <v>21386</v>
      </c>
      <c r="F171" s="16">
        <v>19584</v>
      </c>
      <c r="G171" s="16">
        <v>10729</v>
      </c>
      <c r="H171" s="16">
        <v>13934</v>
      </c>
      <c r="I171" s="16">
        <v>22071</v>
      </c>
    </row>
    <row r="172" spans="1:9" ht="15" customHeight="1" x14ac:dyDescent="0.45">
      <c r="A172" s="19" t="s">
        <v>72</v>
      </c>
      <c r="B172" s="16">
        <v>446</v>
      </c>
      <c r="C172" s="16">
        <v>446</v>
      </c>
      <c r="D172" s="16">
        <v>390</v>
      </c>
      <c r="E172" s="16">
        <v>446</v>
      </c>
      <c r="F172" s="16">
        <v>446</v>
      </c>
      <c r="G172" s="16" t="s">
        <v>171</v>
      </c>
      <c r="H172" s="16">
        <v>361</v>
      </c>
      <c r="I172" s="16">
        <v>357</v>
      </c>
    </row>
    <row r="173" spans="1:9" ht="44.1" customHeight="1" x14ac:dyDescent="0.45">
      <c r="A173" s="17" t="s">
        <v>378</v>
      </c>
      <c r="B173" s="23" t="s">
        <v>169</v>
      </c>
      <c r="C173" s="23" t="s">
        <v>169</v>
      </c>
      <c r="D173" s="23" t="s">
        <v>169</v>
      </c>
      <c r="E173" s="23" t="s">
        <v>169</v>
      </c>
      <c r="F173" s="23" t="s">
        <v>169</v>
      </c>
      <c r="G173" s="23" t="s">
        <v>169</v>
      </c>
      <c r="H173" s="23" t="s">
        <v>169</v>
      </c>
      <c r="I173" s="23" t="s">
        <v>169</v>
      </c>
    </row>
    <row r="174" spans="1:9" ht="15" customHeight="1" x14ac:dyDescent="0.45">
      <c r="A174" s="19" t="s">
        <v>379</v>
      </c>
      <c r="B174" s="16">
        <v>60362</v>
      </c>
      <c r="C174" s="16">
        <v>59205</v>
      </c>
      <c r="D174" s="16">
        <v>29012</v>
      </c>
      <c r="E174" s="16">
        <v>57237</v>
      </c>
      <c r="F174" s="16">
        <v>41014</v>
      </c>
      <c r="G174" s="16">
        <v>18216</v>
      </c>
      <c r="H174" s="16">
        <v>21614</v>
      </c>
      <c r="I174" s="16">
        <v>17864</v>
      </c>
    </row>
    <row r="175" spans="1:9" ht="15" customHeight="1" x14ac:dyDescent="0.45">
      <c r="A175" s="19" t="s">
        <v>380</v>
      </c>
      <c r="B175" s="16">
        <v>45025</v>
      </c>
      <c r="C175" s="16">
        <v>44068</v>
      </c>
      <c r="D175" s="16">
        <v>21931</v>
      </c>
      <c r="E175" s="16">
        <v>42856</v>
      </c>
      <c r="F175" s="16">
        <v>31503</v>
      </c>
      <c r="G175" s="16">
        <v>15006</v>
      </c>
      <c r="H175" s="16">
        <v>17327</v>
      </c>
      <c r="I175" s="16">
        <v>14758</v>
      </c>
    </row>
    <row r="176" spans="1:9" ht="15" customHeight="1" x14ac:dyDescent="0.45">
      <c r="A176" s="19" t="s">
        <v>381</v>
      </c>
      <c r="B176" s="16">
        <v>15908</v>
      </c>
      <c r="C176" s="16">
        <v>15759</v>
      </c>
      <c r="D176" s="16">
        <v>8748</v>
      </c>
      <c r="E176" s="16">
        <v>15232</v>
      </c>
      <c r="F176" s="16">
        <v>12668</v>
      </c>
      <c r="G176" s="16">
        <v>6287</v>
      </c>
      <c r="H176" s="16">
        <v>7896</v>
      </c>
      <c r="I176" s="16">
        <v>6873</v>
      </c>
    </row>
    <row r="177" spans="1:9" ht="15" customHeight="1" x14ac:dyDescent="0.45">
      <c r="A177" s="19" t="s">
        <v>382</v>
      </c>
      <c r="B177" s="16">
        <v>32188</v>
      </c>
      <c r="C177" s="16">
        <v>31869</v>
      </c>
      <c r="D177" s="16">
        <v>17405</v>
      </c>
      <c r="E177" s="16">
        <v>30762</v>
      </c>
      <c r="F177" s="16">
        <v>23268</v>
      </c>
      <c r="G177" s="16">
        <v>10433</v>
      </c>
      <c r="H177" s="16">
        <v>13417</v>
      </c>
      <c r="I177" s="16">
        <v>10694</v>
      </c>
    </row>
    <row r="178" spans="1:9" ht="15" customHeight="1" x14ac:dyDescent="0.45">
      <c r="A178" s="19" t="s">
        <v>383</v>
      </c>
      <c r="B178" s="16">
        <v>22261</v>
      </c>
      <c r="C178" s="16">
        <v>21902</v>
      </c>
      <c r="D178" s="16">
        <v>11479</v>
      </c>
      <c r="E178" s="16">
        <v>21291</v>
      </c>
      <c r="F178" s="16">
        <v>16651</v>
      </c>
      <c r="G178" s="16">
        <v>8534</v>
      </c>
      <c r="H178" s="16">
        <v>10239</v>
      </c>
      <c r="I178" s="16">
        <v>8409</v>
      </c>
    </row>
    <row r="179" spans="1:9" ht="15" customHeight="1" x14ac:dyDescent="0.45">
      <c r="A179" s="19" t="s">
        <v>384</v>
      </c>
      <c r="B179" s="16">
        <v>30263</v>
      </c>
      <c r="C179" s="16">
        <v>30263</v>
      </c>
      <c r="D179" s="16">
        <v>16639</v>
      </c>
      <c r="E179" s="16">
        <v>29056</v>
      </c>
      <c r="F179" s="16">
        <v>24267</v>
      </c>
      <c r="G179" s="16">
        <v>12845</v>
      </c>
      <c r="H179" s="16">
        <v>15175</v>
      </c>
      <c r="I179" s="16">
        <v>12888</v>
      </c>
    </row>
    <row r="180" spans="1:9" ht="15" customHeight="1" x14ac:dyDescent="0.45">
      <c r="A180" s="19" t="s">
        <v>385</v>
      </c>
      <c r="B180" s="16">
        <v>35871</v>
      </c>
      <c r="C180" s="16">
        <v>35871</v>
      </c>
      <c r="D180" s="16">
        <v>18510</v>
      </c>
      <c r="E180" s="16">
        <v>34858</v>
      </c>
      <c r="F180" s="16">
        <v>28252</v>
      </c>
      <c r="G180" s="16">
        <v>13754</v>
      </c>
      <c r="H180" s="16">
        <v>16401</v>
      </c>
      <c r="I180" s="16">
        <v>15662</v>
      </c>
    </row>
    <row r="181" spans="1:9" ht="15" customHeight="1" x14ac:dyDescent="0.45">
      <c r="A181" s="19" t="s">
        <v>386</v>
      </c>
      <c r="B181" s="16">
        <v>14534</v>
      </c>
      <c r="C181" s="16">
        <v>14534</v>
      </c>
      <c r="D181" s="16">
        <v>9302</v>
      </c>
      <c r="E181" s="16">
        <v>13971</v>
      </c>
      <c r="F181" s="16">
        <v>12688</v>
      </c>
      <c r="G181" s="16">
        <v>6520</v>
      </c>
      <c r="H181" s="16">
        <v>8888</v>
      </c>
      <c r="I181" s="16">
        <v>7984</v>
      </c>
    </row>
    <row r="182" spans="1:9" ht="15" customHeight="1" x14ac:dyDescent="0.45">
      <c r="A182" s="19" t="s">
        <v>387</v>
      </c>
      <c r="B182" s="16">
        <v>6114</v>
      </c>
      <c r="C182" s="16">
        <v>6114</v>
      </c>
      <c r="D182" s="16">
        <v>3387</v>
      </c>
      <c r="E182" s="16">
        <v>6032</v>
      </c>
      <c r="F182" s="16">
        <v>4887</v>
      </c>
      <c r="G182" s="16">
        <v>2868</v>
      </c>
      <c r="H182" s="16">
        <v>3341</v>
      </c>
      <c r="I182" s="16">
        <v>3980</v>
      </c>
    </row>
    <row r="183" spans="1:9" ht="15" customHeight="1" x14ac:dyDescent="0.45">
      <c r="A183" s="19" t="s">
        <v>388</v>
      </c>
      <c r="B183" s="16">
        <v>4738</v>
      </c>
      <c r="C183" s="16">
        <v>4738</v>
      </c>
      <c r="D183" s="16">
        <v>2946</v>
      </c>
      <c r="E183" s="16">
        <v>4506</v>
      </c>
      <c r="F183" s="16">
        <v>3502</v>
      </c>
      <c r="G183" s="16">
        <v>2061</v>
      </c>
      <c r="H183" s="16">
        <v>2437</v>
      </c>
      <c r="I183" s="16">
        <v>2251</v>
      </c>
    </row>
    <row r="184" spans="1:9" ht="27.95" customHeight="1" x14ac:dyDescent="0.45">
      <c r="A184" s="19" t="s">
        <v>389</v>
      </c>
      <c r="B184" s="16">
        <v>12068</v>
      </c>
      <c r="C184" s="16">
        <v>12068</v>
      </c>
      <c r="D184" s="16">
        <v>6984</v>
      </c>
      <c r="E184" s="16">
        <v>11721</v>
      </c>
      <c r="F184" s="16">
        <v>10143</v>
      </c>
      <c r="G184" s="16">
        <v>5684</v>
      </c>
      <c r="H184" s="16">
        <v>6577</v>
      </c>
      <c r="I184" s="16">
        <v>6766</v>
      </c>
    </row>
    <row r="185" spans="1:9" ht="44.1" customHeight="1" x14ac:dyDescent="0.45">
      <c r="A185" s="17" t="s">
        <v>330</v>
      </c>
      <c r="B185" s="23" t="s">
        <v>169</v>
      </c>
      <c r="C185" s="23" t="s">
        <v>169</v>
      </c>
      <c r="D185" s="23" t="s">
        <v>169</v>
      </c>
      <c r="E185" s="23" t="s">
        <v>169</v>
      </c>
      <c r="F185" s="23" t="s">
        <v>169</v>
      </c>
      <c r="G185" s="23" t="s">
        <v>169</v>
      </c>
      <c r="H185" s="23" t="s">
        <v>169</v>
      </c>
      <c r="I185" s="23" t="s">
        <v>169</v>
      </c>
    </row>
    <row r="186" spans="1:9" ht="15" customHeight="1" x14ac:dyDescent="0.45">
      <c r="A186" s="19" t="s">
        <v>324</v>
      </c>
      <c r="B186" s="16">
        <v>63167</v>
      </c>
      <c r="C186" s="16">
        <v>62669</v>
      </c>
      <c r="D186" s="16">
        <v>30314</v>
      </c>
      <c r="E186" s="16">
        <v>60546</v>
      </c>
      <c r="F186" s="16">
        <v>42331</v>
      </c>
      <c r="G186" s="16">
        <v>18572</v>
      </c>
      <c r="H186" s="16">
        <v>21904</v>
      </c>
      <c r="I186" s="16">
        <v>17671</v>
      </c>
    </row>
    <row r="187" spans="1:9" ht="15" customHeight="1" x14ac:dyDescent="0.45">
      <c r="A187" s="19" t="s">
        <v>325</v>
      </c>
      <c r="B187" s="16">
        <v>62516</v>
      </c>
      <c r="C187" s="16">
        <v>62156</v>
      </c>
      <c r="D187" s="16">
        <v>30210</v>
      </c>
      <c r="E187" s="16">
        <v>59941</v>
      </c>
      <c r="F187" s="16">
        <v>42180</v>
      </c>
      <c r="G187" s="16">
        <v>18424</v>
      </c>
      <c r="H187" s="16">
        <v>22268</v>
      </c>
      <c r="I187" s="16">
        <v>17939</v>
      </c>
    </row>
    <row r="188" spans="1:9" ht="15" customHeight="1" x14ac:dyDescent="0.45">
      <c r="A188" s="19" t="s">
        <v>331</v>
      </c>
      <c r="B188" s="16">
        <v>78594</v>
      </c>
      <c r="C188" s="16">
        <v>78594</v>
      </c>
      <c r="D188" s="16">
        <v>36405</v>
      </c>
      <c r="E188" s="16">
        <v>75380</v>
      </c>
      <c r="F188" s="16">
        <v>51068</v>
      </c>
      <c r="G188" s="16">
        <v>21872</v>
      </c>
      <c r="H188" s="16">
        <v>26646</v>
      </c>
      <c r="I188" s="16">
        <v>20668</v>
      </c>
    </row>
    <row r="189" spans="1:9" ht="15" customHeight="1" thickBot="1" x14ac:dyDescent="0.5">
      <c r="A189" s="20"/>
    </row>
    <row r="190" spans="1:9" ht="140.25" customHeight="1" x14ac:dyDescent="0.45">
      <c r="A190" s="126" t="s">
        <v>332</v>
      </c>
      <c r="B190" s="126"/>
      <c r="C190" s="126"/>
      <c r="D190" s="126"/>
      <c r="E190" s="126"/>
      <c r="F190" s="126"/>
      <c r="G190" s="126"/>
      <c r="H190" s="127"/>
      <c r="I190" s="127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6"/>
  <sheetViews>
    <sheetView workbookViewId="0"/>
  </sheetViews>
  <sheetFormatPr defaultRowHeight="14.25" x14ac:dyDescent="0.45"/>
  <cols>
    <col min="1" max="1" width="28.73046875" customWidth="1"/>
    <col min="2" max="11" width="7.73046875" style="10" customWidth="1"/>
  </cols>
  <sheetData>
    <row r="1" spans="1:11" ht="28.5" x14ac:dyDescent="0.45">
      <c r="A1" s="9" t="s">
        <v>155</v>
      </c>
    </row>
    <row r="2" spans="1:11" ht="26.25" customHeight="1" x14ac:dyDescent="0.5">
      <c r="A2" s="128" t="s">
        <v>340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1" ht="24" customHeight="1" x14ac:dyDescent="0.5">
      <c r="A3" s="11"/>
      <c r="B3" s="143" t="s">
        <v>341</v>
      </c>
      <c r="C3" s="144"/>
      <c r="D3" s="144"/>
      <c r="E3" s="144"/>
      <c r="F3" s="145"/>
      <c r="G3" s="143" t="s">
        <v>157</v>
      </c>
      <c r="H3" s="144"/>
      <c r="I3" s="144"/>
      <c r="J3" s="144"/>
      <c r="K3" s="144"/>
    </row>
    <row r="4" spans="1:11" ht="36.75" customHeight="1" x14ac:dyDescent="0.5">
      <c r="A4" s="11"/>
      <c r="B4" s="146" t="s">
        <v>158</v>
      </c>
      <c r="C4" s="146" t="s">
        <v>305</v>
      </c>
      <c r="D4" s="147" t="s">
        <v>342</v>
      </c>
      <c r="E4" s="148"/>
      <c r="F4" s="148"/>
      <c r="G4" s="146" t="s">
        <v>158</v>
      </c>
      <c r="H4" s="146" t="s">
        <v>305</v>
      </c>
      <c r="I4" s="147" t="s">
        <v>342</v>
      </c>
      <c r="J4" s="148"/>
      <c r="K4" s="148"/>
    </row>
    <row r="5" spans="1:11" ht="89.25" customHeight="1" thickBot="1" x14ac:dyDescent="0.5">
      <c r="A5" s="12"/>
      <c r="B5" s="134" t="s">
        <v>158</v>
      </c>
      <c r="C5" s="134"/>
      <c r="D5" s="49" t="s">
        <v>343</v>
      </c>
      <c r="E5" s="49" t="s">
        <v>344</v>
      </c>
      <c r="F5" s="49" t="s">
        <v>345</v>
      </c>
      <c r="G5" s="134" t="s">
        <v>158</v>
      </c>
      <c r="H5" s="134"/>
      <c r="I5" s="49" t="s">
        <v>343</v>
      </c>
      <c r="J5" s="49" t="s">
        <v>344</v>
      </c>
      <c r="K5" s="49" t="s">
        <v>345</v>
      </c>
    </row>
    <row r="6" spans="1:11" ht="24" customHeight="1" thickTop="1" x14ac:dyDescent="0.45">
      <c r="A6" s="14" t="s">
        <v>167</v>
      </c>
      <c r="B6" s="15">
        <v>5557</v>
      </c>
      <c r="C6" s="15">
        <v>4423</v>
      </c>
      <c r="D6" s="15">
        <v>3348</v>
      </c>
      <c r="E6" s="15">
        <v>690</v>
      </c>
      <c r="F6" s="15">
        <v>385</v>
      </c>
      <c r="G6" s="15">
        <v>87093</v>
      </c>
      <c r="H6" s="15">
        <v>79015</v>
      </c>
      <c r="I6" s="15">
        <v>47534</v>
      </c>
      <c r="J6" s="15">
        <v>12688</v>
      </c>
      <c r="K6" s="15">
        <v>18793</v>
      </c>
    </row>
    <row r="7" spans="1:11" ht="24" customHeight="1" x14ac:dyDescent="0.45">
      <c r="A7" s="17" t="s">
        <v>168</v>
      </c>
      <c r="B7" s="18" t="s">
        <v>169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  <c r="J7" s="18" t="s">
        <v>169</v>
      </c>
      <c r="K7" s="18" t="s">
        <v>169</v>
      </c>
    </row>
    <row r="8" spans="1:11" ht="15" customHeight="1" x14ac:dyDescent="0.45">
      <c r="A8" s="19" t="s">
        <v>170</v>
      </c>
      <c r="B8" s="16">
        <v>2777</v>
      </c>
      <c r="C8" s="16">
        <v>2032</v>
      </c>
      <c r="D8" s="16">
        <v>1653</v>
      </c>
      <c r="E8" s="16">
        <v>322</v>
      </c>
      <c r="F8" s="16">
        <v>57</v>
      </c>
      <c r="G8" s="16">
        <v>8041</v>
      </c>
      <c r="H8" s="16">
        <v>6102</v>
      </c>
      <c r="I8" s="16">
        <v>4906</v>
      </c>
      <c r="J8" s="16">
        <v>1011</v>
      </c>
      <c r="K8" s="16">
        <v>185</v>
      </c>
    </row>
    <row r="9" spans="1:11" ht="15" customHeight="1" x14ac:dyDescent="0.45">
      <c r="A9" s="19" t="s">
        <v>172</v>
      </c>
      <c r="B9" s="16">
        <v>1229</v>
      </c>
      <c r="C9" s="16">
        <v>992</v>
      </c>
      <c r="D9" s="16">
        <v>789</v>
      </c>
      <c r="E9" s="16">
        <v>120</v>
      </c>
      <c r="F9" s="16">
        <v>82</v>
      </c>
      <c r="G9" s="16">
        <v>8900</v>
      </c>
      <c r="H9" s="16">
        <v>7236</v>
      </c>
      <c r="I9" s="16">
        <v>5731</v>
      </c>
      <c r="J9" s="16">
        <v>890</v>
      </c>
      <c r="K9" s="16">
        <v>615</v>
      </c>
    </row>
    <row r="10" spans="1:11" ht="15" customHeight="1" x14ac:dyDescent="0.45">
      <c r="A10" s="19" t="s">
        <v>173</v>
      </c>
      <c r="B10" s="16">
        <v>884</v>
      </c>
      <c r="C10" s="16">
        <v>775</v>
      </c>
      <c r="D10" s="16">
        <v>538</v>
      </c>
      <c r="E10" s="16">
        <v>143</v>
      </c>
      <c r="F10" s="16">
        <v>93</v>
      </c>
      <c r="G10" s="16">
        <v>14105</v>
      </c>
      <c r="H10" s="16">
        <v>12401</v>
      </c>
      <c r="I10" s="16">
        <v>8549</v>
      </c>
      <c r="J10" s="16">
        <v>2318</v>
      </c>
      <c r="K10" s="16">
        <v>1534</v>
      </c>
    </row>
    <row r="11" spans="1:11" ht="15" customHeight="1" x14ac:dyDescent="0.45">
      <c r="A11" s="19" t="s">
        <v>174</v>
      </c>
      <c r="B11" s="16">
        <v>332</v>
      </c>
      <c r="C11" s="16">
        <v>307</v>
      </c>
      <c r="D11" s="16">
        <v>198</v>
      </c>
      <c r="E11" s="16">
        <v>57</v>
      </c>
      <c r="F11" s="16">
        <v>51</v>
      </c>
      <c r="G11" s="16">
        <v>11917</v>
      </c>
      <c r="H11" s="16">
        <v>11007</v>
      </c>
      <c r="I11" s="16">
        <v>7125</v>
      </c>
      <c r="J11" s="16">
        <v>1983</v>
      </c>
      <c r="K11" s="16">
        <v>1899</v>
      </c>
    </row>
    <row r="12" spans="1:11" ht="15" customHeight="1" x14ac:dyDescent="0.45">
      <c r="A12" s="19" t="s">
        <v>175</v>
      </c>
      <c r="B12" s="16">
        <v>199</v>
      </c>
      <c r="C12" s="16">
        <v>186</v>
      </c>
      <c r="D12" s="16">
        <v>103</v>
      </c>
      <c r="E12" s="16">
        <v>28</v>
      </c>
      <c r="F12" s="16">
        <v>55</v>
      </c>
      <c r="G12" s="16">
        <v>13918</v>
      </c>
      <c r="H12" s="16">
        <v>13063</v>
      </c>
      <c r="I12" s="16">
        <v>7181</v>
      </c>
      <c r="J12" s="16">
        <v>1904</v>
      </c>
      <c r="K12" s="16">
        <v>3978</v>
      </c>
    </row>
    <row r="13" spans="1:11" ht="15" customHeight="1" x14ac:dyDescent="0.45">
      <c r="A13" s="19" t="s">
        <v>176</v>
      </c>
      <c r="B13" s="16">
        <v>90</v>
      </c>
      <c r="C13" s="16">
        <v>86</v>
      </c>
      <c r="D13" s="16">
        <v>45</v>
      </c>
      <c r="E13" s="16">
        <v>13</v>
      </c>
      <c r="F13" s="16">
        <v>29</v>
      </c>
      <c r="G13" s="16">
        <v>12415</v>
      </c>
      <c r="H13" s="16">
        <v>11903</v>
      </c>
      <c r="I13" s="16">
        <v>6120</v>
      </c>
      <c r="J13" s="16">
        <v>1846</v>
      </c>
      <c r="K13" s="16">
        <v>3937</v>
      </c>
    </row>
    <row r="14" spans="1:11" ht="15" customHeight="1" x14ac:dyDescent="0.45">
      <c r="A14" s="19" t="s">
        <v>177</v>
      </c>
      <c r="B14" s="16">
        <v>38</v>
      </c>
      <c r="C14" s="16">
        <v>36</v>
      </c>
      <c r="D14" s="16">
        <v>17</v>
      </c>
      <c r="E14" s="16">
        <v>5</v>
      </c>
      <c r="F14" s="16">
        <v>14</v>
      </c>
      <c r="G14" s="16">
        <v>10724</v>
      </c>
      <c r="H14" s="16">
        <v>10351</v>
      </c>
      <c r="I14" s="16">
        <v>4924</v>
      </c>
      <c r="J14" s="16">
        <v>1516</v>
      </c>
      <c r="K14" s="16">
        <v>3911</v>
      </c>
    </row>
    <row r="15" spans="1:11" ht="15" customHeight="1" x14ac:dyDescent="0.45">
      <c r="A15" s="19" t="s">
        <v>178</v>
      </c>
      <c r="B15" s="16">
        <v>8</v>
      </c>
      <c r="C15" s="16">
        <v>8</v>
      </c>
      <c r="D15" s="16">
        <v>4</v>
      </c>
      <c r="E15" s="16">
        <v>1</v>
      </c>
      <c r="F15" s="16">
        <v>3</v>
      </c>
      <c r="G15" s="16">
        <v>7074</v>
      </c>
      <c r="H15" s="16">
        <v>6951</v>
      </c>
      <c r="I15" s="16">
        <v>2998</v>
      </c>
      <c r="J15" s="16">
        <v>1220</v>
      </c>
      <c r="K15" s="16">
        <v>2734</v>
      </c>
    </row>
    <row r="16" spans="1:11" ht="24" customHeight="1" x14ac:dyDescent="0.45">
      <c r="A16" s="17" t="s">
        <v>179</v>
      </c>
      <c r="B16" s="17" t="s">
        <v>169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  <c r="J16" s="17" t="s">
        <v>169</v>
      </c>
      <c r="K16" s="17" t="s">
        <v>169</v>
      </c>
    </row>
    <row r="17" spans="1:14" x14ac:dyDescent="0.45">
      <c r="A17" s="19" t="s">
        <v>180</v>
      </c>
      <c r="B17" s="16">
        <v>389</v>
      </c>
      <c r="C17" s="16">
        <v>332</v>
      </c>
      <c r="D17" s="16">
        <v>244</v>
      </c>
      <c r="E17" s="16">
        <v>51</v>
      </c>
      <c r="F17" s="16">
        <v>38</v>
      </c>
      <c r="G17" s="16">
        <v>12239</v>
      </c>
      <c r="H17" s="16">
        <v>11905</v>
      </c>
      <c r="I17" s="16">
        <v>7580</v>
      </c>
      <c r="J17" s="16">
        <v>1269</v>
      </c>
      <c r="K17" s="16">
        <v>3057</v>
      </c>
    </row>
    <row r="18" spans="1:14" x14ac:dyDescent="0.45">
      <c r="A18" s="19" t="s">
        <v>181</v>
      </c>
      <c r="B18" s="16">
        <v>177</v>
      </c>
      <c r="C18" s="16">
        <v>177</v>
      </c>
      <c r="D18" s="16">
        <v>155</v>
      </c>
      <c r="E18" s="16" t="s">
        <v>171</v>
      </c>
      <c r="F18" s="16" t="s">
        <v>171</v>
      </c>
      <c r="G18" s="16">
        <v>1252</v>
      </c>
      <c r="H18" s="16">
        <v>1252</v>
      </c>
      <c r="I18" s="16">
        <v>883</v>
      </c>
      <c r="J18" s="16" t="s">
        <v>171</v>
      </c>
      <c r="K18" s="16" t="s">
        <v>171</v>
      </c>
    </row>
    <row r="19" spans="1:14" x14ac:dyDescent="0.45">
      <c r="A19" s="19" t="s">
        <v>183</v>
      </c>
      <c r="B19" s="16">
        <v>380</v>
      </c>
      <c r="C19" s="16">
        <v>379</v>
      </c>
      <c r="D19" s="16">
        <v>307</v>
      </c>
      <c r="E19" s="16">
        <v>33</v>
      </c>
      <c r="F19" s="16">
        <v>39</v>
      </c>
      <c r="G19" s="16">
        <v>1819</v>
      </c>
      <c r="H19" s="16">
        <v>1817</v>
      </c>
      <c r="I19" s="16">
        <v>1449</v>
      </c>
      <c r="J19" s="16">
        <v>130</v>
      </c>
      <c r="K19" s="16">
        <v>237</v>
      </c>
    </row>
    <row r="20" spans="1:14" x14ac:dyDescent="0.45">
      <c r="A20" s="19" t="s">
        <v>184</v>
      </c>
      <c r="B20" s="16">
        <v>157</v>
      </c>
      <c r="C20" s="16">
        <v>156</v>
      </c>
      <c r="D20" s="16">
        <v>124</v>
      </c>
      <c r="E20" s="16">
        <v>22</v>
      </c>
      <c r="F20" s="16">
        <v>10</v>
      </c>
      <c r="G20" s="16">
        <v>4155</v>
      </c>
      <c r="H20" s="16">
        <v>4153</v>
      </c>
      <c r="I20" s="16">
        <v>2630</v>
      </c>
      <c r="J20" s="16">
        <v>449</v>
      </c>
      <c r="K20" s="16">
        <v>1074</v>
      </c>
    </row>
    <row r="21" spans="1:14" x14ac:dyDescent="0.45">
      <c r="A21" s="20" t="s">
        <v>185</v>
      </c>
      <c r="B21" s="16">
        <v>10</v>
      </c>
      <c r="C21" s="16">
        <v>10</v>
      </c>
      <c r="D21" s="16">
        <v>6</v>
      </c>
      <c r="E21" s="16" t="s">
        <v>171</v>
      </c>
      <c r="F21" s="16">
        <v>2</v>
      </c>
      <c r="G21" s="16">
        <v>2374</v>
      </c>
      <c r="H21" s="16">
        <v>2374</v>
      </c>
      <c r="I21" s="16">
        <v>1419</v>
      </c>
      <c r="J21" s="16" t="s">
        <v>171</v>
      </c>
      <c r="K21" s="16">
        <v>860</v>
      </c>
    </row>
    <row r="22" spans="1:14" x14ac:dyDescent="0.45">
      <c r="A22" s="20" t="s">
        <v>186</v>
      </c>
      <c r="B22" s="16">
        <v>147</v>
      </c>
      <c r="C22" s="16">
        <v>146</v>
      </c>
      <c r="D22" s="16">
        <v>118</v>
      </c>
      <c r="E22" s="16">
        <v>21</v>
      </c>
      <c r="F22" s="16" t="s">
        <v>171</v>
      </c>
      <c r="G22" s="16">
        <v>1781</v>
      </c>
      <c r="H22" s="16">
        <v>1779</v>
      </c>
      <c r="I22" s="16">
        <v>1211</v>
      </c>
      <c r="J22" s="16">
        <v>354</v>
      </c>
      <c r="K22" s="16" t="s">
        <v>171</v>
      </c>
    </row>
    <row r="23" spans="1:14" x14ac:dyDescent="0.45">
      <c r="A23" s="19" t="s">
        <v>187</v>
      </c>
      <c r="B23" s="16">
        <v>158</v>
      </c>
      <c r="C23" s="16">
        <v>158</v>
      </c>
      <c r="D23" s="16">
        <v>132</v>
      </c>
      <c r="E23" s="16">
        <v>7</v>
      </c>
      <c r="F23" s="16">
        <v>19</v>
      </c>
      <c r="G23" s="16">
        <v>5826</v>
      </c>
      <c r="H23" s="16">
        <v>5821</v>
      </c>
      <c r="I23" s="16">
        <v>4418</v>
      </c>
      <c r="J23" s="16">
        <v>369</v>
      </c>
      <c r="K23" s="16">
        <v>1034</v>
      </c>
    </row>
    <row r="24" spans="1:14" x14ac:dyDescent="0.45">
      <c r="A24" s="19" t="s">
        <v>188</v>
      </c>
      <c r="B24" s="16">
        <v>602</v>
      </c>
      <c r="C24" s="16">
        <v>531</v>
      </c>
      <c r="D24" s="16">
        <v>342</v>
      </c>
      <c r="E24" s="16">
        <v>90</v>
      </c>
      <c r="F24" s="16">
        <v>99</v>
      </c>
      <c r="G24" s="16">
        <v>11330</v>
      </c>
      <c r="H24" s="16">
        <v>10960</v>
      </c>
      <c r="I24" s="16">
        <v>4705</v>
      </c>
      <c r="J24" s="16">
        <v>1492</v>
      </c>
      <c r="K24" s="16">
        <v>4763</v>
      </c>
      <c r="N24" s="21"/>
    </row>
    <row r="25" spans="1:14" ht="15" customHeight="1" x14ac:dyDescent="0.45">
      <c r="A25" s="22" t="s">
        <v>189</v>
      </c>
      <c r="B25" s="16">
        <v>438</v>
      </c>
      <c r="C25" s="16">
        <v>367</v>
      </c>
      <c r="D25" s="16">
        <v>270</v>
      </c>
      <c r="E25" s="16">
        <v>80</v>
      </c>
      <c r="F25" s="16">
        <v>17</v>
      </c>
      <c r="G25" s="16">
        <v>5439</v>
      </c>
      <c r="H25" s="16">
        <v>5070</v>
      </c>
      <c r="I25" s="16">
        <v>2932</v>
      </c>
      <c r="J25" s="16">
        <v>1013</v>
      </c>
      <c r="K25" s="16">
        <v>1125</v>
      </c>
    </row>
    <row r="26" spans="1:14" ht="15" customHeight="1" x14ac:dyDescent="0.45">
      <c r="A26" s="22" t="s">
        <v>190</v>
      </c>
      <c r="B26" s="16">
        <v>164</v>
      </c>
      <c r="C26" s="16">
        <v>164</v>
      </c>
      <c r="D26" s="16">
        <v>72</v>
      </c>
      <c r="E26" s="16">
        <v>10</v>
      </c>
      <c r="F26" s="16">
        <v>82</v>
      </c>
      <c r="G26" s="16">
        <v>5890</v>
      </c>
      <c r="H26" s="16">
        <v>5890</v>
      </c>
      <c r="I26" s="16">
        <v>1773</v>
      </c>
      <c r="J26" s="16">
        <v>479</v>
      </c>
      <c r="K26" s="16">
        <v>3638</v>
      </c>
    </row>
    <row r="27" spans="1:14" ht="15" customHeight="1" x14ac:dyDescent="0.45">
      <c r="A27" s="19" t="s">
        <v>191</v>
      </c>
      <c r="B27" s="16">
        <v>1012</v>
      </c>
      <c r="C27" s="16">
        <v>943</v>
      </c>
      <c r="D27" s="16">
        <v>713</v>
      </c>
      <c r="E27" s="16">
        <v>160</v>
      </c>
      <c r="F27" s="16">
        <v>71</v>
      </c>
      <c r="G27" s="16">
        <v>15952</v>
      </c>
      <c r="H27" s="16">
        <v>15663</v>
      </c>
      <c r="I27" s="16">
        <v>8724</v>
      </c>
      <c r="J27" s="16">
        <v>2934</v>
      </c>
      <c r="K27" s="16">
        <v>4006</v>
      </c>
    </row>
    <row r="28" spans="1:14" ht="15" customHeight="1" x14ac:dyDescent="0.45">
      <c r="A28" s="19" t="s">
        <v>192</v>
      </c>
      <c r="B28" s="16">
        <v>352</v>
      </c>
      <c r="C28" s="16">
        <v>317</v>
      </c>
      <c r="D28" s="16">
        <v>248</v>
      </c>
      <c r="E28" s="16">
        <v>41</v>
      </c>
      <c r="F28" s="16">
        <v>28</v>
      </c>
      <c r="G28" s="16">
        <v>5559</v>
      </c>
      <c r="H28" s="16">
        <v>5318</v>
      </c>
      <c r="I28" s="16">
        <v>3389</v>
      </c>
      <c r="J28" s="16">
        <v>514</v>
      </c>
      <c r="K28" s="16">
        <v>1415</v>
      </c>
    </row>
    <row r="29" spans="1:14" ht="15" customHeight="1" x14ac:dyDescent="0.45">
      <c r="A29" s="19" t="s">
        <v>193</v>
      </c>
      <c r="B29" s="16">
        <v>84</v>
      </c>
      <c r="C29" s="16">
        <v>80</v>
      </c>
      <c r="D29" s="16">
        <v>72</v>
      </c>
      <c r="E29" s="16" t="s">
        <v>171</v>
      </c>
      <c r="F29" s="16" t="s">
        <v>171</v>
      </c>
      <c r="G29" s="16">
        <v>1440</v>
      </c>
      <c r="H29" s="16">
        <v>1341</v>
      </c>
      <c r="I29" s="16">
        <v>1139</v>
      </c>
      <c r="J29" s="16" t="s">
        <v>171</v>
      </c>
      <c r="K29" s="16" t="s">
        <v>171</v>
      </c>
    </row>
    <row r="30" spans="1:14" ht="15" customHeight="1" x14ac:dyDescent="0.45">
      <c r="A30" s="19" t="s">
        <v>194</v>
      </c>
      <c r="B30" s="16">
        <v>412</v>
      </c>
      <c r="C30" s="16">
        <v>383</v>
      </c>
      <c r="D30" s="16">
        <v>290</v>
      </c>
      <c r="E30" s="16">
        <v>70</v>
      </c>
      <c r="F30" s="16">
        <v>23</v>
      </c>
      <c r="G30" s="16">
        <v>4557</v>
      </c>
      <c r="H30" s="16">
        <v>4337</v>
      </c>
      <c r="I30" s="16">
        <v>2850</v>
      </c>
      <c r="J30" s="16">
        <v>711</v>
      </c>
      <c r="K30" s="16">
        <v>776</v>
      </c>
    </row>
    <row r="31" spans="1:14" ht="15" customHeight="1" x14ac:dyDescent="0.45">
      <c r="A31" s="19" t="s">
        <v>195</v>
      </c>
      <c r="B31" s="16">
        <v>619</v>
      </c>
      <c r="C31" s="16">
        <v>442</v>
      </c>
      <c r="D31" s="16">
        <v>347</v>
      </c>
      <c r="E31" s="16">
        <v>80</v>
      </c>
      <c r="F31" s="16" t="s">
        <v>171</v>
      </c>
      <c r="G31" s="16">
        <v>4630</v>
      </c>
      <c r="H31" s="16">
        <v>3763</v>
      </c>
      <c r="I31" s="16">
        <v>2695</v>
      </c>
      <c r="J31" s="16">
        <v>669</v>
      </c>
      <c r="K31" s="16" t="s">
        <v>171</v>
      </c>
    </row>
    <row r="32" spans="1:14" ht="15" customHeight="1" x14ac:dyDescent="0.45">
      <c r="A32" s="19" t="s">
        <v>196</v>
      </c>
      <c r="B32" s="16">
        <v>796</v>
      </c>
      <c r="C32" s="16">
        <v>370</v>
      </c>
      <c r="D32" s="16">
        <v>252</v>
      </c>
      <c r="E32" s="16">
        <v>93</v>
      </c>
      <c r="F32" s="16">
        <v>26</v>
      </c>
      <c r="G32" s="16">
        <v>13077</v>
      </c>
      <c r="H32" s="16">
        <v>10041</v>
      </c>
      <c r="I32" s="16">
        <v>5204</v>
      </c>
      <c r="J32" s="16">
        <v>3449</v>
      </c>
      <c r="K32" s="16">
        <v>1388</v>
      </c>
    </row>
    <row r="33" spans="1:11" ht="15" customHeight="1" x14ac:dyDescent="0.45">
      <c r="A33" s="19" t="s">
        <v>197</v>
      </c>
      <c r="B33" s="16">
        <v>125</v>
      </c>
      <c r="C33" s="16">
        <v>98</v>
      </c>
      <c r="D33" s="16">
        <v>81</v>
      </c>
      <c r="E33" s="16" t="s">
        <v>171</v>
      </c>
      <c r="F33" s="16" t="s">
        <v>171</v>
      </c>
      <c r="G33" s="16">
        <v>2002</v>
      </c>
      <c r="H33" s="16">
        <v>1614</v>
      </c>
      <c r="I33" s="16">
        <v>1170</v>
      </c>
      <c r="J33" s="16" t="s">
        <v>171</v>
      </c>
      <c r="K33" s="16" t="s">
        <v>171</v>
      </c>
    </row>
    <row r="34" spans="1:11" ht="15" customHeight="1" x14ac:dyDescent="0.45">
      <c r="A34" s="19" t="s">
        <v>198</v>
      </c>
      <c r="B34" s="16">
        <v>296</v>
      </c>
      <c r="C34" s="16">
        <v>56</v>
      </c>
      <c r="D34" s="16">
        <v>44</v>
      </c>
      <c r="E34" s="16" t="s">
        <v>171</v>
      </c>
      <c r="F34" s="16" t="s">
        <v>171</v>
      </c>
      <c r="G34" s="16">
        <v>3256</v>
      </c>
      <c r="H34" s="16">
        <v>1031</v>
      </c>
      <c r="I34" s="16">
        <v>700</v>
      </c>
      <c r="J34" s="16" t="s">
        <v>171</v>
      </c>
      <c r="K34" s="16" t="s">
        <v>171</v>
      </c>
    </row>
    <row r="35" spans="1:11" ht="24" customHeight="1" x14ac:dyDescent="0.45">
      <c r="A35" s="17" t="s">
        <v>199</v>
      </c>
      <c r="B35" s="17" t="s">
        <v>169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  <c r="J35" s="17" t="s">
        <v>169</v>
      </c>
      <c r="K35" s="17" t="s">
        <v>169</v>
      </c>
    </row>
    <row r="36" spans="1:11" ht="15" customHeight="1" x14ac:dyDescent="0.45">
      <c r="A36" s="19" t="s">
        <v>200</v>
      </c>
      <c r="B36" s="16">
        <v>362</v>
      </c>
      <c r="C36" s="16">
        <v>286</v>
      </c>
      <c r="D36" s="16">
        <v>232</v>
      </c>
      <c r="E36" s="16">
        <v>39</v>
      </c>
      <c r="F36" s="16">
        <v>15</v>
      </c>
      <c r="G36" s="16">
        <v>3983</v>
      </c>
      <c r="H36" s="16">
        <v>3403</v>
      </c>
      <c r="I36" s="16">
        <v>2287</v>
      </c>
      <c r="J36" s="16">
        <v>526</v>
      </c>
      <c r="K36" s="16">
        <v>590</v>
      </c>
    </row>
    <row r="37" spans="1:11" ht="15" customHeight="1" x14ac:dyDescent="0.45">
      <c r="A37" s="19" t="s">
        <v>201</v>
      </c>
      <c r="B37" s="16">
        <v>488</v>
      </c>
      <c r="C37" s="16">
        <v>383</v>
      </c>
      <c r="D37" s="16">
        <v>288</v>
      </c>
      <c r="E37" s="16">
        <v>69</v>
      </c>
      <c r="F37" s="16">
        <v>26</v>
      </c>
      <c r="G37" s="16">
        <v>6025</v>
      </c>
      <c r="H37" s="16">
        <v>5299</v>
      </c>
      <c r="I37" s="16">
        <v>2918</v>
      </c>
      <c r="J37" s="16">
        <v>743</v>
      </c>
      <c r="K37" s="16">
        <v>1638</v>
      </c>
    </row>
    <row r="38" spans="1:11" ht="15" customHeight="1" x14ac:dyDescent="0.45">
      <c r="A38" s="19" t="s">
        <v>202</v>
      </c>
      <c r="B38" s="16">
        <v>599</v>
      </c>
      <c r="C38" s="16">
        <v>460</v>
      </c>
      <c r="D38" s="16">
        <v>356</v>
      </c>
      <c r="E38" s="16">
        <v>78</v>
      </c>
      <c r="F38" s="16">
        <v>26</v>
      </c>
      <c r="G38" s="16">
        <v>7381</v>
      </c>
      <c r="H38" s="16">
        <v>6410</v>
      </c>
      <c r="I38" s="16">
        <v>4305</v>
      </c>
      <c r="J38" s="16">
        <v>943</v>
      </c>
      <c r="K38" s="16">
        <v>1162</v>
      </c>
    </row>
    <row r="39" spans="1:11" ht="15" customHeight="1" x14ac:dyDescent="0.45">
      <c r="A39" s="19" t="s">
        <v>203</v>
      </c>
      <c r="B39" s="16">
        <v>639</v>
      </c>
      <c r="C39" s="16">
        <v>540</v>
      </c>
      <c r="D39" s="16">
        <v>427</v>
      </c>
      <c r="E39" s="16">
        <v>60</v>
      </c>
      <c r="F39" s="16">
        <v>53</v>
      </c>
      <c r="G39" s="16">
        <v>10362</v>
      </c>
      <c r="H39" s="16">
        <v>9699</v>
      </c>
      <c r="I39" s="16">
        <v>6252</v>
      </c>
      <c r="J39" s="16">
        <v>1005</v>
      </c>
      <c r="K39" s="16">
        <v>2442</v>
      </c>
    </row>
    <row r="40" spans="1:11" ht="15" customHeight="1" x14ac:dyDescent="0.45">
      <c r="A40" s="19" t="s">
        <v>204</v>
      </c>
      <c r="B40" s="16">
        <v>684</v>
      </c>
      <c r="C40" s="16">
        <v>577</v>
      </c>
      <c r="D40" s="16">
        <v>435</v>
      </c>
      <c r="E40" s="16">
        <v>87</v>
      </c>
      <c r="F40" s="16">
        <v>55</v>
      </c>
      <c r="G40" s="16">
        <v>10846</v>
      </c>
      <c r="H40" s="16">
        <v>10158</v>
      </c>
      <c r="I40" s="16">
        <v>6298</v>
      </c>
      <c r="J40" s="16">
        <v>1773</v>
      </c>
      <c r="K40" s="16">
        <v>2087</v>
      </c>
    </row>
    <row r="41" spans="1:11" ht="15" customHeight="1" x14ac:dyDescent="0.45">
      <c r="A41" s="19" t="s">
        <v>205</v>
      </c>
      <c r="B41" s="16">
        <v>915</v>
      </c>
      <c r="C41" s="16">
        <v>727</v>
      </c>
      <c r="D41" s="16">
        <v>527</v>
      </c>
      <c r="E41" s="16">
        <v>139</v>
      </c>
      <c r="F41" s="16">
        <v>61</v>
      </c>
      <c r="G41" s="16">
        <v>15230</v>
      </c>
      <c r="H41" s="16">
        <v>13831</v>
      </c>
      <c r="I41" s="16">
        <v>7338</v>
      </c>
      <c r="J41" s="16">
        <v>2888</v>
      </c>
      <c r="K41" s="16">
        <v>3605</v>
      </c>
    </row>
    <row r="42" spans="1:11" ht="15" customHeight="1" x14ac:dyDescent="0.45">
      <c r="A42" s="19" t="s">
        <v>206</v>
      </c>
      <c r="B42" s="16">
        <v>845</v>
      </c>
      <c r="C42" s="16">
        <v>631</v>
      </c>
      <c r="D42" s="16">
        <v>498</v>
      </c>
      <c r="E42" s="16">
        <v>86</v>
      </c>
      <c r="F42" s="16">
        <v>48</v>
      </c>
      <c r="G42" s="16">
        <v>13803</v>
      </c>
      <c r="H42" s="16">
        <v>12209</v>
      </c>
      <c r="I42" s="16">
        <v>7417</v>
      </c>
      <c r="J42" s="16">
        <v>1724</v>
      </c>
      <c r="K42" s="16">
        <v>3069</v>
      </c>
    </row>
    <row r="43" spans="1:11" ht="15" customHeight="1" x14ac:dyDescent="0.45">
      <c r="A43" s="19" t="s">
        <v>207</v>
      </c>
      <c r="B43" s="16">
        <v>375</v>
      </c>
      <c r="C43" s="16">
        <v>312</v>
      </c>
      <c r="D43" s="16">
        <v>235</v>
      </c>
      <c r="E43" s="16">
        <v>45</v>
      </c>
      <c r="F43" s="16">
        <v>32</v>
      </c>
      <c r="G43" s="16">
        <v>7215</v>
      </c>
      <c r="H43" s="16">
        <v>6889</v>
      </c>
      <c r="I43" s="16">
        <v>4098</v>
      </c>
      <c r="J43" s="16">
        <v>1145</v>
      </c>
      <c r="K43" s="16">
        <v>1646</v>
      </c>
    </row>
    <row r="44" spans="1:11" ht="15" customHeight="1" x14ac:dyDescent="0.45">
      <c r="A44" s="19" t="s">
        <v>208</v>
      </c>
      <c r="B44" s="16">
        <v>347</v>
      </c>
      <c r="C44" s="16">
        <v>275</v>
      </c>
      <c r="D44" s="16">
        <v>190</v>
      </c>
      <c r="E44" s="16">
        <v>47</v>
      </c>
      <c r="F44" s="16">
        <v>38</v>
      </c>
      <c r="G44" s="16">
        <v>6524</v>
      </c>
      <c r="H44" s="16">
        <v>5955</v>
      </c>
      <c r="I44" s="16">
        <v>3445</v>
      </c>
      <c r="J44" s="16">
        <v>1007</v>
      </c>
      <c r="K44" s="16">
        <v>1503</v>
      </c>
    </row>
    <row r="45" spans="1:11" ht="15" customHeight="1" x14ac:dyDescent="0.45">
      <c r="A45" s="19" t="s">
        <v>209</v>
      </c>
      <c r="B45" s="16">
        <v>303</v>
      </c>
      <c r="C45" s="16">
        <v>231</v>
      </c>
      <c r="D45" s="16">
        <v>161</v>
      </c>
      <c r="E45" s="16">
        <v>39</v>
      </c>
      <c r="F45" s="16">
        <v>30</v>
      </c>
      <c r="G45" s="16">
        <v>5723</v>
      </c>
      <c r="H45" s="16">
        <v>5162</v>
      </c>
      <c r="I45" s="16">
        <v>3176</v>
      </c>
      <c r="J45" s="16">
        <v>933</v>
      </c>
      <c r="K45" s="16">
        <v>1053</v>
      </c>
    </row>
    <row r="46" spans="1:11" ht="24" customHeight="1" x14ac:dyDescent="0.45">
      <c r="A46" s="17" t="s">
        <v>210</v>
      </c>
      <c r="B46" s="18" t="s">
        <v>169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  <c r="J46" s="18" t="s">
        <v>169</v>
      </c>
      <c r="K46" s="18" t="s">
        <v>169</v>
      </c>
    </row>
    <row r="47" spans="1:11" ht="15" customHeight="1" x14ac:dyDescent="0.45">
      <c r="A47" s="19" t="s">
        <v>211</v>
      </c>
      <c r="B47" s="16">
        <v>805</v>
      </c>
      <c r="C47" s="16">
        <v>671</v>
      </c>
      <c r="D47" s="16">
        <v>493</v>
      </c>
      <c r="E47" s="16">
        <v>123</v>
      </c>
      <c r="F47" s="16">
        <v>56</v>
      </c>
      <c r="G47" s="16">
        <v>15534</v>
      </c>
      <c r="H47" s="16">
        <v>14633</v>
      </c>
      <c r="I47" s="16">
        <v>9128</v>
      </c>
      <c r="J47" s="16">
        <v>2383</v>
      </c>
      <c r="K47" s="16">
        <v>3122</v>
      </c>
    </row>
    <row r="48" spans="1:11" ht="15" customHeight="1" x14ac:dyDescent="0.45">
      <c r="A48" s="20" t="s">
        <v>212</v>
      </c>
      <c r="B48" s="16">
        <v>302</v>
      </c>
      <c r="C48" s="16">
        <v>235</v>
      </c>
      <c r="D48" s="16">
        <v>166</v>
      </c>
      <c r="E48" s="16">
        <v>40</v>
      </c>
      <c r="F48" s="16">
        <v>30</v>
      </c>
      <c r="G48" s="16">
        <v>4302</v>
      </c>
      <c r="H48" s="16">
        <v>3915</v>
      </c>
      <c r="I48" s="16">
        <v>2487</v>
      </c>
      <c r="J48" s="16">
        <v>586</v>
      </c>
      <c r="K48" s="16">
        <v>843</v>
      </c>
    </row>
    <row r="49" spans="1:11" ht="15" customHeight="1" x14ac:dyDescent="0.45">
      <c r="A49" s="20" t="s">
        <v>213</v>
      </c>
      <c r="B49" s="16">
        <v>504</v>
      </c>
      <c r="C49" s="16">
        <v>436</v>
      </c>
      <c r="D49" s="16">
        <v>327</v>
      </c>
      <c r="E49" s="16">
        <v>83</v>
      </c>
      <c r="F49" s="16">
        <v>26</v>
      </c>
      <c r="G49" s="16">
        <v>11232</v>
      </c>
      <c r="H49" s="16">
        <v>10718</v>
      </c>
      <c r="I49" s="16">
        <v>6641</v>
      </c>
      <c r="J49" s="16">
        <v>1797</v>
      </c>
      <c r="K49" s="16">
        <v>2279</v>
      </c>
    </row>
    <row r="50" spans="1:11" ht="15" customHeight="1" x14ac:dyDescent="0.45">
      <c r="A50" s="19" t="s">
        <v>214</v>
      </c>
      <c r="B50" s="16">
        <v>1237</v>
      </c>
      <c r="C50" s="16">
        <v>1014</v>
      </c>
      <c r="D50" s="16">
        <v>806</v>
      </c>
      <c r="E50" s="16">
        <v>133</v>
      </c>
      <c r="F50" s="16">
        <v>76</v>
      </c>
      <c r="G50" s="16">
        <v>18919</v>
      </c>
      <c r="H50" s="16">
        <v>17592</v>
      </c>
      <c r="I50" s="16">
        <v>11316</v>
      </c>
      <c r="J50" s="16">
        <v>2335</v>
      </c>
      <c r="K50" s="16">
        <v>3942</v>
      </c>
    </row>
    <row r="51" spans="1:11" ht="15" customHeight="1" x14ac:dyDescent="0.45">
      <c r="A51" s="20" t="s">
        <v>215</v>
      </c>
      <c r="B51" s="16">
        <v>735</v>
      </c>
      <c r="C51" s="16">
        <v>629</v>
      </c>
      <c r="D51" s="16">
        <v>490</v>
      </c>
      <c r="E51" s="16">
        <v>90</v>
      </c>
      <c r="F51" s="16">
        <v>49</v>
      </c>
      <c r="G51" s="16">
        <v>12742</v>
      </c>
      <c r="H51" s="16">
        <v>12082</v>
      </c>
      <c r="I51" s="16">
        <v>7606</v>
      </c>
      <c r="J51" s="16">
        <v>1671</v>
      </c>
      <c r="K51" s="16">
        <v>2804</v>
      </c>
    </row>
    <row r="52" spans="1:11" ht="15" customHeight="1" x14ac:dyDescent="0.45">
      <c r="A52" s="20" t="s">
        <v>216</v>
      </c>
      <c r="B52" s="16">
        <v>502</v>
      </c>
      <c r="C52" s="16">
        <v>385</v>
      </c>
      <c r="D52" s="16">
        <v>316</v>
      </c>
      <c r="E52" s="16">
        <v>43</v>
      </c>
      <c r="F52" s="16">
        <v>27</v>
      </c>
      <c r="G52" s="16">
        <v>6178</v>
      </c>
      <c r="H52" s="16">
        <v>5510</v>
      </c>
      <c r="I52" s="16">
        <v>3710</v>
      </c>
      <c r="J52" s="16">
        <v>663</v>
      </c>
      <c r="K52" s="16">
        <v>1137</v>
      </c>
    </row>
    <row r="53" spans="1:11" ht="15" customHeight="1" x14ac:dyDescent="0.45">
      <c r="A53" s="19" t="s">
        <v>217</v>
      </c>
      <c r="B53" s="16">
        <v>2247</v>
      </c>
      <c r="C53" s="16">
        <v>1740</v>
      </c>
      <c r="D53" s="16">
        <v>1322</v>
      </c>
      <c r="E53" s="16">
        <v>264</v>
      </c>
      <c r="F53" s="16">
        <v>154</v>
      </c>
      <c r="G53" s="16">
        <v>34279</v>
      </c>
      <c r="H53" s="16">
        <v>30261</v>
      </c>
      <c r="I53" s="16">
        <v>17460</v>
      </c>
      <c r="J53" s="16">
        <v>4938</v>
      </c>
      <c r="K53" s="16">
        <v>7863</v>
      </c>
    </row>
    <row r="54" spans="1:11" ht="15" customHeight="1" x14ac:dyDescent="0.45">
      <c r="A54" s="20" t="s">
        <v>218</v>
      </c>
      <c r="B54" s="16">
        <v>1091</v>
      </c>
      <c r="C54" s="16">
        <v>856</v>
      </c>
      <c r="D54" s="16">
        <v>617</v>
      </c>
      <c r="E54" s="16">
        <v>160</v>
      </c>
      <c r="F54" s="16">
        <v>79</v>
      </c>
      <c r="G54" s="16">
        <v>17981</v>
      </c>
      <c r="H54" s="16">
        <v>16144</v>
      </c>
      <c r="I54" s="16">
        <v>8889</v>
      </c>
      <c r="J54" s="16">
        <v>3030</v>
      </c>
      <c r="K54" s="16">
        <v>4226</v>
      </c>
    </row>
    <row r="55" spans="1:11" ht="15" customHeight="1" x14ac:dyDescent="0.45">
      <c r="A55" s="20" t="s">
        <v>219</v>
      </c>
      <c r="B55" s="16">
        <v>370</v>
      </c>
      <c r="C55" s="16">
        <v>325</v>
      </c>
      <c r="D55" s="16">
        <v>268</v>
      </c>
      <c r="E55" s="16">
        <v>28</v>
      </c>
      <c r="F55" s="16">
        <v>29</v>
      </c>
      <c r="G55" s="16">
        <v>4904</v>
      </c>
      <c r="H55" s="16">
        <v>4598</v>
      </c>
      <c r="I55" s="16">
        <v>2745</v>
      </c>
      <c r="J55" s="16">
        <v>437</v>
      </c>
      <c r="K55" s="16">
        <v>1416</v>
      </c>
    </row>
    <row r="56" spans="1:11" ht="15" customHeight="1" x14ac:dyDescent="0.45">
      <c r="A56" s="20" t="s">
        <v>220</v>
      </c>
      <c r="B56" s="16">
        <v>786</v>
      </c>
      <c r="C56" s="16">
        <v>560</v>
      </c>
      <c r="D56" s="16">
        <v>437</v>
      </c>
      <c r="E56" s="16">
        <v>76</v>
      </c>
      <c r="F56" s="16">
        <v>46</v>
      </c>
      <c r="G56" s="16">
        <v>11394</v>
      </c>
      <c r="H56" s="16">
        <v>9519</v>
      </c>
      <c r="I56" s="16">
        <v>5826</v>
      </c>
      <c r="J56" s="16">
        <v>1471</v>
      </c>
      <c r="K56" s="16">
        <v>2222</v>
      </c>
    </row>
    <row r="57" spans="1:11" ht="15" customHeight="1" x14ac:dyDescent="0.45">
      <c r="A57" s="19" t="s">
        <v>221</v>
      </c>
      <c r="B57" s="16">
        <v>1267</v>
      </c>
      <c r="C57" s="16">
        <v>997</v>
      </c>
      <c r="D57" s="16">
        <v>728</v>
      </c>
      <c r="E57" s="16">
        <v>170</v>
      </c>
      <c r="F57" s="16">
        <v>99</v>
      </c>
      <c r="G57" s="16">
        <v>18360</v>
      </c>
      <c r="H57" s="16">
        <v>16529</v>
      </c>
      <c r="I57" s="16">
        <v>9631</v>
      </c>
      <c r="J57" s="16">
        <v>3032</v>
      </c>
      <c r="K57" s="16">
        <v>3866</v>
      </c>
    </row>
    <row r="58" spans="1:11" ht="15" customHeight="1" x14ac:dyDescent="0.45">
      <c r="A58" s="20" t="s">
        <v>222</v>
      </c>
      <c r="B58" s="16">
        <v>338</v>
      </c>
      <c r="C58" s="16">
        <v>260</v>
      </c>
      <c r="D58" s="16">
        <v>195</v>
      </c>
      <c r="E58" s="16">
        <v>36</v>
      </c>
      <c r="F58" s="16">
        <v>29</v>
      </c>
      <c r="G58" s="16">
        <v>4981</v>
      </c>
      <c r="H58" s="16">
        <v>4440</v>
      </c>
      <c r="I58" s="16">
        <v>2573</v>
      </c>
      <c r="J58" s="16">
        <v>699</v>
      </c>
      <c r="K58" s="16">
        <v>1168</v>
      </c>
    </row>
    <row r="59" spans="1:11" ht="15" customHeight="1" x14ac:dyDescent="0.45">
      <c r="A59" s="20" t="s">
        <v>223</v>
      </c>
      <c r="B59" s="16">
        <v>929</v>
      </c>
      <c r="C59" s="16">
        <v>737</v>
      </c>
      <c r="D59" s="16">
        <v>533</v>
      </c>
      <c r="E59" s="16">
        <v>135</v>
      </c>
      <c r="F59" s="16">
        <v>69</v>
      </c>
      <c r="G59" s="16">
        <v>13379</v>
      </c>
      <c r="H59" s="16">
        <v>12089</v>
      </c>
      <c r="I59" s="16">
        <v>7058</v>
      </c>
      <c r="J59" s="16">
        <v>2333</v>
      </c>
      <c r="K59" s="16">
        <v>2698</v>
      </c>
    </row>
    <row r="60" spans="1:11" ht="24" customHeight="1" x14ac:dyDescent="0.45">
      <c r="A60" s="17" t="s">
        <v>224</v>
      </c>
      <c r="B60" s="17" t="s">
        <v>169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  <c r="J60" s="17" t="s">
        <v>169</v>
      </c>
      <c r="K60" s="17" t="s">
        <v>169</v>
      </c>
    </row>
    <row r="61" spans="1:11" x14ac:dyDescent="0.45">
      <c r="A61" s="19" t="s">
        <v>225</v>
      </c>
      <c r="B61" s="16">
        <v>2031</v>
      </c>
      <c r="C61" s="16">
        <v>1639</v>
      </c>
      <c r="D61" s="16">
        <v>1261</v>
      </c>
      <c r="E61" s="16">
        <v>242</v>
      </c>
      <c r="F61" s="16">
        <v>136</v>
      </c>
      <c r="G61" s="16">
        <v>31898</v>
      </c>
      <c r="H61" s="16">
        <v>29567</v>
      </c>
      <c r="I61" s="16">
        <v>18894</v>
      </c>
      <c r="J61" s="16">
        <v>4184</v>
      </c>
      <c r="K61" s="16">
        <v>6489</v>
      </c>
    </row>
    <row r="62" spans="1:11" x14ac:dyDescent="0.45">
      <c r="A62" s="19" t="s">
        <v>226</v>
      </c>
      <c r="B62" s="16">
        <v>1743</v>
      </c>
      <c r="C62" s="16">
        <v>1445</v>
      </c>
      <c r="D62" s="16">
        <v>1120</v>
      </c>
      <c r="E62" s="16">
        <v>201</v>
      </c>
      <c r="F62" s="16">
        <v>124</v>
      </c>
      <c r="G62" s="16">
        <v>27873</v>
      </c>
      <c r="H62" s="16">
        <v>25772</v>
      </c>
      <c r="I62" s="16">
        <v>15231</v>
      </c>
      <c r="J62" s="16">
        <v>3619</v>
      </c>
      <c r="K62" s="16">
        <v>6922</v>
      </c>
    </row>
    <row r="63" spans="1:11" x14ac:dyDescent="0.45">
      <c r="A63" s="19" t="s">
        <v>227</v>
      </c>
      <c r="B63" s="16">
        <v>837</v>
      </c>
      <c r="C63" s="16">
        <v>635</v>
      </c>
      <c r="D63" s="16">
        <v>457</v>
      </c>
      <c r="E63" s="16">
        <v>124</v>
      </c>
      <c r="F63" s="16">
        <v>54</v>
      </c>
      <c r="G63" s="16">
        <v>12037</v>
      </c>
      <c r="H63" s="16">
        <v>10585</v>
      </c>
      <c r="I63" s="16">
        <v>6259</v>
      </c>
      <c r="J63" s="16">
        <v>2221</v>
      </c>
      <c r="K63" s="16">
        <v>2105</v>
      </c>
    </row>
    <row r="64" spans="1:11" x14ac:dyDescent="0.45">
      <c r="A64" s="19" t="s">
        <v>228</v>
      </c>
      <c r="B64" s="16">
        <v>799</v>
      </c>
      <c r="C64" s="16">
        <v>590</v>
      </c>
      <c r="D64" s="16">
        <v>431</v>
      </c>
      <c r="E64" s="16">
        <v>104</v>
      </c>
      <c r="F64" s="16">
        <v>55</v>
      </c>
      <c r="G64" s="16">
        <v>12831</v>
      </c>
      <c r="H64" s="16">
        <v>10837</v>
      </c>
      <c r="I64" s="16">
        <v>5983</v>
      </c>
      <c r="J64" s="16">
        <v>2298</v>
      </c>
      <c r="K64" s="16">
        <v>2556</v>
      </c>
    </row>
    <row r="65" spans="1:11" x14ac:dyDescent="0.45">
      <c r="A65" s="19" t="s">
        <v>229</v>
      </c>
      <c r="B65" s="16">
        <v>147</v>
      </c>
      <c r="C65" s="16">
        <v>113</v>
      </c>
      <c r="D65" s="16">
        <v>78</v>
      </c>
      <c r="E65" s="16" t="s">
        <v>171</v>
      </c>
      <c r="F65" s="16">
        <v>16</v>
      </c>
      <c r="G65" s="16">
        <v>2454</v>
      </c>
      <c r="H65" s="16">
        <v>2255</v>
      </c>
      <c r="I65" s="16">
        <v>1168</v>
      </c>
      <c r="J65" s="16">
        <v>366</v>
      </c>
      <c r="K65" s="16">
        <v>721</v>
      </c>
    </row>
    <row r="66" spans="1:11" ht="24" customHeight="1" x14ac:dyDescent="0.45">
      <c r="A66" s="17" t="s">
        <v>230</v>
      </c>
      <c r="B66" s="17" t="s">
        <v>169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  <c r="J66" s="17" t="s">
        <v>169</v>
      </c>
      <c r="K66" s="17" t="s">
        <v>169</v>
      </c>
    </row>
    <row r="67" spans="1:11" x14ac:dyDescent="0.45">
      <c r="A67" s="19" t="s">
        <v>231</v>
      </c>
      <c r="B67" s="16">
        <v>3836</v>
      </c>
      <c r="C67" s="16">
        <v>2862</v>
      </c>
      <c r="D67" s="16">
        <v>2179</v>
      </c>
      <c r="E67" s="16">
        <v>451</v>
      </c>
      <c r="F67" s="16">
        <v>231</v>
      </c>
      <c r="G67" s="16">
        <v>39809</v>
      </c>
      <c r="H67" s="16">
        <v>33591</v>
      </c>
      <c r="I67" s="16">
        <v>20177</v>
      </c>
      <c r="J67" s="16">
        <v>6094</v>
      </c>
      <c r="K67" s="16">
        <v>7321</v>
      </c>
    </row>
    <row r="68" spans="1:11" x14ac:dyDescent="0.45">
      <c r="A68" s="19" t="s">
        <v>232</v>
      </c>
      <c r="B68" s="16">
        <v>1158</v>
      </c>
      <c r="C68" s="16">
        <v>1039</v>
      </c>
      <c r="D68" s="16">
        <v>786</v>
      </c>
      <c r="E68" s="16">
        <v>156</v>
      </c>
      <c r="F68" s="16">
        <v>97</v>
      </c>
      <c r="G68" s="16">
        <v>20206</v>
      </c>
      <c r="H68" s="16">
        <v>19088</v>
      </c>
      <c r="I68" s="16">
        <v>11762</v>
      </c>
      <c r="J68" s="16">
        <v>3133</v>
      </c>
      <c r="K68" s="16">
        <v>4194</v>
      </c>
    </row>
    <row r="69" spans="1:11" x14ac:dyDescent="0.45">
      <c r="A69" s="19" t="s">
        <v>233</v>
      </c>
      <c r="B69" s="16">
        <v>374</v>
      </c>
      <c r="C69" s="16">
        <v>344</v>
      </c>
      <c r="D69" s="16">
        <v>259</v>
      </c>
      <c r="E69" s="16">
        <v>58</v>
      </c>
      <c r="F69" s="16">
        <v>26</v>
      </c>
      <c r="G69" s="16">
        <v>8140</v>
      </c>
      <c r="H69" s="16">
        <v>7932</v>
      </c>
      <c r="I69" s="16">
        <v>5148</v>
      </c>
      <c r="J69" s="16">
        <v>1181</v>
      </c>
      <c r="K69" s="16">
        <v>1602</v>
      </c>
    </row>
    <row r="70" spans="1:11" x14ac:dyDescent="0.45">
      <c r="A70" s="19" t="s">
        <v>234</v>
      </c>
      <c r="B70" s="16">
        <v>177</v>
      </c>
      <c r="C70" s="16">
        <v>166</v>
      </c>
      <c r="D70" s="16">
        <v>118</v>
      </c>
      <c r="E70" s="16">
        <v>23</v>
      </c>
      <c r="F70" s="16">
        <v>26</v>
      </c>
      <c r="G70" s="16">
        <v>13535</v>
      </c>
      <c r="H70" s="16">
        <v>13141</v>
      </c>
      <c r="I70" s="16">
        <v>7998</v>
      </c>
      <c r="J70" s="16">
        <v>1646</v>
      </c>
      <c r="K70" s="16">
        <v>3497</v>
      </c>
    </row>
    <row r="71" spans="1:11" x14ac:dyDescent="0.45">
      <c r="A71" s="19" t="s">
        <v>235</v>
      </c>
      <c r="B71" s="16">
        <v>13</v>
      </c>
      <c r="C71" s="16">
        <v>12</v>
      </c>
      <c r="D71" s="16">
        <v>6</v>
      </c>
      <c r="E71" s="16">
        <v>2</v>
      </c>
      <c r="F71" s="16">
        <v>5</v>
      </c>
      <c r="G71" s="16">
        <v>5404</v>
      </c>
      <c r="H71" s="16">
        <v>5264</v>
      </c>
      <c r="I71" s="16">
        <v>2450</v>
      </c>
      <c r="J71" s="16">
        <v>635</v>
      </c>
      <c r="K71" s="16">
        <v>2179</v>
      </c>
    </row>
    <row r="72" spans="1:11" ht="24" customHeight="1" x14ac:dyDescent="0.45">
      <c r="A72" s="17" t="s">
        <v>236</v>
      </c>
      <c r="B72" s="23" t="s">
        <v>169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  <c r="J72" s="23" t="s">
        <v>169</v>
      </c>
      <c r="K72" s="23" t="s">
        <v>169</v>
      </c>
    </row>
    <row r="73" spans="1:11" ht="15" customHeight="1" x14ac:dyDescent="0.45">
      <c r="A73" s="19" t="s">
        <v>237</v>
      </c>
      <c r="B73" s="16">
        <v>2892</v>
      </c>
      <c r="C73" s="16">
        <v>1917</v>
      </c>
      <c r="D73" s="16">
        <v>1547</v>
      </c>
      <c r="E73" s="16">
        <v>292</v>
      </c>
      <c r="F73" s="16">
        <v>78</v>
      </c>
      <c r="G73" s="16">
        <v>17751</v>
      </c>
      <c r="H73" s="16">
        <v>11783</v>
      </c>
      <c r="I73" s="16">
        <v>8984</v>
      </c>
      <c r="J73" s="16">
        <v>1713</v>
      </c>
      <c r="K73" s="16">
        <v>1086</v>
      </c>
    </row>
    <row r="74" spans="1:11" ht="15" customHeight="1" x14ac:dyDescent="0.45">
      <c r="A74" s="19" t="s">
        <v>238</v>
      </c>
      <c r="B74" s="16">
        <v>1085</v>
      </c>
      <c r="C74" s="16">
        <v>977</v>
      </c>
      <c r="D74" s="16">
        <v>777</v>
      </c>
      <c r="E74" s="16">
        <v>140</v>
      </c>
      <c r="F74" s="16">
        <v>61</v>
      </c>
      <c r="G74" s="16">
        <v>8973</v>
      </c>
      <c r="H74" s="16">
        <v>8205</v>
      </c>
      <c r="I74" s="16">
        <v>6262</v>
      </c>
      <c r="J74" s="16">
        <v>1188</v>
      </c>
      <c r="K74" s="16">
        <v>755</v>
      </c>
    </row>
    <row r="75" spans="1:11" ht="15" customHeight="1" x14ac:dyDescent="0.45">
      <c r="A75" s="19" t="s">
        <v>239</v>
      </c>
      <c r="B75" s="16">
        <v>731</v>
      </c>
      <c r="C75" s="16">
        <v>700</v>
      </c>
      <c r="D75" s="16">
        <v>515</v>
      </c>
      <c r="E75" s="16">
        <v>118</v>
      </c>
      <c r="F75" s="16">
        <v>66</v>
      </c>
      <c r="G75" s="16">
        <v>9623</v>
      </c>
      <c r="H75" s="16">
        <v>9137</v>
      </c>
      <c r="I75" s="16">
        <v>6320</v>
      </c>
      <c r="J75" s="16">
        <v>1690</v>
      </c>
      <c r="K75" s="16">
        <v>1126</v>
      </c>
    </row>
    <row r="76" spans="1:11" ht="15" customHeight="1" x14ac:dyDescent="0.45">
      <c r="A76" s="19" t="s">
        <v>240</v>
      </c>
      <c r="B76" s="16">
        <v>513</v>
      </c>
      <c r="C76" s="16">
        <v>495</v>
      </c>
      <c r="D76" s="16">
        <v>319</v>
      </c>
      <c r="E76" s="16">
        <v>78</v>
      </c>
      <c r="F76" s="16">
        <v>98</v>
      </c>
      <c r="G76" s="16">
        <v>14514</v>
      </c>
      <c r="H76" s="16">
        <v>14097</v>
      </c>
      <c r="I76" s="16">
        <v>7957</v>
      </c>
      <c r="J76" s="16">
        <v>2282</v>
      </c>
      <c r="K76" s="16">
        <v>3859</v>
      </c>
    </row>
    <row r="77" spans="1:11" ht="15" customHeight="1" x14ac:dyDescent="0.45">
      <c r="A77" s="19" t="s">
        <v>241</v>
      </c>
      <c r="B77" s="16">
        <v>206</v>
      </c>
      <c r="C77" s="16">
        <v>203</v>
      </c>
      <c r="D77" s="16">
        <v>122</v>
      </c>
      <c r="E77" s="16">
        <v>36</v>
      </c>
      <c r="F77" s="16">
        <v>46</v>
      </c>
      <c r="G77" s="16">
        <v>13476</v>
      </c>
      <c r="H77" s="16">
        <v>13171</v>
      </c>
      <c r="I77" s="16">
        <v>7105</v>
      </c>
      <c r="J77" s="16">
        <v>2192</v>
      </c>
      <c r="K77" s="16">
        <v>3873</v>
      </c>
    </row>
    <row r="78" spans="1:11" ht="15" customHeight="1" x14ac:dyDescent="0.45">
      <c r="A78" s="19" t="s">
        <v>242</v>
      </c>
      <c r="B78" s="16">
        <v>93</v>
      </c>
      <c r="C78" s="16">
        <v>93</v>
      </c>
      <c r="D78" s="16">
        <v>51</v>
      </c>
      <c r="E78" s="16">
        <v>20</v>
      </c>
      <c r="F78" s="16">
        <v>23</v>
      </c>
      <c r="G78" s="16">
        <v>10941</v>
      </c>
      <c r="H78" s="16">
        <v>10912</v>
      </c>
      <c r="I78" s="16">
        <v>5614</v>
      </c>
      <c r="J78" s="16">
        <v>1893</v>
      </c>
      <c r="K78" s="16">
        <v>3404</v>
      </c>
    </row>
    <row r="79" spans="1:11" ht="15" customHeight="1" x14ac:dyDescent="0.45">
      <c r="A79" s="19" t="s">
        <v>243</v>
      </c>
      <c r="B79" s="16">
        <v>37</v>
      </c>
      <c r="C79" s="16">
        <v>37</v>
      </c>
      <c r="D79" s="16">
        <v>17</v>
      </c>
      <c r="E79" s="16">
        <v>6</v>
      </c>
      <c r="F79" s="16">
        <v>14</v>
      </c>
      <c r="G79" s="16">
        <v>11815</v>
      </c>
      <c r="H79" s="16">
        <v>11711</v>
      </c>
      <c r="I79" s="16">
        <v>5292</v>
      </c>
      <c r="J79" s="16">
        <v>1730</v>
      </c>
      <c r="K79" s="16">
        <v>4689</v>
      </c>
    </row>
    <row r="80" spans="1:11" ht="24" customHeight="1" x14ac:dyDescent="0.45">
      <c r="A80" s="17" t="s">
        <v>244</v>
      </c>
      <c r="B80" s="23" t="s">
        <v>169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  <c r="J80" s="23" t="s">
        <v>169</v>
      </c>
      <c r="K80" s="23" t="s">
        <v>169</v>
      </c>
    </row>
    <row r="81" spans="1:11" ht="15" customHeight="1" x14ac:dyDescent="0.45">
      <c r="A81" s="19" t="s">
        <v>245</v>
      </c>
      <c r="B81" s="16">
        <v>1149</v>
      </c>
      <c r="C81" s="16">
        <v>703</v>
      </c>
      <c r="D81" s="16">
        <v>575</v>
      </c>
      <c r="E81" s="16">
        <v>97</v>
      </c>
      <c r="F81" s="16">
        <v>31</v>
      </c>
      <c r="G81" s="16">
        <v>8220</v>
      </c>
      <c r="H81" s="16">
        <v>5137</v>
      </c>
      <c r="I81" s="16">
        <v>3777</v>
      </c>
      <c r="J81" s="16">
        <v>659</v>
      </c>
      <c r="K81" s="16">
        <v>701</v>
      </c>
    </row>
    <row r="82" spans="1:11" ht="15" customHeight="1" x14ac:dyDescent="0.45">
      <c r="A82" s="19" t="s">
        <v>246</v>
      </c>
      <c r="B82" s="16">
        <v>1346</v>
      </c>
      <c r="C82" s="16">
        <v>1107</v>
      </c>
      <c r="D82" s="16">
        <v>843</v>
      </c>
      <c r="E82" s="16">
        <v>193</v>
      </c>
      <c r="F82" s="16">
        <v>71</v>
      </c>
      <c r="G82" s="16">
        <v>15828</v>
      </c>
      <c r="H82" s="16">
        <v>14388</v>
      </c>
      <c r="I82" s="16">
        <v>9155</v>
      </c>
      <c r="J82" s="16">
        <v>2631</v>
      </c>
      <c r="K82" s="16">
        <v>2602</v>
      </c>
    </row>
    <row r="83" spans="1:11" ht="15" customHeight="1" x14ac:dyDescent="0.45">
      <c r="A83" s="19" t="s">
        <v>247</v>
      </c>
      <c r="B83" s="16">
        <v>1244</v>
      </c>
      <c r="C83" s="16">
        <v>1063</v>
      </c>
      <c r="D83" s="16">
        <v>789</v>
      </c>
      <c r="E83" s="16">
        <v>184</v>
      </c>
      <c r="F83" s="16">
        <v>89</v>
      </c>
      <c r="G83" s="16">
        <v>20529</v>
      </c>
      <c r="H83" s="16">
        <v>18878</v>
      </c>
      <c r="I83" s="16">
        <v>11623</v>
      </c>
      <c r="J83" s="16">
        <v>3487</v>
      </c>
      <c r="K83" s="16">
        <v>3768</v>
      </c>
    </row>
    <row r="84" spans="1:11" ht="15" customHeight="1" x14ac:dyDescent="0.45">
      <c r="A84" s="19" t="s">
        <v>248</v>
      </c>
      <c r="B84" s="16">
        <v>764</v>
      </c>
      <c r="C84" s="16">
        <v>676</v>
      </c>
      <c r="D84" s="16">
        <v>467</v>
      </c>
      <c r="E84" s="16">
        <v>111</v>
      </c>
      <c r="F84" s="16">
        <v>98</v>
      </c>
      <c r="G84" s="16">
        <v>15867</v>
      </c>
      <c r="H84" s="16">
        <v>15304</v>
      </c>
      <c r="I84" s="16">
        <v>7601</v>
      </c>
      <c r="J84" s="16">
        <v>2621</v>
      </c>
      <c r="K84" s="16">
        <v>5082</v>
      </c>
    </row>
    <row r="85" spans="1:11" ht="15" customHeight="1" x14ac:dyDescent="0.45">
      <c r="A85" s="19" t="s">
        <v>249</v>
      </c>
      <c r="B85" s="16">
        <v>479</v>
      </c>
      <c r="C85" s="16">
        <v>428</v>
      </c>
      <c r="D85" s="16">
        <v>315</v>
      </c>
      <c r="E85" s="16">
        <v>67</v>
      </c>
      <c r="F85" s="16">
        <v>46</v>
      </c>
      <c r="G85" s="16">
        <v>9395</v>
      </c>
      <c r="H85" s="16">
        <v>8937</v>
      </c>
      <c r="I85" s="16">
        <v>5247</v>
      </c>
      <c r="J85" s="16">
        <v>1470</v>
      </c>
      <c r="K85" s="16">
        <v>2220</v>
      </c>
    </row>
    <row r="86" spans="1:11" ht="15" customHeight="1" x14ac:dyDescent="0.45">
      <c r="A86" s="19" t="s">
        <v>250</v>
      </c>
      <c r="B86" s="16">
        <v>575</v>
      </c>
      <c r="C86" s="16">
        <v>447</v>
      </c>
      <c r="D86" s="16">
        <v>359</v>
      </c>
      <c r="E86" s="16">
        <v>38</v>
      </c>
      <c r="F86" s="16">
        <v>49</v>
      </c>
      <c r="G86" s="16">
        <v>17253</v>
      </c>
      <c r="H86" s="16">
        <v>16371</v>
      </c>
      <c r="I86" s="16">
        <v>10131</v>
      </c>
      <c r="J86" s="16">
        <v>1820</v>
      </c>
      <c r="K86" s="16">
        <v>4420</v>
      </c>
    </row>
    <row r="87" spans="1:11" ht="24" customHeight="1" x14ac:dyDescent="0.45">
      <c r="A87" s="17" t="s">
        <v>251</v>
      </c>
      <c r="B87" s="23" t="s">
        <v>169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  <c r="J87" s="23" t="s">
        <v>169</v>
      </c>
      <c r="K87" s="23" t="s">
        <v>169</v>
      </c>
    </row>
    <row r="88" spans="1:11" ht="15" customHeight="1" x14ac:dyDescent="0.45">
      <c r="A88" s="19" t="s">
        <v>252</v>
      </c>
      <c r="B88" s="16">
        <v>4781</v>
      </c>
      <c r="C88" s="16">
        <v>3791</v>
      </c>
      <c r="D88" s="16">
        <v>2851</v>
      </c>
      <c r="E88" s="16">
        <v>617</v>
      </c>
      <c r="F88" s="16">
        <v>323</v>
      </c>
      <c r="G88" s="16">
        <v>67550</v>
      </c>
      <c r="H88" s="16">
        <v>60645</v>
      </c>
      <c r="I88" s="16">
        <v>35837</v>
      </c>
      <c r="J88" s="16">
        <v>11091</v>
      </c>
      <c r="K88" s="16">
        <v>13717</v>
      </c>
    </row>
    <row r="89" spans="1:11" ht="15" customHeight="1" x14ac:dyDescent="0.45">
      <c r="A89" s="20" t="s">
        <v>253</v>
      </c>
      <c r="B89" s="16">
        <v>2466</v>
      </c>
      <c r="C89" s="16">
        <v>2048</v>
      </c>
      <c r="D89" s="16">
        <v>1634</v>
      </c>
      <c r="E89" s="16">
        <v>289</v>
      </c>
      <c r="F89" s="16">
        <v>125</v>
      </c>
      <c r="G89" s="16">
        <v>30637</v>
      </c>
      <c r="H89" s="16">
        <v>27869</v>
      </c>
      <c r="I89" s="16">
        <v>19154</v>
      </c>
      <c r="J89" s="16">
        <v>4090</v>
      </c>
      <c r="K89" s="16">
        <v>4626</v>
      </c>
    </row>
    <row r="90" spans="1:11" ht="15" customHeight="1" x14ac:dyDescent="0.45">
      <c r="A90" s="20" t="s">
        <v>254</v>
      </c>
      <c r="B90" s="16">
        <v>1745</v>
      </c>
      <c r="C90" s="16">
        <v>1401</v>
      </c>
      <c r="D90" s="16">
        <v>1001</v>
      </c>
      <c r="E90" s="16">
        <v>251</v>
      </c>
      <c r="F90" s="16">
        <v>149</v>
      </c>
      <c r="G90" s="16">
        <v>26115</v>
      </c>
      <c r="H90" s="16">
        <v>23900</v>
      </c>
      <c r="I90" s="16">
        <v>12749</v>
      </c>
      <c r="J90" s="16">
        <v>4804</v>
      </c>
      <c r="K90" s="16">
        <v>6347</v>
      </c>
    </row>
    <row r="91" spans="1:11" ht="15" customHeight="1" x14ac:dyDescent="0.45">
      <c r="A91" s="20" t="s">
        <v>255</v>
      </c>
      <c r="B91" s="16">
        <v>349</v>
      </c>
      <c r="C91" s="16">
        <v>316</v>
      </c>
      <c r="D91" s="16">
        <v>195</v>
      </c>
      <c r="E91" s="16">
        <v>75</v>
      </c>
      <c r="F91" s="16">
        <v>46</v>
      </c>
      <c r="G91" s="16">
        <v>8873</v>
      </c>
      <c r="H91" s="16">
        <v>8544</v>
      </c>
      <c r="I91" s="16">
        <v>3698</v>
      </c>
      <c r="J91" s="16">
        <v>2181</v>
      </c>
      <c r="K91" s="16">
        <v>2665</v>
      </c>
    </row>
    <row r="92" spans="1:11" ht="15" customHeight="1" x14ac:dyDescent="0.45">
      <c r="A92" s="20" t="s">
        <v>256</v>
      </c>
      <c r="B92" s="16">
        <v>221</v>
      </c>
      <c r="C92" s="16">
        <v>26</v>
      </c>
      <c r="D92" s="16">
        <v>21</v>
      </c>
      <c r="E92" s="16" t="s">
        <v>171</v>
      </c>
      <c r="F92" s="16" t="s">
        <v>171</v>
      </c>
      <c r="G92" s="16">
        <v>1925</v>
      </c>
      <c r="H92" s="16">
        <v>332</v>
      </c>
      <c r="I92" s="16">
        <v>237</v>
      </c>
      <c r="J92" s="16" t="s">
        <v>171</v>
      </c>
      <c r="K92" s="16" t="s">
        <v>171</v>
      </c>
    </row>
    <row r="93" spans="1:11" ht="15" customHeight="1" x14ac:dyDescent="0.45">
      <c r="A93" s="19" t="s">
        <v>257</v>
      </c>
      <c r="B93" s="16">
        <v>776</v>
      </c>
      <c r="C93" s="16">
        <v>632</v>
      </c>
      <c r="D93" s="16">
        <v>497</v>
      </c>
      <c r="E93" s="16">
        <v>72</v>
      </c>
      <c r="F93" s="16">
        <v>62</v>
      </c>
      <c r="G93" s="16">
        <v>19543</v>
      </c>
      <c r="H93" s="16">
        <v>18370</v>
      </c>
      <c r="I93" s="16">
        <v>11697</v>
      </c>
      <c r="J93" s="16">
        <v>1596</v>
      </c>
      <c r="K93" s="16">
        <v>5076</v>
      </c>
    </row>
    <row r="94" spans="1:11" ht="15" customHeight="1" x14ac:dyDescent="0.45">
      <c r="A94" s="20" t="s">
        <v>258</v>
      </c>
      <c r="B94" s="16">
        <v>33</v>
      </c>
      <c r="C94" s="16">
        <v>33</v>
      </c>
      <c r="D94" s="16">
        <v>29</v>
      </c>
      <c r="E94" s="16" t="s">
        <v>171</v>
      </c>
      <c r="F94" s="16">
        <v>3</v>
      </c>
      <c r="G94" s="16">
        <v>1573</v>
      </c>
      <c r="H94" s="16">
        <v>1565</v>
      </c>
      <c r="I94" s="16">
        <v>837</v>
      </c>
      <c r="J94" s="16" t="s">
        <v>171</v>
      </c>
      <c r="K94" s="16">
        <v>626</v>
      </c>
    </row>
    <row r="95" spans="1:11" ht="15" customHeight="1" x14ac:dyDescent="0.45">
      <c r="A95" s="20" t="s">
        <v>259</v>
      </c>
      <c r="B95" s="16">
        <v>185</v>
      </c>
      <c r="C95" s="16">
        <v>146</v>
      </c>
      <c r="D95" s="16">
        <v>106</v>
      </c>
      <c r="E95" s="16">
        <v>22</v>
      </c>
      <c r="F95" s="16">
        <v>19</v>
      </c>
      <c r="G95" s="16">
        <v>5539</v>
      </c>
      <c r="H95" s="16">
        <v>5270</v>
      </c>
      <c r="I95" s="16">
        <v>3188</v>
      </c>
      <c r="J95" s="16">
        <v>746</v>
      </c>
      <c r="K95" s="16">
        <v>1336</v>
      </c>
    </row>
    <row r="96" spans="1:11" ht="15" customHeight="1" x14ac:dyDescent="0.45">
      <c r="A96" s="20" t="s">
        <v>260</v>
      </c>
      <c r="B96" s="16">
        <v>558</v>
      </c>
      <c r="C96" s="16">
        <v>452</v>
      </c>
      <c r="D96" s="16">
        <v>362</v>
      </c>
      <c r="E96" s="16">
        <v>50</v>
      </c>
      <c r="F96" s="16">
        <v>40</v>
      </c>
      <c r="G96" s="16">
        <v>12431</v>
      </c>
      <c r="H96" s="16">
        <v>11535</v>
      </c>
      <c r="I96" s="16">
        <v>7672</v>
      </c>
      <c r="J96" s="16">
        <v>749</v>
      </c>
      <c r="K96" s="16">
        <v>3115</v>
      </c>
    </row>
    <row r="97" spans="1:11" ht="45.95" customHeight="1" x14ac:dyDescent="0.45">
      <c r="A97" s="17" t="s">
        <v>261</v>
      </c>
      <c r="B97" s="23" t="s">
        <v>169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  <c r="J97" s="23" t="s">
        <v>169</v>
      </c>
      <c r="K97" s="23" t="s">
        <v>169</v>
      </c>
    </row>
    <row r="98" spans="1:11" ht="15" customHeight="1" x14ac:dyDescent="0.45">
      <c r="A98" s="19" t="s">
        <v>262</v>
      </c>
      <c r="B98" s="16">
        <v>4715</v>
      </c>
      <c r="C98" s="16">
        <v>3706</v>
      </c>
      <c r="D98" s="16">
        <v>2841</v>
      </c>
      <c r="E98" s="16">
        <v>580</v>
      </c>
      <c r="F98" s="16">
        <v>285</v>
      </c>
      <c r="G98" s="16">
        <v>73702</v>
      </c>
      <c r="H98" s="16">
        <v>66462</v>
      </c>
      <c r="I98" s="16">
        <v>41135</v>
      </c>
      <c r="J98" s="16">
        <v>10474</v>
      </c>
      <c r="K98" s="16">
        <v>14852</v>
      </c>
    </row>
    <row r="99" spans="1:11" ht="15" customHeight="1" x14ac:dyDescent="0.45">
      <c r="A99" s="19" t="s">
        <v>263</v>
      </c>
      <c r="B99" s="16">
        <v>724</v>
      </c>
      <c r="C99" s="16">
        <v>617</v>
      </c>
      <c r="D99" s="16">
        <v>432</v>
      </c>
      <c r="E99" s="16">
        <v>98</v>
      </c>
      <c r="F99" s="16">
        <v>87</v>
      </c>
      <c r="G99" s="16">
        <v>11309</v>
      </c>
      <c r="H99" s="16">
        <v>10617</v>
      </c>
      <c r="I99" s="16">
        <v>5269</v>
      </c>
      <c r="J99" s="16">
        <v>1896</v>
      </c>
      <c r="K99" s="16">
        <v>3452</v>
      </c>
    </row>
    <row r="100" spans="1:11" ht="15" customHeight="1" x14ac:dyDescent="0.45">
      <c r="A100" s="19" t="s">
        <v>264</v>
      </c>
      <c r="B100" s="16">
        <v>54</v>
      </c>
      <c r="C100" s="16">
        <v>42</v>
      </c>
      <c r="D100" s="16">
        <v>29</v>
      </c>
      <c r="E100" s="16" t="s">
        <v>171</v>
      </c>
      <c r="F100" s="16">
        <v>7</v>
      </c>
      <c r="G100" s="16">
        <v>1250</v>
      </c>
      <c r="H100" s="16">
        <v>1177</v>
      </c>
      <c r="I100" s="16">
        <v>600</v>
      </c>
      <c r="J100" s="16" t="s">
        <v>171</v>
      </c>
      <c r="K100" s="16">
        <v>400</v>
      </c>
    </row>
    <row r="101" spans="1:11" ht="15" customHeight="1" x14ac:dyDescent="0.45">
      <c r="A101" s="19" t="s">
        <v>72</v>
      </c>
      <c r="B101" s="16">
        <v>64</v>
      </c>
      <c r="C101" s="16">
        <v>57</v>
      </c>
      <c r="D101" s="16">
        <v>46</v>
      </c>
      <c r="E101" s="16" t="s">
        <v>171</v>
      </c>
      <c r="F101" s="16" t="s">
        <v>171</v>
      </c>
      <c r="G101" s="16">
        <v>832</v>
      </c>
      <c r="H101" s="16">
        <v>759</v>
      </c>
      <c r="I101" s="16">
        <v>531</v>
      </c>
      <c r="J101" s="16" t="s">
        <v>171</v>
      </c>
      <c r="K101" s="16" t="s">
        <v>171</v>
      </c>
    </row>
    <row r="102" spans="1:11" ht="33.950000000000003" customHeight="1" x14ac:dyDescent="0.45">
      <c r="A102" s="17" t="s">
        <v>265</v>
      </c>
      <c r="B102" s="23" t="s">
        <v>169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  <c r="J102" s="23" t="s">
        <v>169</v>
      </c>
      <c r="K102" s="23" t="s">
        <v>169</v>
      </c>
    </row>
    <row r="103" spans="1:11" ht="15" customHeight="1" x14ac:dyDescent="0.45">
      <c r="A103" s="19" t="s">
        <v>262</v>
      </c>
      <c r="B103" s="24">
        <v>4876</v>
      </c>
      <c r="C103" s="24">
        <v>3830</v>
      </c>
      <c r="D103" s="24">
        <v>2933</v>
      </c>
      <c r="E103" s="24">
        <v>591</v>
      </c>
      <c r="F103" s="24">
        <v>306</v>
      </c>
      <c r="G103" s="24">
        <v>76271</v>
      </c>
      <c r="H103" s="24">
        <v>68848</v>
      </c>
      <c r="I103" s="24">
        <v>42370</v>
      </c>
      <c r="J103" s="24">
        <v>10971</v>
      </c>
      <c r="K103" s="24">
        <v>15507</v>
      </c>
    </row>
    <row r="104" spans="1:11" ht="15" customHeight="1" x14ac:dyDescent="0.45">
      <c r="A104" s="19" t="s">
        <v>263</v>
      </c>
      <c r="B104" s="16">
        <v>540</v>
      </c>
      <c r="C104" s="16">
        <v>466</v>
      </c>
      <c r="D104" s="16">
        <v>317</v>
      </c>
      <c r="E104" s="16">
        <v>85</v>
      </c>
      <c r="F104" s="16">
        <v>64</v>
      </c>
      <c r="G104" s="16">
        <v>8256</v>
      </c>
      <c r="H104" s="16">
        <v>7779</v>
      </c>
      <c r="I104" s="16">
        <v>3962</v>
      </c>
      <c r="J104" s="16">
        <v>1345</v>
      </c>
      <c r="K104" s="16">
        <v>2471</v>
      </c>
    </row>
    <row r="105" spans="1:11" ht="15" customHeight="1" x14ac:dyDescent="0.45">
      <c r="A105" s="19" t="s">
        <v>264</v>
      </c>
      <c r="B105" s="16">
        <v>35</v>
      </c>
      <c r="C105" s="16">
        <v>29</v>
      </c>
      <c r="D105" s="16">
        <v>23</v>
      </c>
      <c r="E105" s="16" t="s">
        <v>171</v>
      </c>
      <c r="F105" s="16" t="s">
        <v>171</v>
      </c>
      <c r="G105" s="16">
        <v>880</v>
      </c>
      <c r="H105" s="16">
        <v>784</v>
      </c>
      <c r="I105" s="16">
        <v>378</v>
      </c>
      <c r="J105" s="16" t="s">
        <v>171</v>
      </c>
      <c r="K105" s="16" t="s">
        <v>171</v>
      </c>
    </row>
    <row r="106" spans="1:11" ht="15" customHeight="1" x14ac:dyDescent="0.45">
      <c r="A106" s="19" t="s">
        <v>72</v>
      </c>
      <c r="B106" s="16">
        <v>106</v>
      </c>
      <c r="C106" s="16">
        <v>98</v>
      </c>
      <c r="D106" s="16">
        <v>75</v>
      </c>
      <c r="E106" s="16" t="s">
        <v>171</v>
      </c>
      <c r="F106" s="16">
        <v>12</v>
      </c>
      <c r="G106" s="16">
        <v>1686</v>
      </c>
      <c r="H106" s="16">
        <v>1605</v>
      </c>
      <c r="I106" s="16">
        <v>824</v>
      </c>
      <c r="J106" s="16" t="s">
        <v>171</v>
      </c>
      <c r="K106" s="16">
        <v>549</v>
      </c>
    </row>
    <row r="107" spans="1:11" ht="24" customHeight="1" x14ac:dyDescent="0.45">
      <c r="A107" s="17" t="s">
        <v>266</v>
      </c>
      <c r="B107" s="18" t="s">
        <v>169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  <c r="J107" s="18" t="s">
        <v>169</v>
      </c>
      <c r="K107" s="18" t="s">
        <v>169</v>
      </c>
    </row>
    <row r="108" spans="1:11" ht="15" customHeight="1" x14ac:dyDescent="0.45">
      <c r="A108" s="19" t="s">
        <v>267</v>
      </c>
      <c r="B108" s="16">
        <v>3683</v>
      </c>
      <c r="C108" s="16">
        <v>3084</v>
      </c>
      <c r="D108" s="16">
        <v>2369</v>
      </c>
      <c r="E108" s="16">
        <v>467</v>
      </c>
      <c r="F108" s="16">
        <v>248</v>
      </c>
      <c r="G108" s="16">
        <v>52275</v>
      </c>
      <c r="H108" s="16">
        <v>47942</v>
      </c>
      <c r="I108" s="16">
        <v>29176</v>
      </c>
      <c r="J108" s="16">
        <v>8061</v>
      </c>
      <c r="K108" s="16">
        <v>10705</v>
      </c>
    </row>
    <row r="109" spans="1:11" ht="15" customHeight="1" x14ac:dyDescent="0.45">
      <c r="A109" s="19" t="s">
        <v>268</v>
      </c>
      <c r="B109" s="16">
        <v>237</v>
      </c>
      <c r="C109" s="16">
        <v>165</v>
      </c>
      <c r="D109" s="16">
        <v>115</v>
      </c>
      <c r="E109" s="16">
        <v>32</v>
      </c>
      <c r="F109" s="16">
        <v>19</v>
      </c>
      <c r="G109" s="16">
        <v>4616</v>
      </c>
      <c r="H109" s="16">
        <v>4214</v>
      </c>
      <c r="I109" s="16">
        <v>2522</v>
      </c>
      <c r="J109" s="16">
        <v>496</v>
      </c>
      <c r="K109" s="16">
        <v>1196</v>
      </c>
    </row>
    <row r="110" spans="1:11" ht="15" customHeight="1" x14ac:dyDescent="0.45">
      <c r="A110" s="19" t="s">
        <v>269</v>
      </c>
      <c r="B110" s="16">
        <v>84</v>
      </c>
      <c r="C110" s="16">
        <v>79</v>
      </c>
      <c r="D110" s="16">
        <v>63</v>
      </c>
      <c r="E110" s="16">
        <v>8</v>
      </c>
      <c r="F110" s="16">
        <v>8</v>
      </c>
      <c r="G110" s="16">
        <v>4068</v>
      </c>
      <c r="H110" s="16">
        <v>4010</v>
      </c>
      <c r="I110" s="16">
        <v>2951</v>
      </c>
      <c r="J110" s="16">
        <v>472</v>
      </c>
      <c r="K110" s="16">
        <v>587</v>
      </c>
    </row>
    <row r="111" spans="1:11" ht="15" customHeight="1" x14ac:dyDescent="0.45">
      <c r="A111" s="19" t="s">
        <v>270</v>
      </c>
      <c r="B111" s="16">
        <v>154</v>
      </c>
      <c r="C111" s="16">
        <v>141</v>
      </c>
      <c r="D111" s="16">
        <v>93</v>
      </c>
      <c r="E111" s="16">
        <v>33</v>
      </c>
      <c r="F111" s="16">
        <v>15</v>
      </c>
      <c r="G111" s="16">
        <v>3456</v>
      </c>
      <c r="H111" s="16">
        <v>3395</v>
      </c>
      <c r="I111" s="16">
        <v>1606</v>
      </c>
      <c r="J111" s="16">
        <v>691</v>
      </c>
      <c r="K111" s="16">
        <v>1097</v>
      </c>
    </row>
    <row r="112" spans="1:11" ht="15" customHeight="1" x14ac:dyDescent="0.45">
      <c r="A112" s="19" t="s">
        <v>271</v>
      </c>
      <c r="B112" s="16">
        <v>258</v>
      </c>
      <c r="C112" s="16">
        <v>218</v>
      </c>
      <c r="D112" s="16">
        <v>139</v>
      </c>
      <c r="E112" s="16">
        <v>26</v>
      </c>
      <c r="F112" s="16">
        <v>53</v>
      </c>
      <c r="G112" s="16">
        <v>5159</v>
      </c>
      <c r="H112" s="16">
        <v>4921</v>
      </c>
      <c r="I112" s="16">
        <v>2014</v>
      </c>
      <c r="J112" s="16">
        <v>482</v>
      </c>
      <c r="K112" s="16">
        <v>2425</v>
      </c>
    </row>
    <row r="113" spans="1:11" ht="15" customHeight="1" x14ac:dyDescent="0.45">
      <c r="A113" s="19" t="s">
        <v>272</v>
      </c>
      <c r="B113" s="16">
        <v>314</v>
      </c>
      <c r="C113" s="16">
        <v>52</v>
      </c>
      <c r="D113" s="16">
        <v>29</v>
      </c>
      <c r="E113" s="16">
        <v>22</v>
      </c>
      <c r="F113" s="16" t="s">
        <v>171</v>
      </c>
      <c r="G113" s="16">
        <v>3212</v>
      </c>
      <c r="H113" s="16">
        <v>1284</v>
      </c>
      <c r="I113" s="16">
        <v>643</v>
      </c>
      <c r="J113" s="16">
        <v>545</v>
      </c>
      <c r="K113" s="16" t="s">
        <v>171</v>
      </c>
    </row>
    <row r="114" spans="1:11" ht="15" customHeight="1" x14ac:dyDescent="0.45">
      <c r="A114" s="19" t="s">
        <v>273</v>
      </c>
      <c r="B114" s="16">
        <v>197</v>
      </c>
      <c r="C114" s="16">
        <v>181</v>
      </c>
      <c r="D114" s="16">
        <v>136</v>
      </c>
      <c r="E114" s="16">
        <v>36</v>
      </c>
      <c r="F114" s="16" t="s">
        <v>171</v>
      </c>
      <c r="G114" s="16">
        <v>1932</v>
      </c>
      <c r="H114" s="16">
        <v>1810</v>
      </c>
      <c r="I114" s="16">
        <v>1159</v>
      </c>
      <c r="J114" s="16">
        <v>344</v>
      </c>
      <c r="K114" s="16" t="s">
        <v>171</v>
      </c>
    </row>
    <row r="115" spans="1:11" ht="15" customHeight="1" x14ac:dyDescent="0.45">
      <c r="A115" s="19" t="s">
        <v>274</v>
      </c>
      <c r="B115" s="16">
        <v>52</v>
      </c>
      <c r="C115" s="16">
        <v>50</v>
      </c>
      <c r="D115" s="16">
        <v>42</v>
      </c>
      <c r="E115" s="16" t="s">
        <v>171</v>
      </c>
      <c r="F115" s="16">
        <v>7</v>
      </c>
      <c r="G115" s="16">
        <v>3362</v>
      </c>
      <c r="H115" s="16">
        <v>3314</v>
      </c>
      <c r="I115" s="16">
        <v>2278</v>
      </c>
      <c r="J115" s="16" t="s">
        <v>171</v>
      </c>
      <c r="K115" s="16">
        <v>912</v>
      </c>
    </row>
    <row r="116" spans="1:11" ht="15" customHeight="1" x14ac:dyDescent="0.45">
      <c r="A116" s="19" t="s">
        <v>275</v>
      </c>
      <c r="B116" s="16">
        <v>65</v>
      </c>
      <c r="C116" s="16">
        <v>61</v>
      </c>
      <c r="D116" s="16">
        <v>53</v>
      </c>
      <c r="E116" s="16" t="s">
        <v>171</v>
      </c>
      <c r="F116" s="16" t="s">
        <v>171</v>
      </c>
      <c r="G116" s="16">
        <v>1295</v>
      </c>
      <c r="H116" s="16">
        <v>1275</v>
      </c>
      <c r="I116" s="16">
        <v>1048</v>
      </c>
      <c r="J116" s="16" t="s">
        <v>171</v>
      </c>
      <c r="K116" s="16" t="s">
        <v>171</v>
      </c>
    </row>
    <row r="117" spans="1:11" ht="15" customHeight="1" x14ac:dyDescent="0.45">
      <c r="A117" s="19" t="s">
        <v>276</v>
      </c>
      <c r="B117" s="16">
        <v>35</v>
      </c>
      <c r="C117" s="16">
        <v>32</v>
      </c>
      <c r="D117" s="16">
        <v>27</v>
      </c>
      <c r="E117" s="16" t="s">
        <v>171</v>
      </c>
      <c r="F117" s="16" t="s">
        <v>346</v>
      </c>
      <c r="G117" s="16">
        <v>554</v>
      </c>
      <c r="H117" s="16">
        <v>494</v>
      </c>
      <c r="I117" s="16">
        <v>193</v>
      </c>
      <c r="J117" s="16" t="s">
        <v>171</v>
      </c>
      <c r="K117" s="16">
        <v>200</v>
      </c>
    </row>
    <row r="118" spans="1:11" ht="15" customHeight="1" x14ac:dyDescent="0.45">
      <c r="A118" s="19" t="s">
        <v>277</v>
      </c>
      <c r="B118" s="16">
        <v>104</v>
      </c>
      <c r="C118" s="16">
        <v>81</v>
      </c>
      <c r="D118" s="16">
        <v>71</v>
      </c>
      <c r="E118" s="16" t="s">
        <v>171</v>
      </c>
      <c r="F118" s="16">
        <v>2</v>
      </c>
      <c r="G118" s="16">
        <v>2107</v>
      </c>
      <c r="H118" s="16">
        <v>1886</v>
      </c>
      <c r="I118" s="16">
        <v>1359</v>
      </c>
      <c r="J118" s="16" t="s">
        <v>171</v>
      </c>
      <c r="K118" s="16">
        <v>415</v>
      </c>
    </row>
    <row r="119" spans="1:11" ht="15" customHeight="1" x14ac:dyDescent="0.45">
      <c r="A119" s="19" t="s">
        <v>72</v>
      </c>
      <c r="B119" s="16">
        <v>371</v>
      </c>
      <c r="C119" s="16">
        <v>278</v>
      </c>
      <c r="D119" s="16">
        <v>209</v>
      </c>
      <c r="E119" s="16">
        <v>49</v>
      </c>
      <c r="F119" s="16">
        <v>20</v>
      </c>
      <c r="G119" s="16">
        <v>5057</v>
      </c>
      <c r="H119" s="16">
        <v>4470</v>
      </c>
      <c r="I119" s="16">
        <v>2584</v>
      </c>
      <c r="J119" s="16">
        <v>1228</v>
      </c>
      <c r="K119" s="16">
        <v>658</v>
      </c>
    </row>
    <row r="120" spans="1:11" ht="44.1" customHeight="1" x14ac:dyDescent="0.45">
      <c r="A120" s="17" t="s">
        <v>278</v>
      </c>
      <c r="B120" s="23" t="s">
        <v>169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  <c r="J120" s="23" t="s">
        <v>169</v>
      </c>
      <c r="K120" s="23" t="s">
        <v>169</v>
      </c>
    </row>
    <row r="121" spans="1:11" ht="15" customHeight="1" x14ac:dyDescent="0.45">
      <c r="A121" s="19" t="s">
        <v>279</v>
      </c>
      <c r="B121" s="16">
        <v>2094</v>
      </c>
      <c r="C121" s="16">
        <v>1886</v>
      </c>
      <c r="D121" s="16">
        <v>1393</v>
      </c>
      <c r="E121" s="16">
        <v>297</v>
      </c>
      <c r="F121" s="16">
        <v>196</v>
      </c>
      <c r="G121" s="16">
        <v>42216</v>
      </c>
      <c r="H121" s="16">
        <v>40289</v>
      </c>
      <c r="I121" s="16">
        <v>22231</v>
      </c>
      <c r="J121" s="16">
        <v>6390</v>
      </c>
      <c r="K121" s="16">
        <v>11668</v>
      </c>
    </row>
    <row r="122" spans="1:11" ht="15" customHeight="1" x14ac:dyDescent="0.45">
      <c r="A122" s="20" t="s">
        <v>280</v>
      </c>
      <c r="B122" s="16">
        <v>444</v>
      </c>
      <c r="C122" s="16">
        <v>424</v>
      </c>
      <c r="D122" s="16">
        <v>296</v>
      </c>
      <c r="E122" s="16">
        <v>74</v>
      </c>
      <c r="F122" s="16">
        <v>54</v>
      </c>
      <c r="G122" s="16">
        <v>13022</v>
      </c>
      <c r="H122" s="16">
        <v>12835</v>
      </c>
      <c r="I122" s="16">
        <v>7022</v>
      </c>
      <c r="J122" s="16">
        <v>1819</v>
      </c>
      <c r="K122" s="16">
        <v>3994</v>
      </c>
    </row>
    <row r="123" spans="1:11" ht="15" customHeight="1" x14ac:dyDescent="0.45">
      <c r="A123" s="20" t="s">
        <v>281</v>
      </c>
      <c r="B123" s="16">
        <v>71</v>
      </c>
      <c r="C123" s="16">
        <v>62</v>
      </c>
      <c r="D123" s="16">
        <v>52</v>
      </c>
      <c r="E123" s="16" t="s">
        <v>171</v>
      </c>
      <c r="F123" s="16">
        <v>5</v>
      </c>
      <c r="G123" s="16">
        <v>1753</v>
      </c>
      <c r="H123" s="16">
        <v>1715</v>
      </c>
      <c r="I123" s="16">
        <v>935</v>
      </c>
      <c r="J123" s="16" t="s">
        <v>171</v>
      </c>
      <c r="K123" s="16">
        <v>485</v>
      </c>
    </row>
    <row r="124" spans="1:11" ht="15" customHeight="1" x14ac:dyDescent="0.45">
      <c r="A124" s="20" t="s">
        <v>282</v>
      </c>
      <c r="B124" s="16">
        <v>987</v>
      </c>
      <c r="C124" s="16">
        <v>881</v>
      </c>
      <c r="D124" s="16">
        <v>654</v>
      </c>
      <c r="E124" s="16">
        <v>133</v>
      </c>
      <c r="F124" s="16">
        <v>94</v>
      </c>
      <c r="G124" s="16">
        <v>20917</v>
      </c>
      <c r="H124" s="16">
        <v>20189</v>
      </c>
      <c r="I124" s="16">
        <v>10907</v>
      </c>
      <c r="J124" s="16">
        <v>3186</v>
      </c>
      <c r="K124" s="16">
        <v>6095</v>
      </c>
    </row>
    <row r="125" spans="1:11" ht="15" customHeight="1" x14ac:dyDescent="0.45">
      <c r="A125" s="20" t="s">
        <v>283</v>
      </c>
      <c r="B125" s="16">
        <v>194</v>
      </c>
      <c r="C125" s="16">
        <v>174</v>
      </c>
      <c r="D125" s="16">
        <v>130</v>
      </c>
      <c r="E125" s="16">
        <v>27</v>
      </c>
      <c r="F125" s="16">
        <v>17</v>
      </c>
      <c r="G125" s="16">
        <v>4230</v>
      </c>
      <c r="H125" s="16">
        <v>4144</v>
      </c>
      <c r="I125" s="16">
        <v>2261</v>
      </c>
      <c r="J125" s="16">
        <v>788</v>
      </c>
      <c r="K125" s="16">
        <v>1096</v>
      </c>
    </row>
    <row r="126" spans="1:11" ht="15" customHeight="1" x14ac:dyDescent="0.45">
      <c r="A126" s="20" t="s">
        <v>284</v>
      </c>
      <c r="B126" s="16">
        <v>889</v>
      </c>
      <c r="C126" s="16">
        <v>813</v>
      </c>
      <c r="D126" s="16">
        <v>563</v>
      </c>
      <c r="E126" s="16">
        <v>136</v>
      </c>
      <c r="F126" s="16">
        <v>114</v>
      </c>
      <c r="G126" s="16">
        <v>21340</v>
      </c>
      <c r="H126" s="16">
        <v>20777</v>
      </c>
      <c r="I126" s="16">
        <v>10449</v>
      </c>
      <c r="J126" s="16">
        <v>3418</v>
      </c>
      <c r="K126" s="16">
        <v>6911</v>
      </c>
    </row>
    <row r="127" spans="1:11" ht="15" customHeight="1" x14ac:dyDescent="0.45">
      <c r="A127" s="20" t="s">
        <v>285</v>
      </c>
      <c r="B127" s="16">
        <v>560</v>
      </c>
      <c r="C127" s="16">
        <v>526</v>
      </c>
      <c r="D127" s="16">
        <v>352</v>
      </c>
      <c r="E127" s="16">
        <v>107</v>
      </c>
      <c r="F127" s="16">
        <v>66</v>
      </c>
      <c r="G127" s="16">
        <v>12265</v>
      </c>
      <c r="H127" s="16">
        <v>11984</v>
      </c>
      <c r="I127" s="16">
        <v>6237</v>
      </c>
      <c r="J127" s="16">
        <v>1983</v>
      </c>
      <c r="K127" s="16">
        <v>3765</v>
      </c>
    </row>
    <row r="128" spans="1:11" ht="15" customHeight="1" x14ac:dyDescent="0.45">
      <c r="A128" s="20" t="s">
        <v>286</v>
      </c>
      <c r="B128" s="16">
        <v>1101</v>
      </c>
      <c r="C128" s="16">
        <v>1019</v>
      </c>
      <c r="D128" s="16">
        <v>722</v>
      </c>
      <c r="E128" s="16">
        <v>173</v>
      </c>
      <c r="F128" s="16">
        <v>123</v>
      </c>
      <c r="G128" s="16">
        <v>26779</v>
      </c>
      <c r="H128" s="16">
        <v>26061</v>
      </c>
      <c r="I128" s="16">
        <v>13578</v>
      </c>
      <c r="J128" s="16">
        <v>4230</v>
      </c>
      <c r="K128" s="16">
        <v>8253</v>
      </c>
    </row>
    <row r="129" spans="1:11" ht="15" customHeight="1" x14ac:dyDescent="0.45">
      <c r="A129" s="20" t="s">
        <v>287</v>
      </c>
      <c r="B129" s="16">
        <v>982</v>
      </c>
      <c r="C129" s="16">
        <v>920</v>
      </c>
      <c r="D129" s="16">
        <v>660</v>
      </c>
      <c r="E129" s="16">
        <v>150</v>
      </c>
      <c r="F129" s="16">
        <v>110</v>
      </c>
      <c r="G129" s="16">
        <v>25503</v>
      </c>
      <c r="H129" s="16">
        <v>24671</v>
      </c>
      <c r="I129" s="16">
        <v>12695</v>
      </c>
      <c r="J129" s="16">
        <v>3900</v>
      </c>
      <c r="K129" s="16">
        <v>8076</v>
      </c>
    </row>
    <row r="130" spans="1:11" ht="15" customHeight="1" x14ac:dyDescent="0.45">
      <c r="A130" s="20" t="s">
        <v>288</v>
      </c>
      <c r="B130" s="16">
        <v>747</v>
      </c>
      <c r="C130" s="16">
        <v>681</v>
      </c>
      <c r="D130" s="16">
        <v>487</v>
      </c>
      <c r="E130" s="16">
        <v>109</v>
      </c>
      <c r="F130" s="16">
        <v>85</v>
      </c>
      <c r="G130" s="16">
        <v>16160</v>
      </c>
      <c r="H130" s="16">
        <v>15675</v>
      </c>
      <c r="I130" s="16">
        <v>8123</v>
      </c>
      <c r="J130" s="16">
        <v>2398</v>
      </c>
      <c r="K130" s="16">
        <v>5154</v>
      </c>
    </row>
    <row r="131" spans="1:11" ht="15" customHeight="1" x14ac:dyDescent="0.45">
      <c r="A131" s="20" t="s">
        <v>289</v>
      </c>
      <c r="B131" s="16">
        <v>644</v>
      </c>
      <c r="C131" s="16">
        <v>601</v>
      </c>
      <c r="D131" s="16">
        <v>422</v>
      </c>
      <c r="E131" s="16">
        <v>98</v>
      </c>
      <c r="F131" s="16">
        <v>81</v>
      </c>
      <c r="G131" s="16">
        <v>13828</v>
      </c>
      <c r="H131" s="16">
        <v>13544</v>
      </c>
      <c r="I131" s="16">
        <v>7147</v>
      </c>
      <c r="J131" s="16">
        <v>1944</v>
      </c>
      <c r="K131" s="16">
        <v>4452</v>
      </c>
    </row>
    <row r="132" spans="1:11" ht="15" customHeight="1" x14ac:dyDescent="0.45">
      <c r="A132" s="20" t="s">
        <v>290</v>
      </c>
      <c r="B132" s="16">
        <v>382</v>
      </c>
      <c r="C132" s="16">
        <v>353</v>
      </c>
      <c r="D132" s="16">
        <v>248</v>
      </c>
      <c r="E132" s="16">
        <v>61</v>
      </c>
      <c r="F132" s="16">
        <v>44</v>
      </c>
      <c r="G132" s="16">
        <v>7607</v>
      </c>
      <c r="H132" s="16">
        <v>7331</v>
      </c>
      <c r="I132" s="16">
        <v>3785</v>
      </c>
      <c r="J132" s="16">
        <v>1176</v>
      </c>
      <c r="K132" s="16">
        <v>2370</v>
      </c>
    </row>
    <row r="133" spans="1:11" ht="15" customHeight="1" x14ac:dyDescent="0.45">
      <c r="A133" s="20" t="s">
        <v>291</v>
      </c>
      <c r="B133" s="16">
        <v>616</v>
      </c>
      <c r="C133" s="16">
        <v>585</v>
      </c>
      <c r="D133" s="16">
        <v>407</v>
      </c>
      <c r="E133" s="16">
        <v>101</v>
      </c>
      <c r="F133" s="16">
        <v>77</v>
      </c>
      <c r="G133" s="16">
        <v>17196</v>
      </c>
      <c r="H133" s="16">
        <v>16864</v>
      </c>
      <c r="I133" s="16">
        <v>8874</v>
      </c>
      <c r="J133" s="16">
        <v>2709</v>
      </c>
      <c r="K133" s="16">
        <v>5281</v>
      </c>
    </row>
    <row r="134" spans="1:11" ht="15" customHeight="1" x14ac:dyDescent="0.45">
      <c r="A134" s="20" t="s">
        <v>292</v>
      </c>
      <c r="B134" s="16">
        <v>152</v>
      </c>
      <c r="C134" s="16">
        <v>144</v>
      </c>
      <c r="D134" s="16">
        <v>108</v>
      </c>
      <c r="E134" s="16">
        <v>20</v>
      </c>
      <c r="F134" s="16">
        <v>16</v>
      </c>
      <c r="G134" s="16">
        <v>3913</v>
      </c>
      <c r="H134" s="16">
        <v>3853</v>
      </c>
      <c r="I134" s="16">
        <v>2137</v>
      </c>
      <c r="J134" s="16">
        <v>518</v>
      </c>
      <c r="K134" s="16">
        <v>1198</v>
      </c>
    </row>
    <row r="135" spans="1:11" ht="15" customHeight="1" x14ac:dyDescent="0.45">
      <c r="A135" s="20" t="s">
        <v>72</v>
      </c>
      <c r="B135" s="16">
        <v>39</v>
      </c>
      <c r="C135" s="16">
        <v>34</v>
      </c>
      <c r="D135" s="16">
        <v>25</v>
      </c>
      <c r="E135" s="16" t="s">
        <v>171</v>
      </c>
      <c r="F135" s="16" t="s">
        <v>171</v>
      </c>
      <c r="G135" s="16">
        <v>848</v>
      </c>
      <c r="H135" s="16">
        <v>829</v>
      </c>
      <c r="I135" s="16">
        <v>321</v>
      </c>
      <c r="J135" s="16" t="s">
        <v>171</v>
      </c>
      <c r="K135" s="16" t="s">
        <v>171</v>
      </c>
    </row>
    <row r="136" spans="1:11" ht="15" customHeight="1" x14ac:dyDescent="0.45">
      <c r="A136" s="19" t="s">
        <v>293</v>
      </c>
      <c r="B136" s="16">
        <v>3160</v>
      </c>
      <c r="C136" s="16">
        <v>2306</v>
      </c>
      <c r="D136" s="16">
        <v>1794</v>
      </c>
      <c r="E136" s="16">
        <v>354</v>
      </c>
      <c r="F136" s="16">
        <v>158</v>
      </c>
      <c r="G136" s="16">
        <v>39154</v>
      </c>
      <c r="H136" s="16">
        <v>33564</v>
      </c>
      <c r="I136" s="16">
        <v>22127</v>
      </c>
      <c r="J136" s="16">
        <v>5365</v>
      </c>
      <c r="K136" s="16">
        <v>6073</v>
      </c>
    </row>
    <row r="137" spans="1:11" ht="15" customHeight="1" x14ac:dyDescent="0.45">
      <c r="A137" s="19" t="s">
        <v>294</v>
      </c>
      <c r="B137" s="16">
        <v>303</v>
      </c>
      <c r="C137" s="16">
        <v>231</v>
      </c>
      <c r="D137" s="16">
        <v>161</v>
      </c>
      <c r="E137" s="16">
        <v>39</v>
      </c>
      <c r="F137" s="16">
        <v>30</v>
      </c>
      <c r="G137" s="16">
        <v>5723</v>
      </c>
      <c r="H137" s="16">
        <v>5162</v>
      </c>
      <c r="I137" s="16">
        <v>3176</v>
      </c>
      <c r="J137" s="16">
        <v>933</v>
      </c>
      <c r="K137" s="16">
        <v>1053</v>
      </c>
    </row>
    <row r="138" spans="1:11" ht="33.950000000000003" customHeight="1" x14ac:dyDescent="0.45">
      <c r="A138" s="17" t="s">
        <v>295</v>
      </c>
      <c r="B138" s="23" t="s">
        <v>169</v>
      </c>
      <c r="C138" s="23" t="s">
        <v>169</v>
      </c>
      <c r="D138" s="23" t="s">
        <v>169</v>
      </c>
      <c r="E138" s="23" t="s">
        <v>169</v>
      </c>
      <c r="F138" s="23" t="s">
        <v>169</v>
      </c>
      <c r="G138" s="23" t="s">
        <v>169</v>
      </c>
      <c r="H138" s="23" t="s">
        <v>169</v>
      </c>
      <c r="I138" s="23" t="s">
        <v>169</v>
      </c>
      <c r="J138" s="23" t="s">
        <v>169</v>
      </c>
      <c r="K138" s="23" t="s">
        <v>169</v>
      </c>
    </row>
    <row r="139" spans="1:11" ht="15" customHeight="1" x14ac:dyDescent="0.45">
      <c r="A139" s="19" t="s">
        <v>296</v>
      </c>
      <c r="B139" s="16">
        <v>5234</v>
      </c>
      <c r="C139" s="16">
        <v>4423</v>
      </c>
      <c r="D139" s="16">
        <v>3348</v>
      </c>
      <c r="E139" s="16">
        <v>690</v>
      </c>
      <c r="F139" s="16">
        <v>385</v>
      </c>
      <c r="G139" s="16">
        <v>84869</v>
      </c>
      <c r="H139" s="16">
        <v>79015</v>
      </c>
      <c r="I139" s="16">
        <v>47534</v>
      </c>
      <c r="J139" s="16">
        <v>12688</v>
      </c>
      <c r="K139" s="16">
        <v>18793</v>
      </c>
    </row>
    <row r="140" spans="1:11" ht="15" customHeight="1" x14ac:dyDescent="0.45">
      <c r="A140" s="19" t="s">
        <v>297</v>
      </c>
      <c r="B140" s="16">
        <v>2933</v>
      </c>
      <c r="C140" s="16">
        <v>2742</v>
      </c>
      <c r="D140" s="16">
        <v>2073</v>
      </c>
      <c r="E140" s="16">
        <v>388</v>
      </c>
      <c r="F140" s="16">
        <v>282</v>
      </c>
      <c r="G140" s="16">
        <v>58725</v>
      </c>
      <c r="H140" s="16">
        <v>57019</v>
      </c>
      <c r="I140" s="16">
        <v>34005</v>
      </c>
      <c r="J140" s="16">
        <v>8211</v>
      </c>
      <c r="K140" s="16">
        <v>14803</v>
      </c>
    </row>
    <row r="141" spans="1:11" ht="15" customHeight="1" x14ac:dyDescent="0.45">
      <c r="A141" s="19" t="s">
        <v>298</v>
      </c>
      <c r="B141" s="16">
        <v>467</v>
      </c>
      <c r="C141" s="16">
        <v>411</v>
      </c>
      <c r="D141" s="16">
        <v>314</v>
      </c>
      <c r="E141" s="16">
        <v>52</v>
      </c>
      <c r="F141" s="16">
        <v>45</v>
      </c>
      <c r="G141" s="16">
        <v>20200</v>
      </c>
      <c r="H141" s="16">
        <v>19708</v>
      </c>
      <c r="I141" s="16">
        <v>10979</v>
      </c>
      <c r="J141" s="16">
        <v>2510</v>
      </c>
      <c r="K141" s="16">
        <v>6219</v>
      </c>
    </row>
    <row r="142" spans="1:11" ht="15" customHeight="1" x14ac:dyDescent="0.45">
      <c r="A142" s="19" t="s">
        <v>299</v>
      </c>
      <c r="B142" s="16">
        <v>48</v>
      </c>
      <c r="C142" s="16">
        <v>45</v>
      </c>
      <c r="D142" s="16">
        <v>30</v>
      </c>
      <c r="E142" s="16">
        <v>6</v>
      </c>
      <c r="F142" s="16">
        <v>8</v>
      </c>
      <c r="G142" s="16">
        <v>5964</v>
      </c>
      <c r="H142" s="16">
        <v>5822</v>
      </c>
      <c r="I142" s="16">
        <v>3596</v>
      </c>
      <c r="J142" s="16">
        <v>501</v>
      </c>
      <c r="K142" s="16">
        <v>1725</v>
      </c>
    </row>
    <row r="143" spans="1:11" ht="15" customHeight="1" x14ac:dyDescent="0.45">
      <c r="A143" s="19" t="s">
        <v>300</v>
      </c>
      <c r="B143" s="16">
        <v>54</v>
      </c>
      <c r="C143" s="16">
        <v>51</v>
      </c>
      <c r="D143" s="16">
        <v>24</v>
      </c>
      <c r="E143" s="16">
        <v>19</v>
      </c>
      <c r="F143" s="16">
        <v>7</v>
      </c>
      <c r="G143" s="16">
        <v>4608</v>
      </c>
      <c r="H143" s="16">
        <v>4511</v>
      </c>
      <c r="I143" s="16">
        <v>2907</v>
      </c>
      <c r="J143" s="16">
        <v>450</v>
      </c>
      <c r="K143" s="16">
        <v>1154</v>
      </c>
    </row>
    <row r="144" spans="1:11" ht="15" customHeight="1" x14ac:dyDescent="0.45">
      <c r="A144" s="19" t="s">
        <v>94</v>
      </c>
      <c r="B144" s="16">
        <v>510</v>
      </c>
      <c r="C144" s="16">
        <v>466</v>
      </c>
      <c r="D144" s="16">
        <v>357</v>
      </c>
      <c r="E144" s="16">
        <v>72</v>
      </c>
      <c r="F144" s="16">
        <v>38</v>
      </c>
      <c r="G144" s="16">
        <v>7706</v>
      </c>
      <c r="H144" s="16">
        <v>7383</v>
      </c>
      <c r="I144" s="16">
        <v>4491</v>
      </c>
      <c r="J144" s="16">
        <v>1127</v>
      </c>
      <c r="K144" s="16">
        <v>1765</v>
      </c>
    </row>
    <row r="145" spans="1:11" ht="15" customHeight="1" thickBot="1" x14ac:dyDescent="0.5">
      <c r="A145" s="25" t="s">
        <v>72</v>
      </c>
      <c r="B145" s="26">
        <v>172</v>
      </c>
      <c r="C145" s="26">
        <v>141</v>
      </c>
      <c r="D145" s="26">
        <v>104</v>
      </c>
      <c r="E145" s="26">
        <v>23</v>
      </c>
      <c r="F145" s="26">
        <v>14</v>
      </c>
      <c r="G145" s="26">
        <v>3826</v>
      </c>
      <c r="H145" s="26">
        <v>3679</v>
      </c>
      <c r="I145" s="26">
        <v>2260</v>
      </c>
      <c r="J145" s="26">
        <v>475</v>
      </c>
      <c r="K145" s="26">
        <v>944</v>
      </c>
    </row>
    <row r="146" spans="1:11" ht="33.950000000000003" customHeight="1" x14ac:dyDescent="0.45">
      <c r="A146" s="27" t="s">
        <v>347</v>
      </c>
      <c r="B146" s="28"/>
      <c r="C146" s="28" t="s">
        <v>169</v>
      </c>
      <c r="D146" s="28" t="s">
        <v>169</v>
      </c>
      <c r="E146" s="28" t="s">
        <v>169</v>
      </c>
      <c r="F146" s="28" t="s">
        <v>169</v>
      </c>
      <c r="G146" s="28" t="s">
        <v>169</v>
      </c>
      <c r="H146" s="28" t="s">
        <v>169</v>
      </c>
      <c r="I146" s="28" t="s">
        <v>169</v>
      </c>
      <c r="J146" s="28" t="s">
        <v>169</v>
      </c>
      <c r="K146" s="29" t="s">
        <v>169</v>
      </c>
    </row>
    <row r="147" spans="1:11" ht="15" customHeight="1" x14ac:dyDescent="0.45">
      <c r="A147" s="30" t="s">
        <v>296</v>
      </c>
      <c r="B147" s="50">
        <v>2658</v>
      </c>
      <c r="C147" s="50">
        <v>2658</v>
      </c>
      <c r="D147" s="50">
        <v>1901</v>
      </c>
      <c r="E147" s="50">
        <v>508</v>
      </c>
      <c r="F147" s="50">
        <v>250</v>
      </c>
      <c r="G147" s="50">
        <v>42755</v>
      </c>
      <c r="H147" s="50">
        <v>42755</v>
      </c>
      <c r="I147" s="50">
        <v>21435</v>
      </c>
      <c r="J147" s="50">
        <v>9362</v>
      </c>
      <c r="K147" s="32">
        <v>11957</v>
      </c>
    </row>
    <row r="148" spans="1:11" ht="15" customHeight="1" x14ac:dyDescent="0.45">
      <c r="A148" s="30" t="s">
        <v>297</v>
      </c>
      <c r="B148" s="50">
        <v>1758</v>
      </c>
      <c r="C148" s="50">
        <v>1758</v>
      </c>
      <c r="D148" s="50">
        <v>1367</v>
      </c>
      <c r="E148" s="50">
        <v>182</v>
      </c>
      <c r="F148" s="50">
        <v>209</v>
      </c>
      <c r="G148" s="50">
        <v>39523</v>
      </c>
      <c r="H148" s="50">
        <v>39523</v>
      </c>
      <c r="I148" s="50">
        <v>24806</v>
      </c>
      <c r="J148" s="50">
        <v>4088</v>
      </c>
      <c r="K148" s="32">
        <v>10629</v>
      </c>
    </row>
    <row r="149" spans="1:11" ht="15" customHeight="1" x14ac:dyDescent="0.45">
      <c r="A149" s="30" t="s">
        <v>298</v>
      </c>
      <c r="B149" s="50">
        <v>77</v>
      </c>
      <c r="C149" s="50">
        <v>77</v>
      </c>
      <c r="D149" s="50">
        <v>63</v>
      </c>
      <c r="E149" s="50" t="s">
        <v>171</v>
      </c>
      <c r="F149" s="50">
        <v>7</v>
      </c>
      <c r="G149" s="50">
        <v>1911</v>
      </c>
      <c r="H149" s="50">
        <v>1911</v>
      </c>
      <c r="I149" s="50">
        <v>1318</v>
      </c>
      <c r="J149" s="50" t="s">
        <v>171</v>
      </c>
      <c r="K149" s="32">
        <v>467</v>
      </c>
    </row>
    <row r="150" spans="1:11" ht="15" customHeight="1" x14ac:dyDescent="0.45">
      <c r="A150" s="30" t="s">
        <v>299</v>
      </c>
      <c r="B150" s="50">
        <v>25</v>
      </c>
      <c r="C150" s="50">
        <v>25</v>
      </c>
      <c r="D150" s="50">
        <v>19</v>
      </c>
      <c r="E150" s="50">
        <v>3</v>
      </c>
      <c r="F150" s="50">
        <v>4</v>
      </c>
      <c r="G150" s="50">
        <v>4551</v>
      </c>
      <c r="H150" s="50">
        <v>4551</v>
      </c>
      <c r="I150" s="50">
        <v>3002</v>
      </c>
      <c r="J150" s="50">
        <v>325</v>
      </c>
      <c r="K150" s="32">
        <v>1224</v>
      </c>
    </row>
    <row r="151" spans="1:11" ht="15" customHeight="1" thickBot="1" x14ac:dyDescent="0.5">
      <c r="A151" s="33" t="s">
        <v>94</v>
      </c>
      <c r="B151" s="34">
        <v>142</v>
      </c>
      <c r="C151" s="34">
        <v>142</v>
      </c>
      <c r="D151" s="34">
        <v>106</v>
      </c>
      <c r="E151" s="34" t="s">
        <v>171</v>
      </c>
      <c r="F151" s="34">
        <v>14</v>
      </c>
      <c r="G151" s="34">
        <v>1575</v>
      </c>
      <c r="H151" s="34">
        <v>1575</v>
      </c>
      <c r="I151" s="34">
        <v>1006</v>
      </c>
      <c r="J151" s="34" t="s">
        <v>171</v>
      </c>
      <c r="K151" s="35">
        <v>348</v>
      </c>
    </row>
    <row r="152" spans="1:11" ht="33.950000000000003" customHeight="1" x14ac:dyDescent="0.45">
      <c r="A152" s="17" t="s">
        <v>303</v>
      </c>
      <c r="B152" s="23" t="s">
        <v>169</v>
      </c>
      <c r="C152" s="23" t="s">
        <v>169</v>
      </c>
      <c r="D152" s="23" t="s">
        <v>169</v>
      </c>
      <c r="E152" s="23" t="s">
        <v>169</v>
      </c>
      <c r="F152" s="23" t="s">
        <v>169</v>
      </c>
      <c r="G152" s="23" t="s">
        <v>169</v>
      </c>
      <c r="H152" s="23" t="s">
        <v>169</v>
      </c>
      <c r="I152" s="23" t="s">
        <v>169</v>
      </c>
      <c r="J152" s="23" t="s">
        <v>169</v>
      </c>
      <c r="K152" s="23" t="s">
        <v>169</v>
      </c>
    </row>
    <row r="153" spans="1:11" ht="15" customHeight="1" x14ac:dyDescent="0.45">
      <c r="A153" s="19" t="s">
        <v>159</v>
      </c>
      <c r="B153" s="16">
        <v>4722</v>
      </c>
      <c r="C153" s="16">
        <v>4237</v>
      </c>
      <c r="D153" s="16">
        <v>3229</v>
      </c>
      <c r="E153" s="16">
        <v>634</v>
      </c>
      <c r="F153" s="16">
        <v>374</v>
      </c>
      <c r="G153" s="16">
        <v>80078</v>
      </c>
      <c r="H153" s="16">
        <v>76584</v>
      </c>
      <c r="I153" s="16">
        <v>46147</v>
      </c>
      <c r="J153" s="16">
        <v>11914</v>
      </c>
      <c r="K153" s="16">
        <v>18523</v>
      </c>
    </row>
    <row r="154" spans="1:11" ht="15" customHeight="1" x14ac:dyDescent="0.45">
      <c r="A154" s="19" t="s">
        <v>304</v>
      </c>
      <c r="B154" s="16">
        <v>4461</v>
      </c>
      <c r="C154" s="16">
        <v>4097</v>
      </c>
      <c r="D154" s="16">
        <v>3093</v>
      </c>
      <c r="E154" s="16">
        <v>631</v>
      </c>
      <c r="F154" s="16">
        <v>374</v>
      </c>
      <c r="G154" s="16">
        <v>79294</v>
      </c>
      <c r="H154" s="16">
        <v>76414</v>
      </c>
      <c r="I154" s="16">
        <v>45554</v>
      </c>
      <c r="J154" s="16">
        <v>12198</v>
      </c>
      <c r="K154" s="16">
        <v>18662</v>
      </c>
    </row>
    <row r="155" spans="1:11" ht="15" customHeight="1" x14ac:dyDescent="0.45">
      <c r="A155" s="19" t="s">
        <v>305</v>
      </c>
      <c r="B155" s="16">
        <v>4423</v>
      </c>
      <c r="C155" s="16">
        <v>4423</v>
      </c>
      <c r="D155" s="16">
        <v>3348</v>
      </c>
      <c r="E155" s="16">
        <v>690</v>
      </c>
      <c r="F155" s="16">
        <v>385</v>
      </c>
      <c r="G155" s="16">
        <v>79015</v>
      </c>
      <c r="H155" s="16">
        <v>79015</v>
      </c>
      <c r="I155" s="16">
        <v>47534</v>
      </c>
      <c r="J155" s="16">
        <v>12688</v>
      </c>
      <c r="K155" s="16">
        <v>18793</v>
      </c>
    </row>
    <row r="156" spans="1:11" ht="15" customHeight="1" x14ac:dyDescent="0.45">
      <c r="A156" s="19" t="s">
        <v>306</v>
      </c>
      <c r="B156" s="16">
        <v>1589</v>
      </c>
      <c r="C156" s="16">
        <v>1573</v>
      </c>
      <c r="D156" s="16">
        <v>1190</v>
      </c>
      <c r="E156" s="16">
        <v>176</v>
      </c>
      <c r="F156" s="16">
        <v>208</v>
      </c>
      <c r="G156" s="16">
        <v>38546</v>
      </c>
      <c r="H156" s="16">
        <v>38389</v>
      </c>
      <c r="I156" s="16">
        <v>21608</v>
      </c>
      <c r="J156" s="16">
        <v>4102</v>
      </c>
      <c r="K156" s="16">
        <v>12679</v>
      </c>
    </row>
    <row r="157" spans="1:11" ht="15" customHeight="1" x14ac:dyDescent="0.45">
      <c r="A157" s="19" t="s">
        <v>307</v>
      </c>
      <c r="B157" s="16">
        <v>259</v>
      </c>
      <c r="C157" s="16">
        <v>228</v>
      </c>
      <c r="D157" s="16">
        <v>150</v>
      </c>
      <c r="E157" s="16">
        <v>55</v>
      </c>
      <c r="F157" s="16">
        <v>22</v>
      </c>
      <c r="G157" s="16">
        <v>5078</v>
      </c>
      <c r="H157" s="16">
        <v>4570</v>
      </c>
      <c r="I157" s="16">
        <v>2431</v>
      </c>
      <c r="J157" s="16">
        <v>1148</v>
      </c>
      <c r="K157" s="16">
        <v>990</v>
      </c>
    </row>
    <row r="158" spans="1:11" ht="27.95" customHeight="1" x14ac:dyDescent="0.45">
      <c r="A158" s="19" t="s">
        <v>308</v>
      </c>
      <c r="B158" s="16">
        <v>410</v>
      </c>
      <c r="C158" s="16">
        <v>395</v>
      </c>
      <c r="D158" s="16">
        <v>292</v>
      </c>
      <c r="E158" s="16">
        <v>34</v>
      </c>
      <c r="F158" s="16">
        <v>69</v>
      </c>
      <c r="G158" s="16">
        <v>25642</v>
      </c>
      <c r="H158" s="16">
        <v>25280</v>
      </c>
      <c r="I158" s="16">
        <v>14045</v>
      </c>
      <c r="J158" s="16">
        <v>2858</v>
      </c>
      <c r="K158" s="16">
        <v>8378</v>
      </c>
    </row>
    <row r="159" spans="1:11" ht="44.1" customHeight="1" x14ac:dyDescent="0.45">
      <c r="A159" s="17" t="s">
        <v>348</v>
      </c>
      <c r="B159" s="23" t="s">
        <v>169</v>
      </c>
      <c r="C159" s="23" t="s">
        <v>169</v>
      </c>
      <c r="D159" s="23" t="s">
        <v>169</v>
      </c>
      <c r="E159" s="23" t="s">
        <v>169</v>
      </c>
      <c r="F159" s="23" t="s">
        <v>169</v>
      </c>
      <c r="G159" s="23" t="s">
        <v>169</v>
      </c>
      <c r="H159" s="23" t="s">
        <v>169</v>
      </c>
      <c r="I159" s="23" t="s">
        <v>169</v>
      </c>
      <c r="J159" s="23" t="s">
        <v>169</v>
      </c>
      <c r="K159" s="23" t="s">
        <v>169</v>
      </c>
    </row>
    <row r="160" spans="1:11" ht="15" customHeight="1" x14ac:dyDescent="0.45">
      <c r="A160" s="19" t="s">
        <v>349</v>
      </c>
      <c r="B160" s="16">
        <v>153</v>
      </c>
      <c r="C160" s="16">
        <v>150</v>
      </c>
      <c r="D160" s="16">
        <v>95</v>
      </c>
      <c r="E160" s="16">
        <v>17</v>
      </c>
      <c r="F160" s="16">
        <v>38</v>
      </c>
      <c r="G160" s="16">
        <v>9884</v>
      </c>
      <c r="H160" s="16">
        <v>9864</v>
      </c>
      <c r="I160" s="16">
        <v>4357</v>
      </c>
      <c r="J160" s="16">
        <v>899</v>
      </c>
      <c r="K160" s="16">
        <v>4608</v>
      </c>
    </row>
    <row r="161" spans="1:11" ht="15" customHeight="1" x14ac:dyDescent="0.45">
      <c r="A161" s="19" t="s">
        <v>350</v>
      </c>
      <c r="B161" s="16">
        <v>173</v>
      </c>
      <c r="C161" s="16">
        <v>173</v>
      </c>
      <c r="D161" s="16">
        <v>97</v>
      </c>
      <c r="E161" s="16">
        <v>13</v>
      </c>
      <c r="F161" s="16">
        <v>63</v>
      </c>
      <c r="G161" s="16">
        <v>9787</v>
      </c>
      <c r="H161" s="16">
        <v>9778</v>
      </c>
      <c r="I161" s="16">
        <v>3500</v>
      </c>
      <c r="J161" s="16">
        <v>1131</v>
      </c>
      <c r="K161" s="16">
        <v>5147</v>
      </c>
    </row>
    <row r="162" spans="1:11" ht="15" customHeight="1" x14ac:dyDescent="0.45">
      <c r="A162" s="19" t="s">
        <v>351</v>
      </c>
      <c r="B162" s="16">
        <v>130</v>
      </c>
      <c r="C162" s="16">
        <v>130</v>
      </c>
      <c r="D162" s="16">
        <v>81</v>
      </c>
      <c r="E162" s="16">
        <v>12</v>
      </c>
      <c r="F162" s="16">
        <v>38</v>
      </c>
      <c r="G162" s="16">
        <v>15222</v>
      </c>
      <c r="H162" s="16">
        <v>15219</v>
      </c>
      <c r="I162" s="16">
        <v>8204</v>
      </c>
      <c r="J162" s="16">
        <v>1429</v>
      </c>
      <c r="K162" s="16">
        <v>5587</v>
      </c>
    </row>
    <row r="163" spans="1:11" ht="27.95" customHeight="1" x14ac:dyDescent="0.45">
      <c r="A163" s="19" t="s">
        <v>352</v>
      </c>
      <c r="B163" s="16">
        <v>282</v>
      </c>
      <c r="C163" s="16">
        <v>282</v>
      </c>
      <c r="D163" s="16">
        <v>181</v>
      </c>
      <c r="E163" s="16">
        <v>41</v>
      </c>
      <c r="F163" s="16">
        <v>60</v>
      </c>
      <c r="G163" s="16">
        <v>16150</v>
      </c>
      <c r="H163" s="16">
        <v>16150</v>
      </c>
      <c r="I163" s="16">
        <v>8757</v>
      </c>
      <c r="J163" s="16">
        <v>1491</v>
      </c>
      <c r="K163" s="16">
        <v>5901</v>
      </c>
    </row>
    <row r="164" spans="1:11" ht="15" customHeight="1" x14ac:dyDescent="0.45">
      <c r="A164" s="19" t="s">
        <v>353</v>
      </c>
      <c r="B164" s="16">
        <v>736</v>
      </c>
      <c r="C164" s="16">
        <v>723</v>
      </c>
      <c r="D164" s="16">
        <v>577</v>
      </c>
      <c r="E164" s="16">
        <v>82</v>
      </c>
      <c r="F164" s="16">
        <v>64</v>
      </c>
      <c r="G164" s="16">
        <v>14054</v>
      </c>
      <c r="H164" s="16">
        <v>13926</v>
      </c>
      <c r="I164" s="16">
        <v>8428</v>
      </c>
      <c r="J164" s="16">
        <v>1284</v>
      </c>
      <c r="K164" s="16">
        <v>4213</v>
      </c>
    </row>
    <row r="165" spans="1:11" ht="15" customHeight="1" thickBot="1" x14ac:dyDescent="0.5">
      <c r="A165" s="20"/>
    </row>
    <row r="166" spans="1:11" ht="153" customHeight="1" x14ac:dyDescent="0.45">
      <c r="A166" s="126" t="s">
        <v>354</v>
      </c>
      <c r="B166" s="126"/>
      <c r="C166" s="126"/>
      <c r="D166" s="126"/>
      <c r="E166" s="126"/>
      <c r="F166" s="126"/>
      <c r="G166" s="126"/>
      <c r="H166" s="127"/>
      <c r="I166" s="127"/>
      <c r="J166" s="127"/>
      <c r="K166" s="127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/>
  </sheetViews>
  <sheetFormatPr defaultRowHeight="14.25" x14ac:dyDescent="0.45"/>
  <cols>
    <col min="1" max="1" width="77.3984375" bestFit="1" customWidth="1"/>
    <col min="2" max="2" width="12.1328125" bestFit="1" customWidth="1"/>
    <col min="3" max="3" width="20.3984375" bestFit="1" customWidth="1"/>
    <col min="4" max="4" width="20.3984375" customWidth="1"/>
    <col min="5" max="5" width="16" bestFit="1" customWidth="1"/>
    <col min="6" max="6" width="17.73046875" bestFit="1" customWidth="1"/>
    <col min="7" max="7" width="17.73046875" customWidth="1"/>
    <col min="8" max="8" width="14" bestFit="1" customWidth="1"/>
    <col min="9" max="9" width="21.59765625" bestFit="1" customWidth="1"/>
    <col min="10" max="11" width="12" bestFit="1" customWidth="1"/>
  </cols>
  <sheetData>
    <row r="1" spans="1:2" s="2" customFormat="1" x14ac:dyDescent="0.45">
      <c r="A1" s="2" t="s">
        <v>66</v>
      </c>
      <c r="B1" s="2" t="s">
        <v>67</v>
      </c>
    </row>
    <row r="2" spans="1:2" ht="14.65" thickBot="1" x14ac:dyDescent="0.5">
      <c r="A2" t="s">
        <v>4</v>
      </c>
      <c r="B2" t="s">
        <v>35</v>
      </c>
    </row>
    <row r="3" spans="1:2" x14ac:dyDescent="0.45">
      <c r="A3" s="114" t="s">
        <v>456</v>
      </c>
      <c r="B3" s="115" t="s">
        <v>454</v>
      </c>
    </row>
    <row r="4" spans="1:2" ht="14.65" thickBot="1" x14ac:dyDescent="0.5">
      <c r="A4" s="116" t="s">
        <v>457</v>
      </c>
      <c r="B4" s="117" t="s">
        <v>455</v>
      </c>
    </row>
    <row r="5" spans="1:2" x14ac:dyDescent="0.45">
      <c r="A5" t="s">
        <v>5</v>
      </c>
      <c r="B5" t="s">
        <v>36</v>
      </c>
    </row>
    <row r="6" spans="1:2" x14ac:dyDescent="0.45">
      <c r="A6" t="s">
        <v>6</v>
      </c>
      <c r="B6" t="s">
        <v>37</v>
      </c>
    </row>
    <row r="7" spans="1:2" x14ac:dyDescent="0.45">
      <c r="A7" t="s">
        <v>7</v>
      </c>
      <c r="B7" t="s">
        <v>38</v>
      </c>
    </row>
    <row r="8" spans="1:2" x14ac:dyDescent="0.45">
      <c r="A8" t="s">
        <v>8</v>
      </c>
      <c r="B8" t="s">
        <v>39</v>
      </c>
    </row>
    <row r="9" spans="1:2" x14ac:dyDescent="0.45">
      <c r="A9" t="s">
        <v>9</v>
      </c>
      <c r="B9" t="s">
        <v>40</v>
      </c>
    </row>
    <row r="10" spans="1:2" x14ac:dyDescent="0.45">
      <c r="A10" t="s">
        <v>10</v>
      </c>
      <c r="B10" t="s">
        <v>41</v>
      </c>
    </row>
    <row r="11" spans="1:2" ht="14.65" thickBot="1" x14ac:dyDescent="0.5">
      <c r="A11" t="s">
        <v>11</v>
      </c>
      <c r="B11" t="s">
        <v>42</v>
      </c>
    </row>
    <row r="12" spans="1:2" x14ac:dyDescent="0.45">
      <c r="A12" s="114" t="s">
        <v>458</v>
      </c>
      <c r="B12" s="115" t="s">
        <v>452</v>
      </c>
    </row>
    <row r="13" spans="1:2" ht="14.65" thickBot="1" x14ac:dyDescent="0.5">
      <c r="A13" s="116" t="s">
        <v>459</v>
      </c>
      <c r="B13" s="117" t="s">
        <v>453</v>
      </c>
    </row>
    <row r="14" spans="1:2" ht="14.65" thickBot="1" x14ac:dyDescent="0.5">
      <c r="A14" t="s">
        <v>12</v>
      </c>
      <c r="B14" t="s">
        <v>43</v>
      </c>
    </row>
    <row r="15" spans="1:2" x14ac:dyDescent="0.45">
      <c r="A15" s="114" t="s">
        <v>462</v>
      </c>
      <c r="B15" s="115" t="s">
        <v>460</v>
      </c>
    </row>
    <row r="16" spans="1:2" ht="14.65" thickBot="1" x14ac:dyDescent="0.5">
      <c r="A16" s="116" t="s">
        <v>463</v>
      </c>
      <c r="B16" s="117" t="s">
        <v>461</v>
      </c>
    </row>
    <row r="17" spans="1:3" x14ac:dyDescent="0.45">
      <c r="A17" s="114" t="s">
        <v>466</v>
      </c>
      <c r="B17" s="115" t="s">
        <v>464</v>
      </c>
    </row>
    <row r="18" spans="1:3" ht="14.65" thickBot="1" x14ac:dyDescent="0.5">
      <c r="A18" s="116" t="s">
        <v>467</v>
      </c>
      <c r="B18" s="117" t="s">
        <v>465</v>
      </c>
    </row>
    <row r="19" spans="1:3" x14ac:dyDescent="0.45">
      <c r="A19" t="s">
        <v>13</v>
      </c>
      <c r="B19" t="s">
        <v>44</v>
      </c>
    </row>
    <row r="20" spans="1:3" x14ac:dyDescent="0.45">
      <c r="A20" t="s">
        <v>14</v>
      </c>
      <c r="B20" t="s">
        <v>45</v>
      </c>
    </row>
    <row r="21" spans="1:3" x14ac:dyDescent="0.45">
      <c r="A21" t="s">
        <v>15</v>
      </c>
      <c r="B21" t="s">
        <v>46</v>
      </c>
    </row>
    <row r="22" spans="1:3" x14ac:dyDescent="0.45">
      <c r="A22" t="s">
        <v>16</v>
      </c>
      <c r="B22" t="s">
        <v>47</v>
      </c>
    </row>
    <row r="23" spans="1:3" x14ac:dyDescent="0.45">
      <c r="A23" t="s">
        <v>17</v>
      </c>
      <c r="B23" t="s">
        <v>48</v>
      </c>
    </row>
    <row r="24" spans="1:3" x14ac:dyDescent="0.45">
      <c r="A24" t="s">
        <v>18</v>
      </c>
      <c r="B24" t="s">
        <v>49</v>
      </c>
    </row>
    <row r="25" spans="1:3" ht="14.65" thickBot="1" x14ac:dyDescent="0.5">
      <c r="A25" t="s">
        <v>19</v>
      </c>
      <c r="B25" t="s">
        <v>50</v>
      </c>
      <c r="C25" s="98"/>
    </row>
    <row r="26" spans="1:3" x14ac:dyDescent="0.45">
      <c r="A26" s="114" t="s">
        <v>471</v>
      </c>
      <c r="B26" s="115" t="s">
        <v>468</v>
      </c>
    </row>
    <row r="27" spans="1:3" x14ac:dyDescent="0.45">
      <c r="A27" s="118" t="s">
        <v>472</v>
      </c>
      <c r="B27" s="119" t="s">
        <v>469</v>
      </c>
    </row>
    <row r="28" spans="1:3" ht="14.65" thickBot="1" x14ac:dyDescent="0.5">
      <c r="A28" s="116" t="s">
        <v>473</v>
      </c>
      <c r="B28" s="117" t="s">
        <v>470</v>
      </c>
    </row>
    <row r="29" spans="1:3" x14ac:dyDescent="0.45">
      <c r="A29" t="s">
        <v>20</v>
      </c>
      <c r="B29" t="s">
        <v>51</v>
      </c>
      <c r="C29" s="98"/>
    </row>
    <row r="30" spans="1:3" x14ac:dyDescent="0.45">
      <c r="A30" t="s">
        <v>21</v>
      </c>
      <c r="B30" t="s">
        <v>52</v>
      </c>
    </row>
    <row r="31" spans="1:3" x14ac:dyDescent="0.45">
      <c r="A31" t="s">
        <v>22</v>
      </c>
      <c r="B31" t="s">
        <v>53</v>
      </c>
    </row>
    <row r="32" spans="1:3" x14ac:dyDescent="0.45">
      <c r="A32" t="s">
        <v>23</v>
      </c>
      <c r="B32" t="s">
        <v>54</v>
      </c>
    </row>
    <row r="33" spans="1:2" x14ac:dyDescent="0.45">
      <c r="A33" t="s">
        <v>24</v>
      </c>
      <c r="B33" t="s">
        <v>55</v>
      </c>
    </row>
    <row r="34" spans="1:2" x14ac:dyDescent="0.45">
      <c r="A34" t="s">
        <v>25</v>
      </c>
      <c r="B34" t="s">
        <v>56</v>
      </c>
    </row>
    <row r="35" spans="1:2" x14ac:dyDescent="0.45">
      <c r="A35" t="s">
        <v>26</v>
      </c>
      <c r="B35" t="s">
        <v>57</v>
      </c>
    </row>
    <row r="36" spans="1:2" x14ac:dyDescent="0.45">
      <c r="A36" t="s">
        <v>27</v>
      </c>
      <c r="B36" t="s">
        <v>58</v>
      </c>
    </row>
    <row r="37" spans="1:2" x14ac:dyDescent="0.45">
      <c r="A37" t="s">
        <v>28</v>
      </c>
      <c r="B37" t="s">
        <v>59</v>
      </c>
    </row>
    <row r="38" spans="1:2" x14ac:dyDescent="0.45">
      <c r="A38" t="s">
        <v>29</v>
      </c>
      <c r="B38" t="s">
        <v>60</v>
      </c>
    </row>
    <row r="39" spans="1:2" x14ac:dyDescent="0.45">
      <c r="A39" t="s">
        <v>30</v>
      </c>
      <c r="B39" t="s">
        <v>61</v>
      </c>
    </row>
    <row r="40" spans="1:2" x14ac:dyDescent="0.45">
      <c r="A40" t="s">
        <v>31</v>
      </c>
      <c r="B40" t="s">
        <v>62</v>
      </c>
    </row>
    <row r="41" spans="1:2" x14ac:dyDescent="0.45">
      <c r="A41" t="s">
        <v>32</v>
      </c>
      <c r="B41" t="s">
        <v>63</v>
      </c>
    </row>
    <row r="42" spans="1:2" x14ac:dyDescent="0.45">
      <c r="A42" t="s">
        <v>33</v>
      </c>
      <c r="B42" t="s">
        <v>64</v>
      </c>
    </row>
    <row r="43" spans="1:2" x14ac:dyDescent="0.4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4.25" x14ac:dyDescent="0.45"/>
  <cols>
    <col min="1" max="1" width="10.73046875" bestFit="1" customWidth="1"/>
  </cols>
  <sheetData>
    <row r="1" spans="1:7" x14ac:dyDescent="0.45">
      <c r="B1" s="2" t="s">
        <v>324</v>
      </c>
      <c r="C1" s="2" t="s">
        <v>325</v>
      </c>
      <c r="D1" s="2" t="s">
        <v>437</v>
      </c>
      <c r="E1" s="2" t="s">
        <v>331</v>
      </c>
      <c r="F1" s="2" t="s">
        <v>393</v>
      </c>
      <c r="G1" s="2" t="s">
        <v>72</v>
      </c>
    </row>
    <row r="2" spans="1:7" x14ac:dyDescent="0.45">
      <c r="A2" t="s">
        <v>2</v>
      </c>
      <c r="B2" t="str">
        <f>'OECD Mapping'!B22</f>
        <v>ISIC 28</v>
      </c>
      <c r="C2" t="str">
        <f>'OECD Mapping'!B22</f>
        <v>ISIC 28</v>
      </c>
      <c r="D2" t="str">
        <f>'OECD Mapping'!B29</f>
        <v>ISIC 41T43</v>
      </c>
      <c r="E2" t="str">
        <f>'OECD Mapping'!B21</f>
        <v>ISIC 27</v>
      </c>
      <c r="F2" t="str">
        <f>'OECD Mapping'!B21</f>
        <v>ISIC 27</v>
      </c>
      <c r="G2" t="str">
        <f>'OECD Mapping'!B21</f>
        <v>ISIC 27</v>
      </c>
    </row>
    <row r="3" spans="1:7" x14ac:dyDescent="0.45">
      <c r="A3" t="s">
        <v>438</v>
      </c>
      <c r="B3" t="str">
        <f>'OECD Mapping'!B29</f>
        <v>ISIC 41T43</v>
      </c>
      <c r="C3" t="str">
        <f>'OECD Mapping'!B29</f>
        <v>ISIC 41T43</v>
      </c>
      <c r="D3" t="str">
        <f>'OECD Mapping'!B29</f>
        <v>ISIC 41T43</v>
      </c>
      <c r="E3" t="str">
        <f>'OECD Mapping'!B29</f>
        <v>ISIC 41T43</v>
      </c>
      <c r="F3" t="str">
        <f>'OECD Mapping'!B29</f>
        <v>ISIC 41T43</v>
      </c>
      <c r="G3" t="str">
        <f>'OECD Mapping'!B29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zoomScale="90" zoomScaleNormal="90" workbookViewId="0">
      <selection activeCell="D5" sqref="D5"/>
    </sheetView>
  </sheetViews>
  <sheetFormatPr defaultRowHeight="14.25" x14ac:dyDescent="0.45"/>
  <cols>
    <col min="1" max="1" width="20.73046875" customWidth="1"/>
    <col min="2" max="2" width="30.1328125" customWidth="1"/>
    <col min="3" max="3" width="18.3984375" style="60" customWidth="1"/>
    <col min="4" max="4" width="17.86328125" customWidth="1"/>
    <col min="5" max="5" width="16" style="60" customWidth="1"/>
    <col min="6" max="7" width="16" customWidth="1"/>
    <col min="8" max="8" width="38" customWidth="1"/>
  </cols>
  <sheetData>
    <row r="1" spans="1:9" x14ac:dyDescent="0.45">
      <c r="A1" s="122" t="s">
        <v>394</v>
      </c>
      <c r="B1" s="122"/>
      <c r="C1" s="122"/>
      <c r="D1" s="122"/>
      <c r="E1" s="122"/>
      <c r="F1" s="122"/>
      <c r="G1" s="122"/>
      <c r="H1" s="122"/>
      <c r="I1" s="59"/>
    </row>
    <row r="2" spans="1:9" x14ac:dyDescent="0.45">
      <c r="H2" s="54"/>
      <c r="I2" s="59"/>
    </row>
    <row r="3" spans="1:9" ht="42.75" x14ac:dyDescent="0.45">
      <c r="A3" s="2"/>
      <c r="B3" s="108" t="s">
        <v>395</v>
      </c>
      <c r="C3" s="74" t="s">
        <v>407</v>
      </c>
      <c r="D3" s="75" t="s">
        <v>402</v>
      </c>
      <c r="E3" s="74" t="s">
        <v>404</v>
      </c>
      <c r="F3" s="74" t="s">
        <v>405</v>
      </c>
      <c r="H3" s="2" t="s">
        <v>336</v>
      </c>
      <c r="I3" s="61" t="s">
        <v>400</v>
      </c>
    </row>
    <row r="4" spans="1:9" x14ac:dyDescent="0.45">
      <c r="A4" s="77" t="s">
        <v>87</v>
      </c>
      <c r="B4" s="109"/>
      <c r="C4" s="91"/>
      <c r="D4" s="92">
        <f>SUM(D5:D13)</f>
        <v>1</v>
      </c>
      <c r="E4" s="91">
        <f>SUM(E5:E13)</f>
        <v>0.54600813307841845</v>
      </c>
      <c r="F4" s="91">
        <f>1-E4</f>
        <v>0.45399186692158155</v>
      </c>
      <c r="H4" s="1" t="s">
        <v>76</v>
      </c>
      <c r="I4" s="59" t="s">
        <v>401</v>
      </c>
    </row>
    <row r="5" spans="1:9" x14ac:dyDescent="0.45">
      <c r="A5" t="s">
        <v>87</v>
      </c>
      <c r="B5" s="108" t="s">
        <v>88</v>
      </c>
      <c r="C5" s="60">
        <v>0.74328168046590104</v>
      </c>
      <c r="D5" s="62">
        <f>'Summary_Res Appliances'!G6</f>
        <v>0.12178885200294802</v>
      </c>
      <c r="E5" s="60">
        <f>D5*C5</f>
        <v>9.0523422578764126E-2</v>
      </c>
      <c r="F5" s="60"/>
      <c r="H5" s="1" t="s">
        <v>76</v>
      </c>
      <c r="I5" s="59" t="s">
        <v>401</v>
      </c>
    </row>
    <row r="6" spans="1:9" x14ac:dyDescent="0.45">
      <c r="A6" t="s">
        <v>87</v>
      </c>
      <c r="B6" s="108" t="s">
        <v>90</v>
      </c>
      <c r="C6" s="60">
        <v>0.59090909090909094</v>
      </c>
      <c r="D6" s="62">
        <f>'Summary_Res Appliances'!G7</f>
        <v>0.29235063977872267</v>
      </c>
      <c r="E6" s="60">
        <f>D6*C6</f>
        <v>0.17275265077833613</v>
      </c>
      <c r="F6" s="60"/>
      <c r="H6" s="1" t="s">
        <v>76</v>
      </c>
      <c r="I6" s="59" t="s">
        <v>401</v>
      </c>
    </row>
    <row r="7" spans="1:9" x14ac:dyDescent="0.45">
      <c r="A7" t="s">
        <v>87</v>
      </c>
      <c r="B7" s="108" t="s">
        <v>91</v>
      </c>
      <c r="D7" s="62">
        <f>'Summary_Res Appliances'!G8</f>
        <v>0</v>
      </c>
      <c r="E7" s="60">
        <f t="shared" ref="E7:E33" si="0">D7*C7</f>
        <v>0</v>
      </c>
      <c r="F7" s="60"/>
      <c r="H7" s="1" t="s">
        <v>76</v>
      </c>
      <c r="I7" s="59" t="s">
        <v>401</v>
      </c>
    </row>
    <row r="8" spans="1:9" x14ac:dyDescent="0.45">
      <c r="A8" t="s">
        <v>87</v>
      </c>
      <c r="B8" s="108" t="s">
        <v>92</v>
      </c>
      <c r="C8" s="60">
        <v>0.48259279428330071</v>
      </c>
      <c r="D8" s="62">
        <f>'Summary_Res Appliances'!G9</f>
        <v>0.58586050821832936</v>
      </c>
      <c r="E8" s="60">
        <f t="shared" si="0"/>
        <v>0.28273205972131821</v>
      </c>
      <c r="F8" s="60"/>
      <c r="H8" s="1" t="s">
        <v>76</v>
      </c>
      <c r="I8" s="59" t="s">
        <v>401</v>
      </c>
    </row>
    <row r="9" spans="1:9" x14ac:dyDescent="0.45">
      <c r="A9" t="s">
        <v>87</v>
      </c>
      <c r="B9" s="108" t="s">
        <v>93</v>
      </c>
      <c r="D9" s="62">
        <f>'Summary_Res Appliances'!G10</f>
        <v>0</v>
      </c>
      <c r="E9" s="60">
        <f t="shared" si="0"/>
        <v>0</v>
      </c>
      <c r="F9" s="60"/>
      <c r="H9" s="1" t="s">
        <v>76</v>
      </c>
      <c r="I9" s="59" t="s">
        <v>401</v>
      </c>
    </row>
    <row r="10" spans="1:9" x14ac:dyDescent="0.45">
      <c r="A10" t="s">
        <v>87</v>
      </c>
      <c r="B10" s="108" t="s">
        <v>94</v>
      </c>
      <c r="D10" s="62">
        <f>'Summary_Res Appliances'!G11</f>
        <v>0</v>
      </c>
      <c r="E10" s="60">
        <f t="shared" si="0"/>
        <v>0</v>
      </c>
      <c r="F10" s="60"/>
      <c r="H10" s="1" t="s">
        <v>76</v>
      </c>
      <c r="I10" s="59" t="s">
        <v>401</v>
      </c>
    </row>
    <row r="11" spans="1:9" x14ac:dyDescent="0.45">
      <c r="A11" t="s">
        <v>87</v>
      </c>
      <c r="B11" s="108" t="s">
        <v>95</v>
      </c>
      <c r="D11" s="62">
        <f>'Summary_Res Appliances'!G12</f>
        <v>0</v>
      </c>
      <c r="E11" s="60">
        <f t="shared" si="0"/>
        <v>0</v>
      </c>
      <c r="F11" s="60"/>
      <c r="H11" s="1" t="s">
        <v>76</v>
      </c>
      <c r="I11" s="59" t="s">
        <v>401</v>
      </c>
    </row>
    <row r="12" spans="1:9" x14ac:dyDescent="0.45">
      <c r="A12" t="s">
        <v>87</v>
      </c>
      <c r="B12" s="108" t="s">
        <v>96</v>
      </c>
      <c r="D12" s="62">
        <f>'Summary_Res Appliances'!G13</f>
        <v>0</v>
      </c>
      <c r="E12" s="60">
        <f t="shared" si="0"/>
        <v>0</v>
      </c>
      <c r="F12" s="60"/>
      <c r="H12" s="1" t="s">
        <v>76</v>
      </c>
      <c r="I12" s="59" t="s">
        <v>401</v>
      </c>
    </row>
    <row r="13" spans="1:9" x14ac:dyDescent="0.45">
      <c r="A13" t="s">
        <v>87</v>
      </c>
      <c r="B13" s="108" t="s">
        <v>97</v>
      </c>
      <c r="D13" s="62">
        <f>'Summary_Res Appliances'!G14</f>
        <v>0</v>
      </c>
      <c r="E13" s="60">
        <f t="shared" si="0"/>
        <v>0</v>
      </c>
      <c r="F13" s="60"/>
      <c r="H13" s="1" t="s">
        <v>76</v>
      </c>
      <c r="I13" s="59" t="s">
        <v>401</v>
      </c>
    </row>
    <row r="14" spans="1:9" x14ac:dyDescent="0.45">
      <c r="A14" s="77" t="s">
        <v>119</v>
      </c>
      <c r="B14" s="109"/>
      <c r="C14" s="91"/>
      <c r="D14" s="92">
        <f>SUM(D15:D19)</f>
        <v>1</v>
      </c>
      <c r="E14" s="91">
        <f>SUM(E15:E19)</f>
        <v>0.76095990154690019</v>
      </c>
      <c r="F14" s="91">
        <f>1-E14</f>
        <v>0.23904009845309981</v>
      </c>
      <c r="H14" s="1" t="s">
        <v>76</v>
      </c>
      <c r="I14" s="59" t="s">
        <v>401</v>
      </c>
    </row>
    <row r="15" spans="1:9" x14ac:dyDescent="0.45">
      <c r="A15" t="s">
        <v>119</v>
      </c>
      <c r="B15" s="108" t="s">
        <v>88</v>
      </c>
      <c r="C15" s="60">
        <v>0.74328168046590104</v>
      </c>
      <c r="D15" s="62">
        <f>'Summary_Res Appliances'!G17</f>
        <v>9.4651513273344964E-2</v>
      </c>
      <c r="E15" s="60">
        <f t="shared" si="0"/>
        <v>7.0352735844452383E-2</v>
      </c>
      <c r="F15" s="60"/>
      <c r="H15" s="1" t="s">
        <v>76</v>
      </c>
      <c r="I15" s="59" t="s">
        <v>401</v>
      </c>
    </row>
    <row r="16" spans="1:9" x14ac:dyDescent="0.45">
      <c r="A16" t="s">
        <v>119</v>
      </c>
      <c r="B16" s="108" t="s">
        <v>91</v>
      </c>
      <c r="D16" s="62">
        <f>'Summary_Res Appliances'!G18</f>
        <v>0</v>
      </c>
      <c r="E16" s="60">
        <f t="shared" si="0"/>
        <v>0</v>
      </c>
      <c r="F16" s="60"/>
      <c r="H16" s="1" t="s">
        <v>76</v>
      </c>
      <c r="I16" s="59" t="s">
        <v>401</v>
      </c>
    </row>
    <row r="17" spans="1:9" x14ac:dyDescent="0.45">
      <c r="A17" t="s">
        <v>119</v>
      </c>
      <c r="B17" s="108" t="s">
        <v>97</v>
      </c>
      <c r="D17" s="62">
        <f>'Summary_Res Appliances'!G19</f>
        <v>0</v>
      </c>
      <c r="E17" s="60">
        <f t="shared" si="0"/>
        <v>0</v>
      </c>
      <c r="F17" s="60"/>
      <c r="H17" s="1" t="s">
        <v>76</v>
      </c>
      <c r="I17" s="59" t="s">
        <v>401</v>
      </c>
    </row>
    <row r="18" spans="1:9" x14ac:dyDescent="0.45">
      <c r="A18" t="s">
        <v>119</v>
      </c>
      <c r="B18" s="108" t="s">
        <v>99</v>
      </c>
      <c r="C18" s="60">
        <v>0.66273252196355514</v>
      </c>
      <c r="D18" s="62">
        <f>'Summary_Res Appliances'!G20</f>
        <v>0.46940067177392336</v>
      </c>
      <c r="E18" s="60">
        <f t="shared" si="0"/>
        <v>0.3110870910161192</v>
      </c>
      <c r="F18" s="60"/>
      <c r="H18" s="1" t="s">
        <v>76</v>
      </c>
      <c r="I18" s="59" t="s">
        <v>401</v>
      </c>
    </row>
    <row r="19" spans="1:9" x14ac:dyDescent="0.45">
      <c r="A19" t="s">
        <v>119</v>
      </c>
      <c r="B19" s="108" t="s">
        <v>100</v>
      </c>
      <c r="C19" s="60">
        <v>0.87056308500474699</v>
      </c>
      <c r="D19" s="62">
        <f>'Summary_Res Appliances'!G21</f>
        <v>0.43594781495273166</v>
      </c>
      <c r="E19" s="60">
        <f t="shared" si="0"/>
        <v>0.37952007468632865</v>
      </c>
      <c r="F19" s="60"/>
      <c r="H19" s="1" t="s">
        <v>76</v>
      </c>
      <c r="I19" s="59" t="s">
        <v>401</v>
      </c>
    </row>
    <row r="20" spans="1:9" x14ac:dyDescent="0.45">
      <c r="A20" s="77" t="s">
        <v>126</v>
      </c>
      <c r="B20" s="109"/>
      <c r="C20" s="91"/>
      <c r="D20" s="88"/>
      <c r="E20" s="91">
        <f>SUM(E21:E25)</f>
        <v>0.55747258055941873</v>
      </c>
      <c r="F20" s="91">
        <f>1-E20</f>
        <v>0.44252741944058127</v>
      </c>
      <c r="H20" s="1" t="s">
        <v>76</v>
      </c>
      <c r="I20" s="59" t="s">
        <v>401</v>
      </c>
    </row>
    <row r="21" spans="1:9" x14ac:dyDescent="0.45">
      <c r="A21" s="63" t="s">
        <v>126</v>
      </c>
      <c r="B21" s="108" t="s">
        <v>102</v>
      </c>
      <c r="C21" s="60">
        <v>0.56212604835788094</v>
      </c>
      <c r="D21" s="62">
        <f>'Summary_Res Appliances'!G24</f>
        <v>0.4961341459391187</v>
      </c>
      <c r="E21" s="60">
        <f t="shared" si="0"/>
        <v>0.27888992691216902</v>
      </c>
      <c r="F21" s="60"/>
      <c r="H21" s="1" t="s">
        <v>76</v>
      </c>
      <c r="I21" s="59" t="s">
        <v>401</v>
      </c>
    </row>
    <row r="22" spans="1:9" x14ac:dyDescent="0.45">
      <c r="A22" t="s">
        <v>126</v>
      </c>
      <c r="B22" s="108" t="s">
        <v>103</v>
      </c>
      <c r="C22" s="60">
        <v>0.55289051917693366</v>
      </c>
      <c r="D22" s="62">
        <f>'Summary_Res Appliances'!G25</f>
        <v>0.50386585406088136</v>
      </c>
      <c r="E22" s="60">
        <f t="shared" si="0"/>
        <v>0.27858265364724977</v>
      </c>
      <c r="F22" s="60"/>
      <c r="H22" s="1" t="s">
        <v>76</v>
      </c>
      <c r="I22" s="59" t="s">
        <v>401</v>
      </c>
    </row>
    <row r="23" spans="1:9" x14ac:dyDescent="0.45">
      <c r="A23" t="s">
        <v>126</v>
      </c>
      <c r="B23" s="108" t="s">
        <v>93</v>
      </c>
      <c r="D23" s="62">
        <f>'Summary_Res Appliances'!G26</f>
        <v>0</v>
      </c>
      <c r="E23" s="60">
        <f t="shared" si="0"/>
        <v>0</v>
      </c>
      <c r="F23" s="60"/>
      <c r="H23" s="1" t="s">
        <v>76</v>
      </c>
      <c r="I23" s="59" t="s">
        <v>401</v>
      </c>
    </row>
    <row r="24" spans="1:9" x14ac:dyDescent="0.45">
      <c r="A24" t="s">
        <v>126</v>
      </c>
      <c r="B24" s="108" t="s">
        <v>94</v>
      </c>
      <c r="D24" s="62">
        <f>'Summary_Res Appliances'!G27</f>
        <v>0</v>
      </c>
      <c r="E24" s="60">
        <f t="shared" si="0"/>
        <v>0</v>
      </c>
      <c r="F24" s="60"/>
      <c r="H24" s="1" t="s">
        <v>76</v>
      </c>
      <c r="I24" s="59" t="s">
        <v>401</v>
      </c>
    </row>
    <row r="25" spans="1:9" x14ac:dyDescent="0.45">
      <c r="A25" t="s">
        <v>126</v>
      </c>
      <c r="B25" s="108" t="s">
        <v>70</v>
      </c>
      <c r="D25" s="62">
        <f>'Summary_Res Appliances'!G28</f>
        <v>0</v>
      </c>
      <c r="E25" s="60">
        <f t="shared" si="0"/>
        <v>0</v>
      </c>
      <c r="F25" s="60"/>
      <c r="H25" s="1" t="s">
        <v>76</v>
      </c>
      <c r="I25" s="59" t="s">
        <v>401</v>
      </c>
    </row>
    <row r="26" spans="1:9" x14ac:dyDescent="0.45">
      <c r="A26" s="77" t="s">
        <v>397</v>
      </c>
      <c r="B26" s="109"/>
      <c r="C26" s="91"/>
      <c r="D26" s="88"/>
      <c r="E26" s="91">
        <f>SUM(E27:E30)</f>
        <v>0.83324328835476835</v>
      </c>
      <c r="F26" s="91">
        <f>1-E26</f>
        <v>0.16675671164523165</v>
      </c>
      <c r="H26" s="1" t="s">
        <v>76</v>
      </c>
      <c r="I26" s="59" t="s">
        <v>401</v>
      </c>
    </row>
    <row r="27" spans="1:9" x14ac:dyDescent="0.45">
      <c r="A27" t="s">
        <v>397</v>
      </c>
      <c r="B27" s="108" t="s">
        <v>102</v>
      </c>
      <c r="D27" s="62">
        <f>'Summary_Res Appliances'!G31</f>
        <v>0</v>
      </c>
      <c r="E27" s="60">
        <f t="shared" si="0"/>
        <v>0</v>
      </c>
      <c r="F27" s="60"/>
      <c r="H27" s="1" t="s">
        <v>76</v>
      </c>
      <c r="I27" s="59" t="s">
        <v>401</v>
      </c>
    </row>
    <row r="28" spans="1:9" x14ac:dyDescent="0.45">
      <c r="A28" s="63" t="s">
        <v>397</v>
      </c>
      <c r="B28" s="108" t="s">
        <v>103</v>
      </c>
      <c r="C28" s="60">
        <v>0.83324328835476835</v>
      </c>
      <c r="D28" s="62">
        <f>'Summary_Res Appliances'!G32</f>
        <v>1</v>
      </c>
      <c r="E28" s="60">
        <f t="shared" si="0"/>
        <v>0.83324328835476835</v>
      </c>
      <c r="F28" s="60"/>
      <c r="H28" s="1" t="s">
        <v>76</v>
      </c>
      <c r="I28" s="59" t="s">
        <v>401</v>
      </c>
    </row>
    <row r="29" spans="1:9" x14ac:dyDescent="0.45">
      <c r="A29" t="s">
        <v>397</v>
      </c>
      <c r="B29" s="108" t="s">
        <v>103</v>
      </c>
      <c r="C29" s="60">
        <v>0.7013263263263263</v>
      </c>
      <c r="D29" s="62">
        <f>'Summary_Res Appliances'!G33</f>
        <v>0</v>
      </c>
      <c r="E29" s="60">
        <f t="shared" si="0"/>
        <v>0</v>
      </c>
      <c r="F29" s="60"/>
      <c r="H29" s="1" t="s">
        <v>76</v>
      </c>
      <c r="I29" s="59" t="s">
        <v>401</v>
      </c>
    </row>
    <row r="30" spans="1:9" x14ac:dyDescent="0.45">
      <c r="A30" t="s">
        <v>397</v>
      </c>
      <c r="B30" s="108" t="s">
        <v>94</v>
      </c>
      <c r="D30" s="62">
        <f>'Summary_Res Appliances'!G34</f>
        <v>0</v>
      </c>
      <c r="E30" s="60">
        <f t="shared" si="0"/>
        <v>0</v>
      </c>
      <c r="F30" s="60"/>
      <c r="H30" s="1" t="s">
        <v>76</v>
      </c>
      <c r="I30" s="59" t="s">
        <v>401</v>
      </c>
    </row>
    <row r="31" spans="1:9" x14ac:dyDescent="0.45">
      <c r="A31" s="77" t="s">
        <v>399</v>
      </c>
      <c r="B31" s="109"/>
      <c r="C31" s="91"/>
      <c r="D31" s="93"/>
      <c r="E31" s="91">
        <f>SUM(E32:E33)</f>
        <v>0.80403299349706814</v>
      </c>
      <c r="F31" s="91">
        <f>1-E31</f>
        <v>0.19596700650293186</v>
      </c>
      <c r="H31" s="1" t="s">
        <v>76</v>
      </c>
      <c r="I31" s="59" t="s">
        <v>401</v>
      </c>
    </row>
    <row r="32" spans="1:9" x14ac:dyDescent="0.45">
      <c r="A32" t="s">
        <v>399</v>
      </c>
      <c r="B32" s="108" t="s">
        <v>102</v>
      </c>
      <c r="C32" s="60">
        <v>0.81320281610557366</v>
      </c>
      <c r="D32" s="62">
        <f>'Summary_Res Appliances'!G36</f>
        <v>0.81083934779779943</v>
      </c>
      <c r="E32" s="60">
        <f t="shared" si="0"/>
        <v>0.65937684103837713</v>
      </c>
      <c r="F32" s="60"/>
      <c r="H32" s="1" t="s">
        <v>76</v>
      </c>
      <c r="I32" s="59" t="s">
        <v>401</v>
      </c>
    </row>
    <row r="33" spans="1:9" x14ac:dyDescent="0.45">
      <c r="A33" s="63" t="s">
        <v>399</v>
      </c>
      <c r="B33" s="108" t="s">
        <v>103</v>
      </c>
      <c r="C33" s="60">
        <v>0.76472644164951853</v>
      </c>
      <c r="D33" s="62">
        <f>'Summary_Res Appliances'!G37</f>
        <v>0.18916065220220063</v>
      </c>
      <c r="E33" s="60">
        <f t="shared" si="0"/>
        <v>0.14465615245869104</v>
      </c>
      <c r="F33" s="60"/>
      <c r="H33" s="1" t="s">
        <v>76</v>
      </c>
      <c r="I33" s="59" t="s">
        <v>401</v>
      </c>
    </row>
    <row r="34" spans="1:9" x14ac:dyDescent="0.45">
      <c r="A34" s="77" t="s">
        <v>398</v>
      </c>
      <c r="B34" s="109"/>
      <c r="C34" s="91"/>
      <c r="D34" s="93"/>
      <c r="E34" s="91">
        <f>AVERAGE(C35:C38)</f>
        <v>0.82212755110300573</v>
      </c>
      <c r="F34" s="91">
        <f>1-E34</f>
        <v>0.17787244889699427</v>
      </c>
      <c r="H34" s="1"/>
      <c r="I34" s="59"/>
    </row>
    <row r="35" spans="1:9" x14ac:dyDescent="0.45">
      <c r="A35" t="s">
        <v>393</v>
      </c>
      <c r="C35" s="60">
        <v>1</v>
      </c>
      <c r="H35" s="1" t="s">
        <v>76</v>
      </c>
      <c r="I35" s="59" t="s">
        <v>401</v>
      </c>
    </row>
    <row r="36" spans="1:9" x14ac:dyDescent="0.45">
      <c r="A36" t="s">
        <v>393</v>
      </c>
      <c r="C36" s="60">
        <v>0.65163559735793475</v>
      </c>
      <c r="H36" s="1" t="s">
        <v>76</v>
      </c>
      <c r="I36" s="59" t="s">
        <v>401</v>
      </c>
    </row>
    <row r="37" spans="1:9" x14ac:dyDescent="0.45">
      <c r="A37" t="s">
        <v>393</v>
      </c>
      <c r="C37" s="60">
        <v>0.81848666330839515</v>
      </c>
      <c r="H37" s="1" t="s">
        <v>76</v>
      </c>
      <c r="I37" s="59" t="s">
        <v>401</v>
      </c>
    </row>
    <row r="38" spans="1:9" x14ac:dyDescent="0.45">
      <c r="A38" s="63" t="s">
        <v>393</v>
      </c>
      <c r="C38" s="60">
        <v>0.8183879437456929</v>
      </c>
      <c r="H38" s="1" t="s">
        <v>76</v>
      </c>
      <c r="I38" s="59" t="s">
        <v>401</v>
      </c>
    </row>
    <row r="39" spans="1:9" x14ac:dyDescent="0.45">
      <c r="A39" s="77" t="s">
        <v>331</v>
      </c>
      <c r="B39" s="88"/>
      <c r="C39" s="91">
        <v>1</v>
      </c>
      <c r="D39" s="88"/>
      <c r="E39" s="91">
        <f>C39</f>
        <v>1</v>
      </c>
      <c r="F39" s="91">
        <f>1-E39</f>
        <v>0</v>
      </c>
      <c r="H39" s="1" t="s">
        <v>76</v>
      </c>
      <c r="I39" s="59" t="s">
        <v>401</v>
      </c>
    </row>
    <row r="40" spans="1:9" x14ac:dyDescent="0.45">
      <c r="A40" s="43"/>
      <c r="B40" s="42"/>
      <c r="C40" s="99"/>
      <c r="D40" s="42"/>
      <c r="E40" s="99"/>
      <c r="F40" s="99"/>
      <c r="H40" s="1"/>
      <c r="I40" s="59"/>
    </row>
    <row r="41" spans="1:9" x14ac:dyDescent="0.45">
      <c r="A41" s="77" t="s">
        <v>435</v>
      </c>
      <c r="B41" s="77"/>
      <c r="C41" s="100"/>
      <c r="D41" s="77"/>
      <c r="E41" s="100">
        <f>AVERAGE(E31,E34,E26,E20)</f>
        <v>0.75421910337856524</v>
      </c>
      <c r="F41" s="90">
        <f>1-E41</f>
        <v>0.24578089662143476</v>
      </c>
    </row>
    <row r="43" spans="1:9" x14ac:dyDescent="0.45">
      <c r="A43" s="122" t="s">
        <v>406</v>
      </c>
      <c r="B43" s="122"/>
      <c r="C43" s="122"/>
      <c r="D43" s="122"/>
      <c r="E43" s="122"/>
      <c r="F43" s="122"/>
      <c r="G43" s="122"/>
      <c r="H43" s="122"/>
    </row>
    <row r="44" spans="1:9" ht="42.75" x14ac:dyDescent="0.45">
      <c r="A44" s="2"/>
      <c r="B44" s="2"/>
      <c r="C44" s="74" t="s">
        <v>407</v>
      </c>
      <c r="D44" s="75" t="s">
        <v>402</v>
      </c>
      <c r="E44" s="74" t="s">
        <v>404</v>
      </c>
      <c r="F44" s="74" t="s">
        <v>405</v>
      </c>
      <c r="H44" s="2" t="s">
        <v>336</v>
      </c>
      <c r="I44" s="61" t="s">
        <v>400</v>
      </c>
    </row>
    <row r="45" spans="1:9" x14ac:dyDescent="0.45">
      <c r="A45" s="77" t="s">
        <v>408</v>
      </c>
      <c r="B45" s="77"/>
      <c r="C45" s="85"/>
      <c r="D45" s="86"/>
      <c r="E45" s="87">
        <f>SUM(E46,E54,E62)</f>
        <v>0.70398750275034405</v>
      </c>
      <c r="F45" s="85">
        <f>1-E45</f>
        <v>0.29601249724965595</v>
      </c>
      <c r="H45" s="1" t="s">
        <v>76</v>
      </c>
      <c r="I45" s="59" t="s">
        <v>401</v>
      </c>
    </row>
    <row r="46" spans="1:9" x14ac:dyDescent="0.45">
      <c r="A46" s="72" t="s">
        <v>296</v>
      </c>
      <c r="B46" s="38"/>
      <c r="C46" s="72"/>
      <c r="D46" s="37">
        <f>'Summary_Com Appliances'!E3</f>
        <v>0.34719120903556966</v>
      </c>
      <c r="E46" s="84">
        <f>(AVERAGE(C48:C51)*D46)</f>
        <v>0.2842135132599371</v>
      </c>
      <c r="F46" s="65">
        <f>1-E46</f>
        <v>0.71578648674006295</v>
      </c>
      <c r="H46" t="s">
        <v>76</v>
      </c>
      <c r="I46" t="s">
        <v>401</v>
      </c>
    </row>
    <row r="47" spans="1:9" x14ac:dyDescent="0.45">
      <c r="A47" s="44" t="s">
        <v>296</v>
      </c>
      <c r="B47" t="s">
        <v>161</v>
      </c>
      <c r="H47" t="s">
        <v>76</v>
      </c>
      <c r="I47" t="s">
        <v>401</v>
      </c>
    </row>
    <row r="48" spans="1:9" x14ac:dyDescent="0.45">
      <c r="A48" s="44" t="s">
        <v>296</v>
      </c>
      <c r="B48" t="s">
        <v>162</v>
      </c>
      <c r="C48" s="60">
        <f>'COM_NEMS Cost'!D6</f>
        <v>0.82799025121859771</v>
      </c>
      <c r="H48" t="s">
        <v>76</v>
      </c>
      <c r="I48" t="s">
        <v>401</v>
      </c>
    </row>
    <row r="49" spans="1:9" x14ac:dyDescent="0.45">
      <c r="A49" s="44" t="s">
        <v>296</v>
      </c>
      <c r="B49" t="s">
        <v>163</v>
      </c>
      <c r="H49" t="s">
        <v>76</v>
      </c>
      <c r="I49" t="s">
        <v>401</v>
      </c>
    </row>
    <row r="50" spans="1:9" x14ac:dyDescent="0.45">
      <c r="A50" s="44" t="s">
        <v>296</v>
      </c>
      <c r="B50" t="s">
        <v>164</v>
      </c>
      <c r="H50" t="s">
        <v>76</v>
      </c>
      <c r="I50" t="s">
        <v>401</v>
      </c>
    </row>
    <row r="51" spans="1:9" x14ac:dyDescent="0.45">
      <c r="A51" s="44" t="s">
        <v>296</v>
      </c>
      <c r="B51" t="s">
        <v>165</v>
      </c>
      <c r="C51" s="60">
        <f>'COM_NEMS Cost'!D7</f>
        <v>0.80922581798676907</v>
      </c>
      <c r="H51" t="s">
        <v>76</v>
      </c>
      <c r="I51" t="s">
        <v>401</v>
      </c>
    </row>
    <row r="52" spans="1:9" x14ac:dyDescent="0.45">
      <c r="A52" s="44" t="s">
        <v>296</v>
      </c>
      <c r="B52" t="s">
        <v>166</v>
      </c>
      <c r="H52" t="s">
        <v>76</v>
      </c>
      <c r="I52" t="s">
        <v>401</v>
      </c>
    </row>
    <row r="53" spans="1:9" x14ac:dyDescent="0.45">
      <c r="A53" s="44" t="s">
        <v>296</v>
      </c>
      <c r="B53" t="s">
        <v>72</v>
      </c>
      <c r="H53" t="s">
        <v>76</v>
      </c>
      <c r="I53" t="s">
        <v>401</v>
      </c>
    </row>
    <row r="54" spans="1:9" x14ac:dyDescent="0.45">
      <c r="A54" s="72" t="s">
        <v>297</v>
      </c>
      <c r="B54" s="38"/>
      <c r="C54" s="72"/>
      <c r="D54" s="37">
        <f>'Summary_Com Appliances'!E11</f>
        <v>0.62252036060743632</v>
      </c>
      <c r="E54" s="84">
        <f>AVERAGE(C56:C59)*D54</f>
        <v>0.39721513052698443</v>
      </c>
      <c r="F54" s="73">
        <f>1-E54</f>
        <v>0.60278486947301557</v>
      </c>
      <c r="H54" t="s">
        <v>76</v>
      </c>
      <c r="I54" t="s">
        <v>401</v>
      </c>
    </row>
    <row r="55" spans="1:9" x14ac:dyDescent="0.45">
      <c r="A55" s="44" t="s">
        <v>297</v>
      </c>
      <c r="B55" t="s">
        <v>161</v>
      </c>
      <c r="H55" t="s">
        <v>76</v>
      </c>
      <c r="I55" t="s">
        <v>401</v>
      </c>
    </row>
    <row r="56" spans="1:9" x14ac:dyDescent="0.45">
      <c r="A56" s="44" t="s">
        <v>297</v>
      </c>
      <c r="B56" t="s">
        <v>162</v>
      </c>
      <c r="C56" s="60">
        <f>'COM_NEMS Cost'!D4</f>
        <v>0.54054769805800118</v>
      </c>
      <c r="H56" t="s">
        <v>76</v>
      </c>
      <c r="I56" t="s">
        <v>401</v>
      </c>
    </row>
    <row r="57" spans="1:9" x14ac:dyDescent="0.45">
      <c r="A57" s="44" t="s">
        <v>297</v>
      </c>
      <c r="B57" t="s">
        <v>163</v>
      </c>
      <c r="H57" t="s">
        <v>76</v>
      </c>
      <c r="I57" t="s">
        <v>401</v>
      </c>
    </row>
    <row r="58" spans="1:9" x14ac:dyDescent="0.45">
      <c r="A58" s="44" t="s">
        <v>297</v>
      </c>
      <c r="B58" t="s">
        <v>164</v>
      </c>
      <c r="H58" t="s">
        <v>76</v>
      </c>
      <c r="I58" t="s">
        <v>401</v>
      </c>
    </row>
    <row r="59" spans="1:9" x14ac:dyDescent="0.45">
      <c r="A59" s="44" t="s">
        <v>297</v>
      </c>
      <c r="B59" t="s">
        <v>165</v>
      </c>
      <c r="C59" s="60">
        <f>'COM_NEMS Cost'!D8</f>
        <v>0.73560375227976449</v>
      </c>
      <c r="H59" t="s">
        <v>76</v>
      </c>
      <c r="I59" t="s">
        <v>401</v>
      </c>
    </row>
    <row r="60" spans="1:9" x14ac:dyDescent="0.45">
      <c r="A60" s="44" t="s">
        <v>297</v>
      </c>
      <c r="B60" t="s">
        <v>166</v>
      </c>
      <c r="H60" t="s">
        <v>76</v>
      </c>
      <c r="I60" t="s">
        <v>401</v>
      </c>
    </row>
    <row r="61" spans="1:9" x14ac:dyDescent="0.45">
      <c r="A61" s="44" t="s">
        <v>297</v>
      </c>
      <c r="B61" t="s">
        <v>72</v>
      </c>
      <c r="H61" t="s">
        <v>76</v>
      </c>
      <c r="I61" t="s">
        <v>401</v>
      </c>
    </row>
    <row r="62" spans="1:9" x14ac:dyDescent="0.45">
      <c r="A62" s="72" t="s">
        <v>298</v>
      </c>
      <c r="B62" s="38"/>
      <c r="C62" s="72"/>
      <c r="D62" s="37">
        <f>'Summary_Com Appliances'!E19</f>
        <v>3.028843035699395E-2</v>
      </c>
      <c r="E62" s="84">
        <f>AVERAGE(C64:C67)*D62</f>
        <v>2.2558858963422541E-2</v>
      </c>
      <c r="F62" s="73">
        <f>1-E62</f>
        <v>0.97744114103657742</v>
      </c>
      <c r="H62" t="s">
        <v>76</v>
      </c>
      <c r="I62" t="s">
        <v>401</v>
      </c>
    </row>
    <row r="63" spans="1:9" x14ac:dyDescent="0.45">
      <c r="A63" s="44" t="s">
        <v>298</v>
      </c>
      <c r="B63" t="s">
        <v>161</v>
      </c>
      <c r="H63" t="s">
        <v>76</v>
      </c>
      <c r="I63" t="s">
        <v>401</v>
      </c>
    </row>
    <row r="64" spans="1:9" x14ac:dyDescent="0.45">
      <c r="A64" s="44" t="s">
        <v>298</v>
      </c>
      <c r="B64" t="s">
        <v>162</v>
      </c>
      <c r="C64" s="60">
        <f>'COM_NEMS Cost'!D5</f>
        <v>0.71607519212481041</v>
      </c>
      <c r="H64" t="s">
        <v>76</v>
      </c>
      <c r="I64" t="s">
        <v>401</v>
      </c>
    </row>
    <row r="65" spans="1:9" x14ac:dyDescent="0.45">
      <c r="A65" s="44" t="s">
        <v>298</v>
      </c>
      <c r="B65" t="s">
        <v>163</v>
      </c>
      <c r="H65" t="s">
        <v>76</v>
      </c>
      <c r="I65" t="s">
        <v>401</v>
      </c>
    </row>
    <row r="66" spans="1:9" x14ac:dyDescent="0.45">
      <c r="A66" s="44" t="s">
        <v>298</v>
      </c>
      <c r="B66" t="s">
        <v>164</v>
      </c>
      <c r="H66" t="s">
        <v>76</v>
      </c>
      <c r="I66" t="s">
        <v>401</v>
      </c>
    </row>
    <row r="67" spans="1:9" x14ac:dyDescent="0.45">
      <c r="A67" s="44" t="s">
        <v>298</v>
      </c>
      <c r="B67" t="s">
        <v>165</v>
      </c>
      <c r="C67" s="60">
        <f>'COM_NEMS Cost'!D9</f>
        <v>0.77352718723476832</v>
      </c>
      <c r="H67" t="s">
        <v>76</v>
      </c>
      <c r="I67" t="s">
        <v>401</v>
      </c>
    </row>
    <row r="68" spans="1:9" x14ac:dyDescent="0.45">
      <c r="A68" s="44" t="s">
        <v>298</v>
      </c>
      <c r="B68" t="s">
        <v>166</v>
      </c>
      <c r="H68" t="s">
        <v>76</v>
      </c>
      <c r="I68" t="s">
        <v>401</v>
      </c>
    </row>
    <row r="69" spans="1:9" x14ac:dyDescent="0.45">
      <c r="A69" s="44" t="s">
        <v>298</v>
      </c>
      <c r="B69" t="s">
        <v>72</v>
      </c>
      <c r="H69" t="s">
        <v>76</v>
      </c>
      <c r="I69" t="s">
        <v>401</v>
      </c>
    </row>
    <row r="70" spans="1:9" hidden="1" x14ac:dyDescent="0.45">
      <c r="A70" t="s">
        <v>299</v>
      </c>
      <c r="H70" t="s">
        <v>76</v>
      </c>
      <c r="I70" t="s">
        <v>401</v>
      </c>
    </row>
    <row r="71" spans="1:9" hidden="1" x14ac:dyDescent="0.45">
      <c r="A71" s="44" t="s">
        <v>299</v>
      </c>
      <c r="B71" t="s">
        <v>161</v>
      </c>
      <c r="H71" t="s">
        <v>76</v>
      </c>
      <c r="I71" t="s">
        <v>401</v>
      </c>
    </row>
    <row r="72" spans="1:9" hidden="1" x14ac:dyDescent="0.45">
      <c r="A72" s="44" t="s">
        <v>299</v>
      </c>
      <c r="B72" t="s">
        <v>162</v>
      </c>
      <c r="H72" t="s">
        <v>76</v>
      </c>
      <c r="I72" t="s">
        <v>401</v>
      </c>
    </row>
    <row r="73" spans="1:9" hidden="1" x14ac:dyDescent="0.45">
      <c r="A73" s="44" t="s">
        <v>299</v>
      </c>
      <c r="B73" t="s">
        <v>163</v>
      </c>
      <c r="H73" t="s">
        <v>76</v>
      </c>
      <c r="I73" t="s">
        <v>401</v>
      </c>
    </row>
    <row r="74" spans="1:9" hidden="1" x14ac:dyDescent="0.45">
      <c r="A74" s="44" t="s">
        <v>299</v>
      </c>
      <c r="B74" t="s">
        <v>164</v>
      </c>
      <c r="H74" t="s">
        <v>76</v>
      </c>
      <c r="I74" t="s">
        <v>401</v>
      </c>
    </row>
    <row r="75" spans="1:9" hidden="1" x14ac:dyDescent="0.45">
      <c r="A75" s="44" t="s">
        <v>299</v>
      </c>
      <c r="B75" t="s">
        <v>165</v>
      </c>
      <c r="H75" t="s">
        <v>76</v>
      </c>
      <c r="I75" t="s">
        <v>401</v>
      </c>
    </row>
    <row r="76" spans="1:9" hidden="1" x14ac:dyDescent="0.45">
      <c r="A76" s="44" t="s">
        <v>299</v>
      </c>
      <c r="B76" t="s">
        <v>166</v>
      </c>
      <c r="H76" t="s">
        <v>76</v>
      </c>
      <c r="I76" t="s">
        <v>401</v>
      </c>
    </row>
    <row r="77" spans="1:9" hidden="1" x14ac:dyDescent="0.45">
      <c r="A77" s="44" t="s">
        <v>299</v>
      </c>
      <c r="B77" t="s">
        <v>72</v>
      </c>
      <c r="H77" t="s">
        <v>76</v>
      </c>
      <c r="I77" t="s">
        <v>401</v>
      </c>
    </row>
    <row r="78" spans="1:9" hidden="1" x14ac:dyDescent="0.45">
      <c r="A78" t="s">
        <v>94</v>
      </c>
      <c r="H78" t="s">
        <v>76</v>
      </c>
      <c r="I78" t="s">
        <v>401</v>
      </c>
    </row>
    <row r="79" spans="1:9" hidden="1" x14ac:dyDescent="0.45">
      <c r="A79" s="44" t="s">
        <v>94</v>
      </c>
      <c r="B79" t="s">
        <v>161</v>
      </c>
      <c r="H79" t="s">
        <v>76</v>
      </c>
      <c r="I79" t="s">
        <v>401</v>
      </c>
    </row>
    <row r="80" spans="1:9" hidden="1" x14ac:dyDescent="0.45">
      <c r="A80" s="44" t="s">
        <v>94</v>
      </c>
      <c r="B80" t="s">
        <v>162</v>
      </c>
      <c r="H80" t="s">
        <v>76</v>
      </c>
      <c r="I80" t="s">
        <v>401</v>
      </c>
    </row>
    <row r="81" spans="1:9" hidden="1" x14ac:dyDescent="0.45">
      <c r="A81" s="44" t="s">
        <v>94</v>
      </c>
      <c r="B81" t="s">
        <v>163</v>
      </c>
      <c r="H81" t="s">
        <v>76</v>
      </c>
      <c r="I81" t="s">
        <v>401</v>
      </c>
    </row>
    <row r="82" spans="1:9" hidden="1" x14ac:dyDescent="0.45">
      <c r="A82" s="44" t="s">
        <v>94</v>
      </c>
      <c r="B82" t="s">
        <v>164</v>
      </c>
      <c r="H82" t="s">
        <v>76</v>
      </c>
      <c r="I82" t="s">
        <v>401</v>
      </c>
    </row>
    <row r="83" spans="1:9" hidden="1" x14ac:dyDescent="0.45">
      <c r="A83" s="44" t="s">
        <v>94</v>
      </c>
      <c r="B83" t="s">
        <v>165</v>
      </c>
      <c r="H83" t="s">
        <v>76</v>
      </c>
      <c r="I83" t="s">
        <v>401</v>
      </c>
    </row>
    <row r="84" spans="1:9" hidden="1" x14ac:dyDescent="0.45">
      <c r="A84" s="44" t="s">
        <v>94</v>
      </c>
      <c r="B84" t="s">
        <v>166</v>
      </c>
      <c r="H84" t="s">
        <v>76</v>
      </c>
      <c r="I84" t="s">
        <v>401</v>
      </c>
    </row>
    <row r="85" spans="1:9" hidden="1" x14ac:dyDescent="0.45">
      <c r="A85" s="44" t="s">
        <v>94</v>
      </c>
      <c r="B85" t="s">
        <v>72</v>
      </c>
      <c r="H85" t="s">
        <v>76</v>
      </c>
      <c r="I85" t="s">
        <v>401</v>
      </c>
    </row>
    <row r="86" spans="1:9" hidden="1" x14ac:dyDescent="0.45">
      <c r="A86" s="44"/>
      <c r="H86" t="s">
        <v>76</v>
      </c>
      <c r="I86" t="s">
        <v>401</v>
      </c>
    </row>
    <row r="87" spans="1:9" x14ac:dyDescent="0.45">
      <c r="A87" s="44"/>
      <c r="H87" t="s">
        <v>76</v>
      </c>
      <c r="I87" t="s">
        <v>401</v>
      </c>
    </row>
    <row r="88" spans="1:9" x14ac:dyDescent="0.45">
      <c r="A88" s="77" t="s">
        <v>356</v>
      </c>
      <c r="B88" s="88"/>
      <c r="C88" s="77"/>
      <c r="D88" s="89"/>
      <c r="E88" s="90">
        <f>SUM(E89:E91)</f>
        <v>0.75439886948727197</v>
      </c>
      <c r="F88" s="96">
        <f>1-E88</f>
        <v>0.24560113051272803</v>
      </c>
      <c r="H88" t="s">
        <v>76</v>
      </c>
      <c r="I88" t="s">
        <v>401</v>
      </c>
    </row>
    <row r="89" spans="1:9" x14ac:dyDescent="0.45">
      <c r="A89" t="s">
        <v>296</v>
      </c>
      <c r="B89" t="s">
        <v>305</v>
      </c>
      <c r="C89" s="60">
        <f>'COM_NEMS Cost'!D14</f>
        <v>0.761290322580645</v>
      </c>
      <c r="D89" s="62">
        <f>'Summary_Com Appliances'!E46</f>
        <v>0.50784544299136469</v>
      </c>
      <c r="E89" s="60">
        <f>C89*D89</f>
        <v>0.38661782111600657</v>
      </c>
      <c r="H89" t="s">
        <v>76</v>
      </c>
      <c r="I89" t="s">
        <v>401</v>
      </c>
    </row>
    <row r="90" spans="1:9" x14ac:dyDescent="0.45">
      <c r="A90" t="s">
        <v>297</v>
      </c>
      <c r="B90" t="s">
        <v>305</v>
      </c>
      <c r="C90" s="60">
        <f>'COM_NEMS Cost'!D13</f>
        <v>0.74018277158435497</v>
      </c>
      <c r="D90" s="62">
        <f>'Summary_Com Appliances'!E47</f>
        <v>0.46945562959531528</v>
      </c>
      <c r="E90" s="60">
        <f>C90*D90</f>
        <v>0.3474829690497388</v>
      </c>
      <c r="H90" t="s">
        <v>76</v>
      </c>
      <c r="I90" t="s">
        <v>401</v>
      </c>
    </row>
    <row r="91" spans="1:9" x14ac:dyDescent="0.45">
      <c r="A91" t="s">
        <v>298</v>
      </c>
      <c r="B91" t="s">
        <v>305</v>
      </c>
      <c r="C91" s="60">
        <f>'COM_NEMS Cost'!D16</f>
        <v>0.8942307692307695</v>
      </c>
      <c r="D91" s="62">
        <f>'Summary_Com Appliances'!E48</f>
        <v>2.2698927413320032E-2</v>
      </c>
      <c r="E91" s="60">
        <f t="shared" ref="E91" si="1">C91*D91</f>
        <v>2.0298079321526573E-2</v>
      </c>
      <c r="H91" t="s">
        <v>76</v>
      </c>
      <c r="I91" t="s">
        <v>401</v>
      </c>
    </row>
    <row r="92" spans="1:9" x14ac:dyDescent="0.45">
      <c r="A92" t="s">
        <v>299</v>
      </c>
      <c r="B92" t="s">
        <v>305</v>
      </c>
      <c r="H92" t="s">
        <v>76</v>
      </c>
      <c r="I92" t="s">
        <v>401</v>
      </c>
    </row>
    <row r="93" spans="1:9" x14ac:dyDescent="0.45">
      <c r="A93" t="s">
        <v>94</v>
      </c>
      <c r="B93" t="s">
        <v>305</v>
      </c>
      <c r="H93" t="s">
        <v>76</v>
      </c>
      <c r="I93" t="s">
        <v>401</v>
      </c>
    </row>
    <row r="94" spans="1:9" x14ac:dyDescent="0.45">
      <c r="H94" t="s">
        <v>76</v>
      </c>
      <c r="I94" t="s">
        <v>401</v>
      </c>
    </row>
    <row r="95" spans="1:9" x14ac:dyDescent="0.45">
      <c r="A95" s="94" t="s">
        <v>410</v>
      </c>
      <c r="B95" s="94"/>
      <c r="C95" s="95"/>
      <c r="D95" s="94"/>
      <c r="E95" s="95">
        <f>AVERAGE(C96:C98)</f>
        <v>0.5798301102469372</v>
      </c>
      <c r="F95" s="97">
        <f>1-E95</f>
        <v>0.4201698897530628</v>
      </c>
      <c r="H95" t="s">
        <v>76</v>
      </c>
      <c r="I95" t="s">
        <v>401</v>
      </c>
    </row>
    <row r="96" spans="1:9" x14ac:dyDescent="0.45">
      <c r="A96" t="s">
        <v>296</v>
      </c>
      <c r="B96" t="s">
        <v>422</v>
      </c>
      <c r="C96" s="60">
        <f>'COM_NEMS Cost'!D10</f>
        <v>0.70929577487429007</v>
      </c>
      <c r="D96" t="s">
        <v>396</v>
      </c>
      <c r="H96" t="s">
        <v>76</v>
      </c>
      <c r="I96" t="s">
        <v>401</v>
      </c>
    </row>
    <row r="97" spans="1:9" x14ac:dyDescent="0.45">
      <c r="A97" t="s">
        <v>296</v>
      </c>
      <c r="B97" t="s">
        <v>423</v>
      </c>
      <c r="C97" s="60">
        <f>'COM_NEMS Cost'!D11</f>
        <v>0.72239286108317868</v>
      </c>
      <c r="D97" t="s">
        <v>396</v>
      </c>
      <c r="H97" t="s">
        <v>76</v>
      </c>
      <c r="I97" t="s">
        <v>401</v>
      </c>
    </row>
    <row r="98" spans="1:9" x14ac:dyDescent="0.45">
      <c r="A98" t="s">
        <v>296</v>
      </c>
      <c r="B98" t="s">
        <v>424</v>
      </c>
      <c r="C98" s="60">
        <f>'COM_NEMS Cost'!D12</f>
        <v>0.30780169478334291</v>
      </c>
      <c r="D98" t="s">
        <v>396</v>
      </c>
      <c r="H98" t="s">
        <v>76</v>
      </c>
      <c r="I98" t="s">
        <v>401</v>
      </c>
    </row>
    <row r="99" spans="1:9" x14ac:dyDescent="0.45">
      <c r="H99" t="s">
        <v>76</v>
      </c>
      <c r="I99" t="s">
        <v>401</v>
      </c>
    </row>
    <row r="100" spans="1:9" x14ac:dyDescent="0.45">
      <c r="A100" s="94" t="s">
        <v>412</v>
      </c>
      <c r="B100" s="94"/>
      <c r="C100" s="95"/>
      <c r="D100" s="94"/>
      <c r="E100" s="95">
        <f>AVERAGE(C101:C103)</f>
        <v>0.40766894664785691</v>
      </c>
      <c r="F100" s="97">
        <f>1-E100</f>
        <v>0.59233105335214309</v>
      </c>
      <c r="H100" t="s">
        <v>76</v>
      </c>
      <c r="I100" t="s">
        <v>401</v>
      </c>
    </row>
    <row r="101" spans="1:9" x14ac:dyDescent="0.45">
      <c r="A101" t="s">
        <v>412</v>
      </c>
      <c r="B101" t="s">
        <v>413</v>
      </c>
      <c r="C101" s="60">
        <f>'COM_NEMS Cost'!D17</f>
        <v>0.23418371777538238</v>
      </c>
      <c r="D101" t="s">
        <v>396</v>
      </c>
      <c r="H101" t="s">
        <v>76</v>
      </c>
      <c r="I101" t="s">
        <v>401</v>
      </c>
    </row>
    <row r="102" spans="1:9" x14ac:dyDescent="0.45">
      <c r="A102" t="s">
        <v>412</v>
      </c>
      <c r="B102" t="s">
        <v>414</v>
      </c>
      <c r="C102" s="60">
        <f>'COM_NEMS Cost'!D18</f>
        <v>0.7269146515771101</v>
      </c>
      <c r="D102" t="s">
        <v>396</v>
      </c>
      <c r="H102" t="s">
        <v>76</v>
      </c>
      <c r="I102" t="s">
        <v>401</v>
      </c>
    </row>
    <row r="103" spans="1:9" x14ac:dyDescent="0.45">
      <c r="A103" t="s">
        <v>412</v>
      </c>
      <c r="B103" t="s">
        <v>415</v>
      </c>
      <c r="C103" s="60">
        <f>'COM_NEMS Cost'!D19</f>
        <v>0.26190847059107825</v>
      </c>
      <c r="D103" t="s">
        <v>396</v>
      </c>
      <c r="H103" t="s">
        <v>76</v>
      </c>
      <c r="I103" t="s">
        <v>401</v>
      </c>
    </row>
    <row r="104" spans="1:9" x14ac:dyDescent="0.45">
      <c r="H104" t="s">
        <v>76</v>
      </c>
      <c r="I104" t="s">
        <v>401</v>
      </c>
    </row>
  </sheetData>
  <mergeCells count="2">
    <mergeCell ref="A1:H1"/>
    <mergeCell ref="A43:H43"/>
  </mergeCells>
  <hyperlinks>
    <hyperlink ref="H4" r:id="rId1"/>
    <hyperlink ref="H5" r:id="rId2"/>
    <hyperlink ref="H6" r:id="rId3"/>
    <hyperlink ref="H7" r:id="rId4"/>
    <hyperlink ref="H8" r:id="rId5"/>
    <hyperlink ref="H9" r:id="rId6"/>
    <hyperlink ref="H10" r:id="rId7"/>
    <hyperlink ref="H11" r:id="rId8"/>
    <hyperlink ref="H12" r:id="rId9"/>
    <hyperlink ref="H13" r:id="rId10"/>
    <hyperlink ref="H14" r:id="rId11"/>
    <hyperlink ref="H15" r:id="rId12"/>
    <hyperlink ref="H16" r:id="rId13"/>
    <hyperlink ref="H17" r:id="rId14"/>
    <hyperlink ref="H18" r:id="rId15"/>
    <hyperlink ref="H19" r:id="rId16"/>
    <hyperlink ref="H20" r:id="rId17"/>
    <hyperlink ref="H21" r:id="rId18"/>
    <hyperlink ref="H22" r:id="rId19"/>
    <hyperlink ref="H23" r:id="rId20"/>
    <hyperlink ref="H24" r:id="rId21"/>
    <hyperlink ref="H25" r:id="rId22"/>
    <hyperlink ref="H26" r:id="rId23"/>
    <hyperlink ref="H27" r:id="rId24"/>
    <hyperlink ref="H28" r:id="rId25"/>
    <hyperlink ref="H29" r:id="rId26"/>
    <hyperlink ref="H30" r:id="rId27"/>
    <hyperlink ref="H31" r:id="rId28"/>
    <hyperlink ref="H32" r:id="rId29"/>
    <hyperlink ref="H33" r:id="rId30"/>
    <hyperlink ref="H35" r:id="rId31"/>
    <hyperlink ref="H36" r:id="rId32"/>
    <hyperlink ref="H37" r:id="rId33"/>
    <hyperlink ref="H38" r:id="rId34"/>
    <hyperlink ref="H39" r:id="rId35"/>
    <hyperlink ref="H45" r:id="rId36"/>
    <hyperlink ref="H46" r:id="rId37"/>
    <hyperlink ref="H47" r:id="rId38"/>
    <hyperlink ref="H48" r:id="rId39"/>
    <hyperlink ref="H49" r:id="rId40"/>
    <hyperlink ref="H50" r:id="rId41"/>
    <hyperlink ref="H51" r:id="rId42"/>
    <hyperlink ref="H52" r:id="rId43"/>
    <hyperlink ref="H53" r:id="rId44"/>
    <hyperlink ref="H54" r:id="rId45"/>
    <hyperlink ref="H55" r:id="rId46"/>
    <hyperlink ref="H56" r:id="rId47"/>
    <hyperlink ref="H57" r:id="rId48"/>
    <hyperlink ref="H58" r:id="rId49"/>
    <hyperlink ref="H59" r:id="rId50"/>
    <hyperlink ref="H60" r:id="rId51"/>
    <hyperlink ref="H61" r:id="rId52"/>
    <hyperlink ref="H62" r:id="rId53"/>
    <hyperlink ref="H63" r:id="rId54"/>
    <hyperlink ref="H64" r:id="rId55"/>
    <hyperlink ref="H65" r:id="rId56"/>
    <hyperlink ref="H66" r:id="rId57"/>
    <hyperlink ref="H67" r:id="rId58"/>
    <hyperlink ref="H68" r:id="rId59"/>
    <hyperlink ref="H69" r:id="rId60"/>
    <hyperlink ref="H70" r:id="rId61"/>
    <hyperlink ref="H71" r:id="rId62"/>
    <hyperlink ref="H72" r:id="rId63"/>
    <hyperlink ref="H73" r:id="rId64"/>
    <hyperlink ref="H74" r:id="rId65"/>
    <hyperlink ref="H75" r:id="rId66"/>
    <hyperlink ref="H76" r:id="rId67"/>
    <hyperlink ref="H77" r:id="rId68"/>
    <hyperlink ref="H78" r:id="rId69"/>
    <hyperlink ref="H79" r:id="rId70"/>
    <hyperlink ref="H80" r:id="rId71"/>
    <hyperlink ref="H81" r:id="rId72"/>
    <hyperlink ref="H82" r:id="rId73"/>
    <hyperlink ref="H83" r:id="rId74"/>
    <hyperlink ref="H84" r:id="rId75"/>
    <hyperlink ref="H85" r:id="rId76"/>
    <hyperlink ref="H86" r:id="rId77"/>
    <hyperlink ref="H87" r:id="rId78"/>
    <hyperlink ref="H88" r:id="rId79"/>
    <hyperlink ref="H89" r:id="rId80"/>
    <hyperlink ref="H90" r:id="rId81"/>
    <hyperlink ref="H91" r:id="rId82"/>
    <hyperlink ref="H92" r:id="rId83"/>
    <hyperlink ref="H93" r:id="rId84"/>
    <hyperlink ref="H94" r:id="rId85"/>
    <hyperlink ref="H95" r:id="rId86"/>
    <hyperlink ref="H96" r:id="rId87"/>
    <hyperlink ref="H97" r:id="rId88"/>
    <hyperlink ref="H98" r:id="rId89"/>
    <hyperlink ref="H99" r:id="rId90"/>
    <hyperlink ref="H100" r:id="rId91"/>
    <hyperlink ref="H101" r:id="rId92"/>
    <hyperlink ref="H102" r:id="rId93"/>
    <hyperlink ref="H103" r:id="rId94"/>
    <hyperlink ref="H104" r:id="rId95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defaultRowHeight="14.25" x14ac:dyDescent="0.45"/>
  <cols>
    <col min="2" max="2" width="23" customWidth="1"/>
    <col min="3" max="3" width="26.59765625" customWidth="1"/>
    <col min="4" max="4" width="24.3984375" customWidth="1"/>
  </cols>
  <sheetData>
    <row r="1" spans="1:4" x14ac:dyDescent="0.45">
      <c r="A1" t="s">
        <v>436</v>
      </c>
    </row>
    <row r="3" spans="1:4" x14ac:dyDescent="0.45">
      <c r="C3" t="s">
        <v>391</v>
      </c>
      <c r="D3" s="60" t="s">
        <v>392</v>
      </c>
    </row>
    <row r="4" spans="1:4" x14ac:dyDescent="0.45">
      <c r="B4" t="s">
        <v>409</v>
      </c>
      <c r="C4" t="s">
        <v>416</v>
      </c>
      <c r="D4" s="60">
        <v>0.54054769805800118</v>
      </c>
    </row>
    <row r="5" spans="1:4" x14ac:dyDescent="0.45">
      <c r="B5" t="s">
        <v>409</v>
      </c>
      <c r="C5" t="s">
        <v>417</v>
      </c>
      <c r="D5" s="60">
        <v>0.71607519212481041</v>
      </c>
    </row>
    <row r="6" spans="1:4" x14ac:dyDescent="0.45">
      <c r="B6" t="s">
        <v>409</v>
      </c>
      <c r="C6" t="s">
        <v>418</v>
      </c>
      <c r="D6" s="60">
        <v>0.82799025121859771</v>
      </c>
    </row>
    <row r="7" spans="1:4" x14ac:dyDescent="0.45">
      <c r="B7" t="s">
        <v>409</v>
      </c>
      <c r="C7" t="s">
        <v>419</v>
      </c>
      <c r="D7" s="60">
        <v>0.80922581798676907</v>
      </c>
    </row>
    <row r="8" spans="1:4" x14ac:dyDescent="0.45">
      <c r="B8" t="s">
        <v>409</v>
      </c>
      <c r="C8" t="s">
        <v>420</v>
      </c>
      <c r="D8" s="60">
        <v>0.73560375227976449</v>
      </c>
    </row>
    <row r="9" spans="1:4" x14ac:dyDescent="0.45">
      <c r="B9" t="s">
        <v>409</v>
      </c>
      <c r="C9" t="s">
        <v>421</v>
      </c>
      <c r="D9" s="60">
        <v>0.77352718723476832</v>
      </c>
    </row>
    <row r="10" spans="1:4" x14ac:dyDescent="0.45">
      <c r="B10" t="s">
        <v>410</v>
      </c>
      <c r="C10" t="s">
        <v>422</v>
      </c>
      <c r="D10" s="60">
        <v>0.70929577487429007</v>
      </c>
    </row>
    <row r="11" spans="1:4" x14ac:dyDescent="0.45">
      <c r="B11" t="s">
        <v>410</v>
      </c>
      <c r="C11" t="s">
        <v>423</v>
      </c>
      <c r="D11" s="60">
        <v>0.72239286108317868</v>
      </c>
    </row>
    <row r="12" spans="1:4" x14ac:dyDescent="0.45">
      <c r="B12" t="s">
        <v>410</v>
      </c>
      <c r="C12" t="s">
        <v>424</v>
      </c>
      <c r="D12" s="60">
        <v>0.30780169478334291</v>
      </c>
    </row>
    <row r="13" spans="1:4" x14ac:dyDescent="0.45">
      <c r="B13" t="s">
        <v>411</v>
      </c>
      <c r="C13" t="s">
        <v>425</v>
      </c>
      <c r="D13" s="60">
        <v>0.74018277158435497</v>
      </c>
    </row>
    <row r="14" spans="1:4" x14ac:dyDescent="0.45">
      <c r="B14" t="s">
        <v>411</v>
      </c>
      <c r="C14" t="s">
        <v>426</v>
      </c>
      <c r="D14" s="60">
        <v>0.761290322580645</v>
      </c>
    </row>
    <row r="15" spans="1:4" x14ac:dyDescent="0.45">
      <c r="B15" t="s">
        <v>411</v>
      </c>
      <c r="C15" t="s">
        <v>427</v>
      </c>
      <c r="D15" s="60">
        <v>0.92443572129538765</v>
      </c>
    </row>
    <row r="16" spans="1:4" x14ac:dyDescent="0.45">
      <c r="B16" t="s">
        <v>411</v>
      </c>
      <c r="C16" t="s">
        <v>428</v>
      </c>
      <c r="D16" s="60">
        <v>0.8942307692307695</v>
      </c>
    </row>
    <row r="17" spans="2:4" x14ac:dyDescent="0.45">
      <c r="B17" t="s">
        <v>412</v>
      </c>
      <c r="C17" t="s">
        <v>413</v>
      </c>
      <c r="D17" s="60">
        <v>0.23418371777538238</v>
      </c>
    </row>
    <row r="18" spans="2:4" x14ac:dyDescent="0.45">
      <c r="B18" t="s">
        <v>412</v>
      </c>
      <c r="C18" t="s">
        <v>414</v>
      </c>
      <c r="D18" s="60">
        <v>0.7269146515771101</v>
      </c>
    </row>
    <row r="19" spans="2:4" x14ac:dyDescent="0.45">
      <c r="B19" t="s">
        <v>412</v>
      </c>
      <c r="C19" t="s">
        <v>415</v>
      </c>
      <c r="D19" s="60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="80" zoomScaleNormal="80" workbookViewId="0">
      <selection activeCell="C4" sqref="C4"/>
    </sheetView>
  </sheetViews>
  <sheetFormatPr defaultRowHeight="14.25" x14ac:dyDescent="0.45"/>
  <cols>
    <col min="1" max="1" width="19.59765625" customWidth="1"/>
    <col min="2" max="2" width="26.3984375" customWidth="1"/>
    <col min="3" max="3" width="15" customWidth="1"/>
    <col min="4" max="4" width="10.265625" customWidth="1"/>
    <col min="5" max="5" width="15" customWidth="1"/>
  </cols>
  <sheetData>
    <row r="1" spans="1:9" x14ac:dyDescent="0.45">
      <c r="A1" s="122" t="s">
        <v>334</v>
      </c>
      <c r="B1" s="122"/>
      <c r="C1" s="122"/>
      <c r="D1" s="122"/>
      <c r="E1" s="122"/>
      <c r="F1" s="122"/>
      <c r="G1" s="122"/>
      <c r="H1" s="122"/>
      <c r="I1" s="122"/>
    </row>
    <row r="2" spans="1:9" ht="42.75" x14ac:dyDescent="0.45">
      <c r="A2" s="2" t="s">
        <v>338</v>
      </c>
      <c r="B2" s="2" t="s">
        <v>337</v>
      </c>
      <c r="C2" s="53" t="s">
        <v>339</v>
      </c>
      <c r="D2" s="53" t="s">
        <v>403</v>
      </c>
      <c r="E2" s="71" t="s">
        <v>402</v>
      </c>
      <c r="I2" t="s">
        <v>336</v>
      </c>
    </row>
    <row r="3" spans="1:9" x14ac:dyDescent="0.45">
      <c r="A3" s="77" t="s">
        <v>296</v>
      </c>
      <c r="B3" s="77"/>
      <c r="C3" s="78"/>
      <c r="D3" s="77"/>
      <c r="E3" s="83">
        <f>SUM(C4:C10)/E43</f>
        <v>0.34719120903556966</v>
      </c>
    </row>
    <row r="4" spans="1:9" x14ac:dyDescent="0.45">
      <c r="A4" s="44" t="s">
        <v>296</v>
      </c>
      <c r="B4" s="63" t="s">
        <v>161</v>
      </c>
      <c r="C4" s="63">
        <f>IFERROR(INDEX(TableB39!$E$154:$K$159,MATCH('Summary_Com Appliances'!$A4,TableB39!$B$154:$B$159,0),MATCH('Summary_Com Appliances'!$B4,TableB39!$E$5:$K$5,0)),"")</f>
        <v>7215</v>
      </c>
      <c r="D4" s="79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45">
      <c r="A5" s="76" t="s">
        <v>296</v>
      </c>
      <c r="B5" s="63" t="s">
        <v>162</v>
      </c>
      <c r="C5" s="63">
        <f>IFERROR(INDEX(TableB39!$E$154:$K$159,MATCH('Summary_Com Appliances'!$A5,TableB39!$B$154:$B$159,0),MATCH('Summary_Com Appliances'!$B5,TableB39!$E$5:$K$5,0)),"")</f>
        <v>2270</v>
      </c>
      <c r="D5" s="79">
        <f t="shared" si="0"/>
        <v>1.9131739302660745E-2</v>
      </c>
      <c r="I5" t="str">
        <f>About!$B$14</f>
        <v>https://www.eia.gov/consumption/commercial/data/2012/#b38-b46</v>
      </c>
    </row>
    <row r="6" spans="1:9" x14ac:dyDescent="0.45">
      <c r="A6" s="44" t="s">
        <v>296</v>
      </c>
      <c r="B6" s="63" t="s">
        <v>163</v>
      </c>
      <c r="C6" s="63">
        <f>IFERROR(INDEX(TableB39!$E$154:$K$159,MATCH('Summary_Com Appliances'!$A6,TableB39!$B$154:$B$159,0),MATCH('Summary_Com Appliances'!$B6,TableB39!$E$5:$K$5,0)),"")</f>
        <v>6035</v>
      </c>
      <c r="D6" s="79">
        <f t="shared" si="0"/>
        <v>5.0863456692316122E-2</v>
      </c>
      <c r="I6" t="str">
        <f>About!$B$14</f>
        <v>https://www.eia.gov/consumption/commercial/data/2012/#b38-b46</v>
      </c>
    </row>
    <row r="7" spans="1:9" x14ac:dyDescent="0.45">
      <c r="A7" s="44" t="s">
        <v>296</v>
      </c>
      <c r="B7" s="63" t="s">
        <v>164</v>
      </c>
      <c r="C7" s="63" t="str">
        <f>IFERROR(INDEX(TableB39!$E$154:$K$159,MATCH('Summary_Com Appliances'!$A7,TableB39!$B$154:$B$159,0),MATCH('Summary_Com Appliances'!$B7,TableB39!$E$5:$K$5,0)),"")</f>
        <v>Q</v>
      </c>
      <c r="D7" s="79" t="str">
        <f t="shared" si="0"/>
        <v/>
      </c>
      <c r="I7" t="str">
        <f>About!$B$14</f>
        <v>https://www.eia.gov/consumption/commercial/data/2012/#b38-b46</v>
      </c>
    </row>
    <row r="8" spans="1:9" x14ac:dyDescent="0.45">
      <c r="A8" s="76" t="s">
        <v>296</v>
      </c>
      <c r="B8" s="63" t="s">
        <v>165</v>
      </c>
      <c r="C8" s="63">
        <f>IFERROR(INDEX(TableB39!$E$154:$K$159,MATCH('Summary_Com Appliances'!$A8,TableB39!$B$154:$B$159,0),MATCH('Summary_Com Appliances'!$B8,TableB39!$E$5:$K$5,0)),"")</f>
        <v>2982</v>
      </c>
      <c r="D8" s="79">
        <f t="shared" si="0"/>
        <v>2.5132531542085612E-2</v>
      </c>
      <c r="I8" t="str">
        <f>About!$B$14</f>
        <v>https://www.eia.gov/consumption/commercial/data/2012/#b38-b46</v>
      </c>
    </row>
    <row r="9" spans="1:9" x14ac:dyDescent="0.45">
      <c r="A9" s="44" t="s">
        <v>296</v>
      </c>
      <c r="B9" s="63" t="s">
        <v>166</v>
      </c>
      <c r="C9" s="63">
        <f>IFERROR(INDEX(TableB39!$E$154:$K$159,MATCH('Summary_Com Appliances'!$A9,TableB39!$B$154:$B$159,0),MATCH('Summary_Com Appliances'!$B9,TableB39!$E$5:$K$5,0)),"")</f>
        <v>18523</v>
      </c>
      <c r="D9" s="79">
        <f t="shared" si="0"/>
        <v>0.15611330709391408</v>
      </c>
      <c r="I9" t="str">
        <f>About!$B$14</f>
        <v>https://www.eia.gov/consumption/commercial/data/2012/#b38-b46</v>
      </c>
    </row>
    <row r="10" spans="1:9" x14ac:dyDescent="0.45">
      <c r="A10" s="44" t="s">
        <v>296</v>
      </c>
      <c r="B10" s="63" t="s">
        <v>72</v>
      </c>
      <c r="C10" s="63">
        <f>IFERROR(INDEX(TableB39!$E$154:$K$159,MATCH('Summary_Com Appliances'!$A10,TableB39!$B$154:$B$159,0),MATCH('Summary_Com Appliances'!$B10,TableB39!$E$5:$K$5,0)),"")</f>
        <v>447</v>
      </c>
      <c r="D10" s="79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45">
      <c r="A11" s="77" t="s">
        <v>297</v>
      </c>
      <c r="B11" s="80"/>
      <c r="C11" s="81" t="str">
        <f>IFERROR(INDEX(TableB39!$E$154:$K$159,MATCH('Summary_Com Appliances'!$A11,TableB39!$B$154:$B$159,0),MATCH('Summary_Com Appliances'!$B11,TableB39!$E$5:$K$5,0)),"")</f>
        <v/>
      </c>
      <c r="D11" s="80" t="str">
        <f t="shared" si="0"/>
        <v/>
      </c>
      <c r="E11" s="83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45">
      <c r="A12" s="44" t="s">
        <v>297</v>
      </c>
      <c r="B12" s="63" t="s">
        <v>161</v>
      </c>
      <c r="C12" s="63">
        <f>IFERROR(INDEX(TableB39!$E$154:$K$159,MATCH('Summary_Com Appliances'!$A12,TableB39!$B$154:$B$159,0),MATCH('Summary_Com Appliances'!$B12,TableB39!$E$5:$K$5,0)),"")</f>
        <v>3792</v>
      </c>
      <c r="D12" s="79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45">
      <c r="A13" s="44" t="s">
        <v>297</v>
      </c>
      <c r="B13" s="63" t="s">
        <v>162</v>
      </c>
      <c r="C13" s="63">
        <f>IFERROR(INDEX(TableB39!$E$154:$K$159,MATCH('Summary_Com Appliances'!$A13,TableB39!$B$154:$B$159,0),MATCH('Summary_Com Appliances'!$B13,TableB39!$E$5:$K$5,0)),"")</f>
        <v>5778</v>
      </c>
      <c r="D13" s="79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45">
      <c r="A14" s="44" t="s">
        <v>297</v>
      </c>
      <c r="B14" s="63" t="s">
        <v>163</v>
      </c>
      <c r="C14" s="63">
        <f>IFERROR(INDEX(TableB39!$E$154:$K$159,MATCH('Summary_Com Appliances'!$A14,TableB39!$B$154:$B$159,0),MATCH('Summary_Com Appliances'!$B14,TableB39!$E$5:$K$5,0)),"")</f>
        <v>11482</v>
      </c>
      <c r="D14" s="79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45">
      <c r="A15" s="44" t="s">
        <v>297</v>
      </c>
      <c r="B15" s="63" t="s">
        <v>164</v>
      </c>
      <c r="C15" s="63" t="str">
        <f>IFERROR(INDEX(TableB39!$E$154:$K$159,MATCH('Summary_Com Appliances'!$A15,TableB39!$B$154:$B$159,0),MATCH('Summary_Com Appliances'!$B15,TableB39!$E$5:$K$5,0)),"")</f>
        <v>Q</v>
      </c>
      <c r="D15" s="79" t="str">
        <f t="shared" si="0"/>
        <v/>
      </c>
      <c r="I15" t="str">
        <f>About!$B$14</f>
        <v>https://www.eia.gov/consumption/commercial/data/2012/#b38-b46</v>
      </c>
    </row>
    <row r="16" spans="1:9" x14ac:dyDescent="0.45">
      <c r="A16" s="44" t="s">
        <v>297</v>
      </c>
      <c r="B16" s="63" t="s">
        <v>165</v>
      </c>
      <c r="C16" s="63">
        <f>IFERROR(INDEX(TableB39!$E$154:$K$159,MATCH('Summary_Com Appliances'!$A16,TableB39!$B$154:$B$159,0),MATCH('Summary_Com Appliances'!$B16,TableB39!$E$5:$K$5,0)),"")</f>
        <v>17437</v>
      </c>
      <c r="D16" s="79">
        <f t="shared" si="0"/>
        <v>0.14696041331299356</v>
      </c>
      <c r="I16" t="str">
        <f>About!$B$14</f>
        <v>https://www.eia.gov/consumption/commercial/data/2012/#b38-b46</v>
      </c>
    </row>
    <row r="17" spans="1:9" x14ac:dyDescent="0.45">
      <c r="A17" s="44" t="s">
        <v>297</v>
      </c>
      <c r="B17" s="63" t="s">
        <v>166</v>
      </c>
      <c r="C17" s="63">
        <f>IFERROR(INDEX(TableB39!$E$154:$K$159,MATCH('Summary_Com Appliances'!$A17,TableB39!$B$154:$B$159,0),MATCH('Summary_Com Appliances'!$B17,TableB39!$E$5:$K$5,0)),"")</f>
        <v>27826</v>
      </c>
      <c r="D17" s="79">
        <f t="shared" si="0"/>
        <v>0.23451972591887132</v>
      </c>
      <c r="I17" t="str">
        <f>About!$B$14</f>
        <v>https://www.eia.gov/consumption/commercial/data/2012/#b38-b46</v>
      </c>
    </row>
    <row r="18" spans="1:9" x14ac:dyDescent="0.45">
      <c r="A18" s="44" t="s">
        <v>297</v>
      </c>
      <c r="B18" s="63" t="s">
        <v>72</v>
      </c>
      <c r="C18" s="63">
        <f>IFERROR(INDEX(TableB39!$E$154:$K$159,MATCH('Summary_Com Appliances'!$A18,TableB39!$B$154:$B$159,0),MATCH('Summary_Com Appliances'!$B18,TableB39!$E$5:$K$5,0)),"")</f>
        <v>873</v>
      </c>
      <c r="D18" s="79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45">
      <c r="A19" s="77" t="s">
        <v>298</v>
      </c>
      <c r="B19" s="80"/>
      <c r="C19" s="81" t="str">
        <f>IFERROR(INDEX(TableB39!$E$154:$K$159,MATCH('Summary_Com Appliances'!$A19,TableB39!$B$154:$B$159,0),MATCH('Summary_Com Appliances'!$B19,TableB39!$E$5:$K$5,0)),"")</f>
        <v/>
      </c>
      <c r="D19" s="80" t="str">
        <f t="shared" si="0"/>
        <v/>
      </c>
      <c r="E19" s="83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45">
      <c r="A20" s="44" t="s">
        <v>298</v>
      </c>
      <c r="B20" s="63" t="s">
        <v>161</v>
      </c>
      <c r="C20" s="63" t="str">
        <f>IFERROR(INDEX(TableB39!$E$154:$K$159,MATCH('Summary_Com Appliances'!$A20,TableB39!$B$154:$B$159,0),MATCH('Summary_Com Appliances'!$B20,TableB39!$E$5:$K$5,0)),"")</f>
        <v>Q</v>
      </c>
      <c r="D20" s="79" t="str">
        <f t="shared" si="0"/>
        <v/>
      </c>
      <c r="I20" t="str">
        <f>About!$B$14</f>
        <v>https://www.eia.gov/consumption/commercial/data/2012/#b38-b46</v>
      </c>
    </row>
    <row r="21" spans="1:9" x14ac:dyDescent="0.45">
      <c r="A21" s="44" t="s">
        <v>298</v>
      </c>
      <c r="B21" s="63" t="s">
        <v>162</v>
      </c>
      <c r="C21" s="63" t="str">
        <f>IFERROR(INDEX(TableB39!$E$154:$K$159,MATCH('Summary_Com Appliances'!$A21,TableB39!$B$154:$B$159,0),MATCH('Summary_Com Appliances'!$B21,TableB39!$E$5:$K$5,0)),"")</f>
        <v>Q</v>
      </c>
      <c r="D21" s="79" t="str">
        <f t="shared" si="0"/>
        <v/>
      </c>
      <c r="I21" t="str">
        <f>About!$B$14</f>
        <v>https://www.eia.gov/consumption/commercial/data/2012/#b38-b46</v>
      </c>
    </row>
    <row r="22" spans="1:9" x14ac:dyDescent="0.45">
      <c r="A22" s="44" t="s">
        <v>298</v>
      </c>
      <c r="B22" s="63" t="s">
        <v>163</v>
      </c>
      <c r="C22" s="63">
        <f>IFERROR(INDEX(TableB39!$E$154:$K$159,MATCH('Summary_Com Appliances'!$A22,TableB39!$B$154:$B$159,0),MATCH('Summary_Com Appliances'!$B22,TableB39!$E$5:$K$5,0)),"")</f>
        <v>1008</v>
      </c>
      <c r="D22" s="79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45">
      <c r="A23" s="44" t="s">
        <v>298</v>
      </c>
      <c r="B23" s="63" t="s">
        <v>164</v>
      </c>
      <c r="C23" s="63" t="str">
        <f>IFERROR(INDEX(TableB39!$E$154:$K$159,MATCH('Summary_Com Appliances'!$A23,TableB39!$B$154:$B$159,0),MATCH('Summary_Com Appliances'!$B23,TableB39!$E$5:$K$5,0)),"")</f>
        <v>Q</v>
      </c>
      <c r="D23" s="79" t="str">
        <f t="shared" si="0"/>
        <v/>
      </c>
      <c r="I23" t="str">
        <f>About!$B$14</f>
        <v>https://www.eia.gov/consumption/commercial/data/2012/#b38-b46</v>
      </c>
    </row>
    <row r="24" spans="1:9" x14ac:dyDescent="0.45">
      <c r="A24" s="44" t="s">
        <v>298</v>
      </c>
      <c r="B24" s="63" t="s">
        <v>165</v>
      </c>
      <c r="C24" s="63">
        <f>IFERROR(INDEX(TableB39!$E$154:$K$159,MATCH('Summary_Com Appliances'!$A24,TableB39!$B$154:$B$159,0),MATCH('Summary_Com Appliances'!$B24,TableB39!$E$5:$K$5,0)),"")</f>
        <v>1504</v>
      </c>
      <c r="D24" s="79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45">
      <c r="A25" s="44" t="s">
        <v>298</v>
      </c>
      <c r="B25" s="63" t="s">
        <v>166</v>
      </c>
      <c r="C25" s="63">
        <f>IFERROR(INDEX(TableB39!$E$154:$K$159,MATCH('Summary_Com Appliances'!$A25,TableB39!$B$154:$B$159,0),MATCH('Summary_Com Appliances'!$B25,TableB39!$E$5:$K$5,0)),"")</f>
        <v>757</v>
      </c>
      <c r="D25" s="79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45">
      <c r="A26" s="44" t="s">
        <v>298</v>
      </c>
      <c r="B26" s="63" t="s">
        <v>72</v>
      </c>
      <c r="C26" s="63" t="str">
        <f>IFERROR(INDEX(TableB39!$E$154:$K$159,MATCH('Summary_Com Appliances'!$A26,TableB39!$B$154:$B$159,0),MATCH('Summary_Com Appliances'!$B26,TableB39!$E$5:$K$5,0)),"")</f>
        <v>Q</v>
      </c>
      <c r="D26" s="79" t="str">
        <f t="shared" si="0"/>
        <v/>
      </c>
      <c r="I26" t="str">
        <f>About!$B$14</f>
        <v>https://www.eia.gov/consumption/commercial/data/2012/#b38-b46</v>
      </c>
    </row>
    <row r="27" spans="1:9" x14ac:dyDescent="0.45">
      <c r="A27" s="77" t="s">
        <v>299</v>
      </c>
      <c r="B27" s="80"/>
      <c r="C27" s="81" t="str">
        <f>IFERROR(INDEX(TableB39!$E$154:$K$159,MATCH('Summary_Com Appliances'!$A27,TableB39!$B$154:$B$159,0),MATCH('Summary_Com Appliances'!$B27,TableB39!$E$5:$K$5,0)),"")</f>
        <v/>
      </c>
      <c r="D27" s="80" t="str">
        <f t="shared" si="0"/>
        <v/>
      </c>
      <c r="I27" t="str">
        <f>About!$B$14</f>
        <v>https://www.eia.gov/consumption/commercial/data/2012/#b38-b46</v>
      </c>
    </row>
    <row r="28" spans="1:9" x14ac:dyDescent="0.45">
      <c r="A28" s="44" t="s">
        <v>299</v>
      </c>
      <c r="B28" s="63" t="s">
        <v>161</v>
      </c>
      <c r="C28" s="63">
        <f>IFERROR(INDEX(TableB39!$E$154:$K$159,MATCH('Summary_Com Appliances'!$A28,TableB39!$B$154:$B$159,0),MATCH('Summary_Com Appliances'!$B28,TableB39!$E$5:$K$5,0)),"")</f>
        <v>464</v>
      </c>
      <c r="D28" s="79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45">
      <c r="A29" s="44" t="s">
        <v>299</v>
      </c>
      <c r="B29" s="63" t="s">
        <v>162</v>
      </c>
      <c r="C29" s="63" t="str">
        <f>IFERROR(INDEX(TableB39!$E$154:$K$159,MATCH('Summary_Com Appliances'!$A29,TableB39!$B$154:$B$159,0),MATCH('Summary_Com Appliances'!$B29,TableB39!$E$5:$K$5,0)),"")</f>
        <v>Q</v>
      </c>
      <c r="D29" s="79" t="str">
        <f t="shared" si="0"/>
        <v/>
      </c>
      <c r="I29" t="str">
        <f>About!$B$14</f>
        <v>https://www.eia.gov/consumption/commercial/data/2012/#b38-b46</v>
      </c>
    </row>
    <row r="30" spans="1:9" x14ac:dyDescent="0.45">
      <c r="A30" s="44" t="s">
        <v>299</v>
      </c>
      <c r="B30" s="63" t="s">
        <v>163</v>
      </c>
      <c r="C30" s="63">
        <f>IFERROR(INDEX(TableB39!$E$154:$K$159,MATCH('Summary_Com Appliances'!$A30,TableB39!$B$154:$B$159,0),MATCH('Summary_Com Appliances'!$B30,TableB39!$E$5:$K$5,0)),"")</f>
        <v>1271</v>
      </c>
      <c r="D30" s="79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45">
      <c r="A31" s="44" t="s">
        <v>299</v>
      </c>
      <c r="B31" s="63" t="s">
        <v>164</v>
      </c>
      <c r="C31" s="63">
        <f>IFERROR(INDEX(TableB39!$E$154:$K$159,MATCH('Summary_Com Appliances'!$A31,TableB39!$B$154:$B$159,0),MATCH('Summary_Com Appliances'!$B31,TableB39!$E$5:$K$5,0)),"")</f>
        <v>5797</v>
      </c>
      <c r="D31" s="79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45">
      <c r="A32" s="44" t="s">
        <v>299</v>
      </c>
      <c r="B32" s="63" t="s">
        <v>165</v>
      </c>
      <c r="C32" s="63" t="str">
        <f>IFERROR(INDEX(TableB39!$E$154:$K$159,MATCH('Summary_Com Appliances'!$A32,TableB39!$B$154:$B$159,0),MATCH('Summary_Com Appliances'!$B32,TableB39!$E$5:$K$5,0)),"")</f>
        <v>Q</v>
      </c>
      <c r="D32" s="79" t="str">
        <f t="shared" si="0"/>
        <v/>
      </c>
      <c r="I32" t="str">
        <f>About!$B$14</f>
        <v>https://www.eia.gov/consumption/commercial/data/2012/#b38-b46</v>
      </c>
    </row>
    <row r="33" spans="1:9" x14ac:dyDescent="0.45">
      <c r="A33" s="44" t="s">
        <v>299</v>
      </c>
      <c r="B33" s="63" t="s">
        <v>166</v>
      </c>
      <c r="C33" s="63">
        <f>IFERROR(INDEX(TableB39!$E$154:$K$159,MATCH('Summary_Com Appliances'!$A33,TableB39!$B$154:$B$159,0),MATCH('Summary_Com Appliances'!$B33,TableB39!$E$5:$K$5,0)),"")</f>
        <v>650</v>
      </c>
      <c r="D33" s="79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45">
      <c r="A34" s="44" t="s">
        <v>299</v>
      </c>
      <c r="B34" s="63" t="s">
        <v>72</v>
      </c>
      <c r="C34" s="63" t="str">
        <f>IFERROR(INDEX(TableB39!$E$154:$K$159,MATCH('Summary_Com Appliances'!$A34,TableB39!$B$154:$B$159,0),MATCH('Summary_Com Appliances'!$B34,TableB39!$E$5:$K$5,0)),"")</f>
        <v>Q</v>
      </c>
      <c r="D34" s="79" t="str">
        <f t="shared" si="0"/>
        <v/>
      </c>
      <c r="I34" t="str">
        <f>About!$B$14</f>
        <v>https://www.eia.gov/consumption/commercial/data/2012/#b38-b46</v>
      </c>
    </row>
    <row r="35" spans="1:9" x14ac:dyDescent="0.45">
      <c r="A35" s="77" t="s">
        <v>94</v>
      </c>
      <c r="B35" s="80"/>
      <c r="C35" s="81" t="str">
        <f>IFERROR(INDEX(TableB39!$E$154:$K$159,MATCH('Summary_Com Appliances'!$A35,TableB39!$B$154:$B$159,0),MATCH('Summary_Com Appliances'!$B35,TableB39!$E$5:$K$5,0)),"")</f>
        <v/>
      </c>
      <c r="D35" s="80" t="str">
        <f t="shared" si="0"/>
        <v/>
      </c>
      <c r="I35" t="str">
        <f>About!$B$14</f>
        <v>https://www.eia.gov/consumption/commercial/data/2012/#b38-b46</v>
      </c>
    </row>
    <row r="36" spans="1:9" x14ac:dyDescent="0.45">
      <c r="A36" s="44" t="s">
        <v>94</v>
      </c>
      <c r="B36" s="63" t="s">
        <v>161</v>
      </c>
      <c r="C36" s="63" t="str">
        <f>IFERROR(INDEX(TableB39!$E$154:$K$159,MATCH('Summary_Com Appliances'!$A36,TableB39!$B$154:$B$159,0),MATCH('Summary_Com Appliances'!$B36,TableB39!$E$5:$K$5,0)),"")</f>
        <v>Q</v>
      </c>
      <c r="D36" s="79" t="str">
        <f t="shared" si="0"/>
        <v/>
      </c>
      <c r="I36" t="str">
        <f>About!$B$14</f>
        <v>https://www.eia.gov/consumption/commercial/data/2012/#b38-b46</v>
      </c>
    </row>
    <row r="37" spans="1:9" x14ac:dyDescent="0.45">
      <c r="A37" s="44" t="s">
        <v>94</v>
      </c>
      <c r="B37" s="63" t="s">
        <v>162</v>
      </c>
      <c r="C37" s="63">
        <f>IFERROR(INDEX(TableB39!$E$154:$K$159,MATCH('Summary_Com Appliances'!$A37,TableB39!$B$154:$B$159,0),MATCH('Summary_Com Appliances'!$B37,TableB39!$E$5:$K$5,0)),"")</f>
        <v>405</v>
      </c>
      <c r="D37" s="79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45">
      <c r="A38" s="44" t="s">
        <v>94</v>
      </c>
      <c r="B38" s="63" t="s">
        <v>163</v>
      </c>
      <c r="C38" s="63">
        <f>IFERROR(INDEX(TableB39!$E$154:$K$159,MATCH('Summary_Com Appliances'!$A38,TableB39!$B$154:$B$159,0),MATCH('Summary_Com Appliances'!$B38,TableB39!$E$5:$K$5,0)),"")</f>
        <v>666</v>
      </c>
      <c r="D38" s="79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45">
      <c r="A39" s="44" t="s">
        <v>94</v>
      </c>
      <c r="B39" s="63" t="s">
        <v>164</v>
      </c>
      <c r="C39" s="63" t="str">
        <f>IFERROR(INDEX(TableB39!$E$154:$K$159,MATCH('Summary_Com Appliances'!$A39,TableB39!$B$154:$B$159,0),MATCH('Summary_Com Appliances'!$B39,TableB39!$E$5:$K$5,0)),"")</f>
        <v>N</v>
      </c>
      <c r="D39" s="79" t="str">
        <f t="shared" si="0"/>
        <v/>
      </c>
      <c r="I39" t="str">
        <f>About!$B$14</f>
        <v>https://www.eia.gov/consumption/commercial/data/2012/#b38-b46</v>
      </c>
    </row>
    <row r="40" spans="1:9" x14ac:dyDescent="0.45">
      <c r="A40" s="44" t="s">
        <v>94</v>
      </c>
      <c r="B40" s="63" t="s">
        <v>165</v>
      </c>
      <c r="C40" s="63">
        <f>IFERROR(INDEX(TableB39!$E$154:$K$159,MATCH('Summary_Com Appliances'!$A40,TableB39!$B$154:$B$159,0),MATCH('Summary_Com Appliances'!$B40,TableB39!$E$5:$K$5,0)),"")</f>
        <v>276</v>
      </c>
      <c r="D40" s="79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45">
      <c r="A41" s="44" t="s">
        <v>94</v>
      </c>
      <c r="B41" s="63" t="s">
        <v>166</v>
      </c>
      <c r="C41" s="63">
        <f>IFERROR(INDEX(TableB39!$E$154:$K$159,MATCH('Summary_Com Appliances'!$A41,TableB39!$B$154:$B$159,0),MATCH('Summary_Com Appliances'!$B41,TableB39!$E$5:$K$5,0)),"")</f>
        <v>1193</v>
      </c>
      <c r="D41" s="79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45">
      <c r="A42" s="44" t="s">
        <v>94</v>
      </c>
      <c r="B42" s="63" t="s">
        <v>72</v>
      </c>
      <c r="C42" s="63" t="str">
        <f>IFERROR(INDEX(TableB39!$E$154:$K$159,MATCH('Summary_Com Appliances'!$A42,TableB39!$B$154:$B$159,0),MATCH('Summary_Com Appliances'!$B42,TableB39!$E$5:$K$5,0)),"")</f>
        <v>Q</v>
      </c>
      <c r="D42" s="82" t="str">
        <f t="shared" si="0"/>
        <v/>
      </c>
      <c r="I42" t="str">
        <f>About!$B$14</f>
        <v>https://www.eia.gov/consumption/commercial/data/2012/#b38-b46</v>
      </c>
    </row>
    <row r="43" spans="1:9" x14ac:dyDescent="0.45">
      <c r="A43" s="44"/>
      <c r="D43" s="52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45">
      <c r="A44" s="44"/>
    </row>
    <row r="45" spans="1:9" x14ac:dyDescent="0.45">
      <c r="A45" s="77" t="s">
        <v>338</v>
      </c>
      <c r="B45" s="77" t="s">
        <v>356</v>
      </c>
      <c r="C45" s="78" t="s">
        <v>339</v>
      </c>
      <c r="D45" s="77"/>
    </row>
    <row r="46" spans="1:9" x14ac:dyDescent="0.45">
      <c r="A46" s="2" t="s">
        <v>296</v>
      </c>
      <c r="B46" s="2" t="s">
        <v>305</v>
      </c>
      <c r="C46" s="2">
        <f>IFERROR(INDEX(TableB42!$H$147:$H$151,MATCH('Summary_Com Appliances'!$A46,TableB42!$A$147:$A$151,0),MATCH('Summary_Com Appliances'!$B46,TableB42!$H$4,0)),"")</f>
        <v>42755</v>
      </c>
      <c r="D46" s="64">
        <f>C46/$D$51</f>
        <v>0.47339866024469912</v>
      </c>
      <c r="E46" s="8">
        <f>C46/$E$51</f>
        <v>0.50784544299136469</v>
      </c>
      <c r="I46" t="str">
        <f>About!$B$14</f>
        <v>https://www.eia.gov/consumption/commercial/data/2012/#b38-b46</v>
      </c>
    </row>
    <row r="47" spans="1:9" x14ac:dyDescent="0.45">
      <c r="A47" s="2" t="s">
        <v>297</v>
      </c>
      <c r="B47" s="2" t="s">
        <v>305</v>
      </c>
      <c r="C47" s="2">
        <f>IFERROR(INDEX(TableB42!$H$147:$H$151,MATCH('Summary_Com Appliances'!$A47,TableB42!$A$147:$A$151,0),MATCH('Summary_Com Appliances'!$B47,TableB42!$H$4,0)),"")</f>
        <v>39523</v>
      </c>
      <c r="D47" s="64">
        <f>C47/$D$51</f>
        <v>0.43761279964568456</v>
      </c>
      <c r="E47" s="8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45">
      <c r="A48" s="2" t="s">
        <v>298</v>
      </c>
      <c r="B48" s="2" t="s">
        <v>305</v>
      </c>
      <c r="C48" s="2">
        <f>IFERROR(INDEX(TableB42!$H$147:$H$151,MATCH('Summary_Com Appliances'!$A48,TableB42!$A$147:$A$151,0),MATCH('Summary_Com Appliances'!$B48,TableB42!$H$4,0)),"")</f>
        <v>1911</v>
      </c>
      <c r="D48" s="64">
        <f>C48/$D$51</f>
        <v>2.1159275867796049E-2</v>
      </c>
      <c r="E48" s="8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45">
      <c r="A49" t="s">
        <v>299</v>
      </c>
      <c r="B49" t="s">
        <v>305</v>
      </c>
      <c r="C49">
        <f>IFERROR(INDEX(TableB42!$H$147:$H$151,MATCH('Summary_Com Appliances'!$A49,TableB42!$A$147:$A$151,0),MATCH('Summary_Com Appliances'!$B49,TableB42!$H$4,0)),"")</f>
        <v>4551</v>
      </c>
      <c r="D49" s="37">
        <f>C49/$D$51</f>
        <v>5.0390300614515861E-2</v>
      </c>
      <c r="I49" t="str">
        <f>About!$B$14</f>
        <v>https://www.eia.gov/consumption/commercial/data/2012/#b38-b46</v>
      </c>
    </row>
    <row r="50" spans="1:9" x14ac:dyDescent="0.45">
      <c r="A50" t="s">
        <v>94</v>
      </c>
      <c r="B50" t="s">
        <v>305</v>
      </c>
      <c r="C50">
        <f>IFERROR(INDEX(TableB42!$H$147:$H$151,MATCH('Summary_Com Appliances'!$A50,TableB42!$A$147:$A$151,0),MATCH('Summary_Com Appliances'!$B50,TableB42!$H$4,0)),"")</f>
        <v>1575</v>
      </c>
      <c r="D50" s="37">
        <f>C50/$D$51</f>
        <v>1.7438963627304436E-2</v>
      </c>
      <c r="I50" t="str">
        <f>About!$B$14</f>
        <v>https://www.eia.gov/consumption/commercial/data/2012/#b38-b46</v>
      </c>
    </row>
    <row r="51" spans="1:9" x14ac:dyDescent="0.45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="90" zoomScaleNormal="90" workbookViewId="0">
      <selection activeCell="E6" sqref="E6"/>
    </sheetView>
  </sheetViews>
  <sheetFormatPr defaultRowHeight="14.25" x14ac:dyDescent="0.45"/>
  <cols>
    <col min="1" max="1" width="35.1328125" bestFit="1" customWidth="1"/>
    <col min="2" max="2" width="95.1328125" bestFit="1" customWidth="1"/>
    <col min="3" max="3" width="42" customWidth="1"/>
    <col min="6" max="6" width="19.59765625" customWidth="1"/>
    <col min="7" max="7" width="16.265625" customWidth="1"/>
  </cols>
  <sheetData>
    <row r="1" spans="1:9" x14ac:dyDescent="0.45">
      <c r="A1" s="123" t="s">
        <v>333</v>
      </c>
      <c r="B1" s="123"/>
      <c r="C1" s="123"/>
      <c r="D1" s="123"/>
      <c r="E1" s="123"/>
      <c r="F1" s="123"/>
      <c r="G1" s="123"/>
      <c r="H1" s="123"/>
      <c r="I1" s="123"/>
    </row>
    <row r="2" spans="1:9" x14ac:dyDescent="0.45">
      <c r="A2" s="41"/>
      <c r="B2" s="41"/>
      <c r="C2" s="41"/>
      <c r="D2" s="41"/>
      <c r="E2" s="41"/>
      <c r="F2" s="41" t="s">
        <v>335</v>
      </c>
      <c r="G2" s="41" t="s">
        <v>335</v>
      </c>
      <c r="H2" s="41"/>
      <c r="I2" s="43" t="s">
        <v>336</v>
      </c>
    </row>
    <row r="3" spans="1:9" ht="42.75" x14ac:dyDescent="0.45">
      <c r="B3" s="2" t="s">
        <v>83</v>
      </c>
      <c r="C3" s="2" t="s">
        <v>84</v>
      </c>
      <c r="D3" s="2" t="s">
        <v>85</v>
      </c>
      <c r="E3" s="2">
        <v>2020</v>
      </c>
      <c r="F3" s="71" t="s">
        <v>403</v>
      </c>
      <c r="G3" s="71" t="s">
        <v>402</v>
      </c>
      <c r="H3" s="2"/>
    </row>
    <row r="4" spans="1:9" x14ac:dyDescent="0.45">
      <c r="A4" t="s">
        <v>86</v>
      </c>
      <c r="H4" s="2"/>
      <c r="I4" t="str">
        <f>About!$B$21</f>
        <v>https://www.eia.gov/outlooks/aeo/data/browser/#/?id=30-AEO2021&amp;region=0-0&amp;cases=highogs&amp;start=2019&amp;end=2050&amp;f=A&amp;sourcekey=0</v>
      </c>
    </row>
    <row r="5" spans="1:9" ht="15.75" x14ac:dyDescent="0.5">
      <c r="A5" s="70" t="s">
        <v>87</v>
      </c>
      <c r="H5" s="2"/>
      <c r="I5" t="str">
        <f>About!$B$21</f>
        <v>https://www.eia.gov/outlooks/aeo/data/browser/#/?id=30-AEO2021&amp;region=0-0&amp;cases=highogs&amp;start=2019&amp;end=2050&amp;f=A&amp;sourcekey=0</v>
      </c>
    </row>
    <row r="6" spans="1:9" x14ac:dyDescent="0.45">
      <c r="A6" s="2" t="s">
        <v>88</v>
      </c>
      <c r="B6" t="s">
        <v>479</v>
      </c>
      <c r="C6" t="s">
        <v>480</v>
      </c>
      <c r="D6" s="2" t="s">
        <v>89</v>
      </c>
      <c r="E6" s="2">
        <f>IFERROR(INDEX(Res_Prev!$E$8:$AJ$93,MATCH('Summary_Res Appliances'!$B6,Res_Prev!$B$8:$B$93,0),MATCH('Summary_Res Appliances'!$E$3,Res_Prev!$E$5:$AJ$5,0)),"")</f>
        <v>12.588214000000001</v>
      </c>
      <c r="F6" s="66">
        <f t="shared" ref="F6:F15" si="0">E6/$E$15</f>
        <v>0.10540820210753034</v>
      </c>
      <c r="G6" s="64">
        <f>E6/$G$15</f>
        <v>0.12178885200294802</v>
      </c>
      <c r="H6" s="2"/>
      <c r="I6" t="str">
        <f>About!$B$21</f>
        <v>https://www.eia.gov/outlooks/aeo/data/browser/#/?id=30-AEO2021&amp;region=0-0&amp;cases=highogs&amp;start=2019&amp;end=2050&amp;f=A&amp;sourcekey=0</v>
      </c>
    </row>
    <row r="7" spans="1:9" x14ac:dyDescent="0.45">
      <c r="A7" s="2" t="s">
        <v>90</v>
      </c>
      <c r="B7" t="s">
        <v>481</v>
      </c>
      <c r="C7" t="s">
        <v>482</v>
      </c>
      <c r="D7" s="2" t="s">
        <v>89</v>
      </c>
      <c r="E7" s="2">
        <f>IFERROR(INDEX(Res_Prev!$E$8:$AJ$93,MATCH('Summary_Res Appliances'!$B7,Res_Prev!$B$8:$B$93,0),MATCH('Summary_Res Appliances'!$E$3,Res_Prev!$E$5:$AJ$5,0)),"")</f>
        <v>30.217645999999998</v>
      </c>
      <c r="F7" s="66">
        <f t="shared" si="0"/>
        <v>0.25302936038279977</v>
      </c>
      <c r="G7" s="64">
        <f>E7/$G$15</f>
        <v>0.29235063977872267</v>
      </c>
      <c r="H7" s="2"/>
      <c r="I7" t="str">
        <f>About!$B$21</f>
        <v>https://www.eia.gov/outlooks/aeo/data/browser/#/?id=30-AEO2021&amp;region=0-0&amp;cases=highogs&amp;start=2019&amp;end=2050&amp;f=A&amp;sourcekey=0</v>
      </c>
    </row>
    <row r="8" spans="1:9" x14ac:dyDescent="0.45">
      <c r="A8" t="s">
        <v>91</v>
      </c>
      <c r="B8" t="s">
        <v>483</v>
      </c>
      <c r="C8" t="s">
        <v>484</v>
      </c>
      <c r="D8" t="s">
        <v>89</v>
      </c>
      <c r="E8">
        <f>IFERROR(INDEX(Res_Prev!$E$8:$AJ$93,MATCH('Summary_Res Appliances'!$B8,Res_Prev!$B$8:$B$93,0),MATCH('Summary_Res Appliances'!$E$3,Res_Prev!$E$5:$AJ$5,0)),"")</f>
        <v>1.3117239999999999</v>
      </c>
      <c r="F8" s="67">
        <f t="shared" si="0"/>
        <v>1.0983803461022993E-2</v>
      </c>
      <c r="G8" s="37"/>
      <c r="H8" s="2"/>
      <c r="I8" t="str">
        <f>About!$B$21</f>
        <v>https://www.eia.gov/outlooks/aeo/data/browser/#/?id=30-AEO2021&amp;region=0-0&amp;cases=highogs&amp;start=2019&amp;end=2050&amp;f=A&amp;sourcekey=0</v>
      </c>
    </row>
    <row r="9" spans="1:9" x14ac:dyDescent="0.45">
      <c r="A9" s="2" t="s">
        <v>92</v>
      </c>
      <c r="B9" t="s">
        <v>485</v>
      </c>
      <c r="C9" t="s">
        <v>486</v>
      </c>
      <c r="D9" s="2" t="s">
        <v>89</v>
      </c>
      <c r="E9" s="2">
        <f>IFERROR(INDEX(Res_Prev!$E$8:$AJ$93,MATCH('Summary_Res Appliances'!$B9,Res_Prev!$B$8:$B$93,0),MATCH('Summary_Res Appliances'!$E$3,Res_Prev!$E$5:$AJ$5,0)),"")</f>
        <v>60.555110999999997</v>
      </c>
      <c r="F9" s="66">
        <f t="shared" si="0"/>
        <v>0.5070620327023303</v>
      </c>
      <c r="G9" s="64">
        <f>E9/$G$15</f>
        <v>0.58586050821832936</v>
      </c>
      <c r="H9" s="2"/>
      <c r="I9" t="str">
        <f>About!$B$21</f>
        <v>https://www.eia.gov/outlooks/aeo/data/browser/#/?id=30-AEO2021&amp;region=0-0&amp;cases=highogs&amp;start=2019&amp;end=2050&amp;f=A&amp;sourcekey=0</v>
      </c>
    </row>
    <row r="10" spans="1:9" x14ac:dyDescent="0.45">
      <c r="A10" t="s">
        <v>93</v>
      </c>
      <c r="B10" t="s">
        <v>487</v>
      </c>
      <c r="C10" t="s">
        <v>488</v>
      </c>
      <c r="D10" t="s">
        <v>89</v>
      </c>
      <c r="E10">
        <f>IFERROR(INDEX(Res_Prev!$E$8:$AJ$93,MATCH('Summary_Res Appliances'!$B10,Res_Prev!$B$8:$B$93,0),MATCH('Summary_Res Appliances'!$E$3,Res_Prev!$E$5:$AJ$5,0)),"")</f>
        <v>5.548133</v>
      </c>
      <c r="F10" s="67">
        <f t="shared" si="0"/>
        <v>4.6457640820489587E-2</v>
      </c>
      <c r="G10" s="37"/>
      <c r="H10" s="2"/>
      <c r="I10" t="str">
        <f>About!$B$21</f>
        <v>https://www.eia.gov/outlooks/aeo/data/browser/#/?id=30-AEO2021&amp;region=0-0&amp;cases=highogs&amp;start=2019&amp;end=2050&amp;f=A&amp;sourcekey=0</v>
      </c>
    </row>
    <row r="11" spans="1:9" x14ac:dyDescent="0.45">
      <c r="A11" t="s">
        <v>94</v>
      </c>
      <c r="B11" t="s">
        <v>489</v>
      </c>
      <c r="C11" t="s">
        <v>490</v>
      </c>
      <c r="D11" t="s">
        <v>89</v>
      </c>
      <c r="E11">
        <f>IFERROR(INDEX(Res_Prev!$E$8:$AJ$93,MATCH('Summary_Res Appliances'!$B11,Res_Prev!$B$8:$B$93,0),MATCH('Summary_Res Appliances'!$E$3,Res_Prev!$E$5:$AJ$5,0)),"")</f>
        <v>5.1948600000000003</v>
      </c>
      <c r="F11" s="67">
        <f t="shared" si="0"/>
        <v>4.349948712345731E-2</v>
      </c>
      <c r="G11" s="37"/>
      <c r="H11" s="2"/>
      <c r="I11" t="str">
        <f>About!$B$21</f>
        <v>https://www.eia.gov/outlooks/aeo/data/browser/#/?id=30-AEO2021&amp;region=0-0&amp;cases=highogs&amp;start=2019&amp;end=2050&amp;f=A&amp;sourcekey=0</v>
      </c>
    </row>
    <row r="12" spans="1:9" x14ac:dyDescent="0.45">
      <c r="A12" t="s">
        <v>95</v>
      </c>
      <c r="B12" t="s">
        <v>491</v>
      </c>
      <c r="C12" t="s">
        <v>492</v>
      </c>
      <c r="D12" t="s">
        <v>89</v>
      </c>
      <c r="E12">
        <f>IFERROR(INDEX(Res_Prev!$E$8:$AJ$93,MATCH('Summary_Res Appliances'!$B12,Res_Prev!$B$8:$B$93,0),MATCH('Summary_Res Appliances'!$E$3,Res_Prev!$E$5:$AJ$5,0)),"")</f>
        <v>2.8969999999999998E-3</v>
      </c>
      <c r="F12" s="67">
        <f t="shared" si="0"/>
        <v>2.4258211808721662E-5</v>
      </c>
      <c r="G12" s="37"/>
      <c r="H12" s="2"/>
      <c r="I12" t="str">
        <f>About!$B$21</f>
        <v>https://www.eia.gov/outlooks/aeo/data/browser/#/?id=30-AEO2021&amp;region=0-0&amp;cases=highogs&amp;start=2019&amp;end=2050&amp;f=A&amp;sourcekey=0</v>
      </c>
    </row>
    <row r="13" spans="1:9" x14ac:dyDescent="0.45">
      <c r="A13" t="s">
        <v>96</v>
      </c>
      <c r="B13" t="s">
        <v>493</v>
      </c>
      <c r="C13" t="s">
        <v>494</v>
      </c>
      <c r="D13" t="s">
        <v>89</v>
      </c>
      <c r="E13">
        <f>IFERROR(INDEX(Res_Prev!$E$8:$AJ$93,MATCH('Summary_Res Appliances'!$B13,Res_Prev!$B$8:$B$93,0),MATCH('Summary_Res Appliances'!$E$3,Res_Prev!$E$5:$AJ$5,0)),"")</f>
        <v>3.344913</v>
      </c>
      <c r="F13" s="67">
        <f t="shared" si="0"/>
        <v>2.8008839501465863E-2</v>
      </c>
      <c r="G13" s="37"/>
      <c r="H13" s="2"/>
      <c r="I13" t="str">
        <f>About!$B$21</f>
        <v>https://www.eia.gov/outlooks/aeo/data/browser/#/?id=30-AEO2021&amp;region=0-0&amp;cases=highogs&amp;start=2019&amp;end=2050&amp;f=A&amp;sourcekey=0</v>
      </c>
    </row>
    <row r="14" spans="1:9" x14ac:dyDescent="0.45">
      <c r="A14" t="s">
        <v>97</v>
      </c>
      <c r="B14" t="s">
        <v>495</v>
      </c>
      <c r="C14" t="s">
        <v>496</v>
      </c>
      <c r="D14" t="s">
        <v>89</v>
      </c>
      <c r="E14">
        <f>IFERROR(INDEX(Res_Prev!$E$8:$AJ$93,MATCH('Summary_Res Appliances'!$B14,Res_Prev!$B$8:$B$93,0),MATCH('Summary_Res Appliances'!$E$3,Res_Prev!$E$5:$AJ$5,0)),"")</f>
        <v>0.65997300000000003</v>
      </c>
      <c r="F14" s="67">
        <f t="shared" si="0"/>
        <v>5.5263254477174537E-3</v>
      </c>
      <c r="G14" s="37"/>
      <c r="H14" s="2"/>
      <c r="I14" t="str">
        <f>About!$B$21</f>
        <v>https://www.eia.gov/outlooks/aeo/data/browser/#/?id=30-AEO2021&amp;region=0-0&amp;cases=highogs&amp;start=2019&amp;end=2050&amp;f=A&amp;sourcekey=0</v>
      </c>
    </row>
    <row r="15" spans="1:9" x14ac:dyDescent="0.45">
      <c r="A15" t="s">
        <v>1</v>
      </c>
      <c r="B15" t="s">
        <v>497</v>
      </c>
      <c r="C15" t="s">
        <v>498</v>
      </c>
      <c r="D15" t="s">
        <v>89</v>
      </c>
      <c r="E15">
        <f>IFERROR(INDEX(Res_Prev!$E$8:$AJ$93,MATCH('Summary_Res Appliances'!$B15,Res_Prev!$B$8:$B$93,0),MATCH('Summary_Res Appliances'!$E$3,Res_Prev!$E$5:$AJ$5,0)),"")</f>
        <v>119.42347700000001</v>
      </c>
      <c r="F15" s="67">
        <f t="shared" si="0"/>
        <v>1</v>
      </c>
      <c r="G15" s="65">
        <f>SUM(E6:E7,E9)</f>
        <v>103.36097099999999</v>
      </c>
      <c r="H15" s="2"/>
      <c r="I15" t="str">
        <f>About!$B$21</f>
        <v>https://www.eia.gov/outlooks/aeo/data/browser/#/?id=30-AEO2021&amp;region=0-0&amp;cases=highogs&amp;start=2019&amp;end=2050&amp;f=A&amp;sourcekey=0</v>
      </c>
    </row>
    <row r="16" spans="1:9" ht="15.75" x14ac:dyDescent="0.5">
      <c r="A16" s="70" t="s">
        <v>98</v>
      </c>
      <c r="E16" t="str">
        <f>IFERROR(INDEX(Res_Prev!$E$8:$AJ$93,MATCH('Summary_Res Appliances'!$B16,Res_Prev!$B$8:$B$93,0),MATCH('Summary_Res Appliances'!$E$3,Res_Prev!$E$5:$AJ$5,0)),"")</f>
        <v/>
      </c>
      <c r="F16" s="42"/>
      <c r="H16" s="2"/>
      <c r="I16" t="str">
        <f>About!$B$21</f>
        <v>https://www.eia.gov/outlooks/aeo/data/browser/#/?id=30-AEO2021&amp;region=0-0&amp;cases=highogs&amp;start=2019&amp;end=2050&amp;f=A&amp;sourcekey=0</v>
      </c>
    </row>
    <row r="17" spans="1:9" x14ac:dyDescent="0.45">
      <c r="A17" s="2" t="s">
        <v>88</v>
      </c>
      <c r="B17" t="s">
        <v>500</v>
      </c>
      <c r="C17" t="s">
        <v>501</v>
      </c>
      <c r="D17" s="2" t="s">
        <v>89</v>
      </c>
      <c r="E17" s="2">
        <f>IFERROR(INDEX(Res_Prev!$E$8:$AJ$93,MATCH('Summary_Res Appliances'!$B17,Res_Prev!$B$8:$B$93,0),MATCH('Summary_Res Appliances'!$E$3,Res_Prev!$E$5:$AJ$5,0)),"")</f>
        <v>12.58821</v>
      </c>
      <c r="F17" s="66">
        <f t="shared" ref="F17:F22" si="1">E17/$E$22</f>
        <v>9.3268770706768339E-2</v>
      </c>
      <c r="G17" s="64">
        <f>E17/$G$22</f>
        <v>9.4651513273344964E-2</v>
      </c>
      <c r="H17" s="2"/>
      <c r="I17" t="str">
        <f>About!$B$21</f>
        <v>https://www.eia.gov/outlooks/aeo/data/browser/#/?id=30-AEO2021&amp;region=0-0&amp;cases=highogs&amp;start=2019&amp;end=2050&amp;f=A&amp;sourcekey=0</v>
      </c>
    </row>
    <row r="18" spans="1:9" x14ac:dyDescent="0.45">
      <c r="A18" t="s">
        <v>91</v>
      </c>
      <c r="B18" t="s">
        <v>502</v>
      </c>
      <c r="C18" t="s">
        <v>503</v>
      </c>
      <c r="D18" t="s">
        <v>89</v>
      </c>
      <c r="E18">
        <f>IFERROR(INDEX(Res_Prev!$E$8:$AJ$93,MATCH('Summary_Res Appliances'!$B18,Res_Prev!$B$8:$B$93,0),MATCH('Summary_Res Appliances'!$E$3,Res_Prev!$E$5:$AJ$5,0)),"")</f>
        <v>1.3117239999999999</v>
      </c>
      <c r="F18" s="67">
        <f t="shared" si="1"/>
        <v>9.7188468405408693E-3</v>
      </c>
      <c r="G18" s="64"/>
      <c r="H18" s="2"/>
      <c r="I18" t="str">
        <f>About!$B$21</f>
        <v>https://www.eia.gov/outlooks/aeo/data/browser/#/?id=30-AEO2021&amp;region=0-0&amp;cases=highogs&amp;start=2019&amp;end=2050&amp;f=A&amp;sourcekey=0</v>
      </c>
    </row>
    <row r="19" spans="1:9" x14ac:dyDescent="0.45">
      <c r="A19" t="s">
        <v>97</v>
      </c>
      <c r="B19" t="s">
        <v>504</v>
      </c>
      <c r="C19" t="s">
        <v>505</v>
      </c>
      <c r="D19" t="s">
        <v>89</v>
      </c>
      <c r="E19">
        <f>IFERROR(INDEX(Res_Prev!$E$8:$AJ$93,MATCH('Summary_Res Appliances'!$B19,Res_Prev!$B$8:$B$93,0),MATCH('Summary_Res Appliances'!$E$3,Res_Prev!$E$5:$AJ$5,0)),"")</f>
        <v>0.65997300000000003</v>
      </c>
      <c r="F19" s="67">
        <f t="shared" si="1"/>
        <v>4.8898827084754718E-3</v>
      </c>
      <c r="G19" s="64"/>
      <c r="H19" s="2"/>
      <c r="I19" t="str">
        <f>About!$B$21</f>
        <v>https://www.eia.gov/outlooks/aeo/data/browser/#/?id=30-AEO2021&amp;region=0-0&amp;cases=highogs&amp;start=2019&amp;end=2050&amp;f=A&amp;sourcekey=0</v>
      </c>
    </row>
    <row r="20" spans="1:9" x14ac:dyDescent="0.45">
      <c r="A20" s="2" t="s">
        <v>99</v>
      </c>
      <c r="B20" t="s">
        <v>506</v>
      </c>
      <c r="C20" t="s">
        <v>507</v>
      </c>
      <c r="D20" s="2" t="s">
        <v>89</v>
      </c>
      <c r="E20" s="2">
        <f>IFERROR(INDEX(Res_Prev!$E$8:$AJ$93,MATCH('Summary_Res Appliances'!$B20,Res_Prev!$B$8:$B$93,0),MATCH('Summary_Res Appliances'!$E$3,Res_Prev!$E$5:$AJ$5,0)),"")</f>
        <v>62.428100999999998</v>
      </c>
      <c r="F20" s="66">
        <f t="shared" si="1"/>
        <v>0.46254330344250488</v>
      </c>
      <c r="G20" s="64">
        <f>E20/$G$22</f>
        <v>0.46940067177392336</v>
      </c>
      <c r="H20" s="2"/>
      <c r="I20" t="str">
        <f>About!$B$21</f>
        <v>https://www.eia.gov/outlooks/aeo/data/browser/#/?id=30-AEO2021&amp;region=0-0&amp;cases=highogs&amp;start=2019&amp;end=2050&amp;f=A&amp;sourcekey=0</v>
      </c>
    </row>
    <row r="21" spans="1:9" x14ac:dyDescent="0.45">
      <c r="A21" s="2" t="s">
        <v>100</v>
      </c>
      <c r="B21" t="s">
        <v>508</v>
      </c>
      <c r="C21" t="s">
        <v>509</v>
      </c>
      <c r="D21" s="2" t="s">
        <v>89</v>
      </c>
      <c r="E21" s="2">
        <f>IFERROR(INDEX(Res_Prev!$E$8:$AJ$93,MATCH('Summary_Res Appliances'!$B21,Res_Prev!$B$8:$B$93,0),MATCH('Summary_Res Appliances'!$E$3,Res_Prev!$E$5:$AJ$5,0)),"")</f>
        <v>57.979027000000002</v>
      </c>
      <c r="F21" s="66">
        <f t="shared" si="1"/>
        <v>0.42957915184641265</v>
      </c>
      <c r="G21" s="64">
        <f>E21/$G$22</f>
        <v>0.43594781495273166</v>
      </c>
      <c r="H21" s="2"/>
      <c r="I21" t="str">
        <f>About!$B$21</f>
        <v>https://www.eia.gov/outlooks/aeo/data/browser/#/?id=30-AEO2021&amp;region=0-0&amp;cases=highogs&amp;start=2019&amp;end=2050&amp;f=A&amp;sourcekey=0</v>
      </c>
    </row>
    <row r="22" spans="1:9" x14ac:dyDescent="0.45">
      <c r="A22" t="s">
        <v>1</v>
      </c>
      <c r="B22" t="s">
        <v>510</v>
      </c>
      <c r="C22" t="s">
        <v>511</v>
      </c>
      <c r="D22" t="s">
        <v>89</v>
      </c>
      <c r="E22">
        <f>IFERROR(INDEX(Res_Prev!$E$8:$AJ$93,MATCH('Summary_Res Appliances'!$B22,Res_Prev!$B$8:$B$93,0),MATCH('Summary_Res Appliances'!$E$3,Res_Prev!$E$5:$AJ$5,0)),"")</f>
        <v>134.96704099999999</v>
      </c>
      <c r="F22" s="67">
        <f t="shared" si="1"/>
        <v>1</v>
      </c>
      <c r="G22" s="65">
        <f>SUM(E17,E20:E21)</f>
        <v>132.995338</v>
      </c>
      <c r="H22" s="2"/>
      <c r="I22" t="str">
        <f>About!$B$21</f>
        <v>https://www.eia.gov/outlooks/aeo/data/browser/#/?id=30-AEO2021&amp;region=0-0&amp;cases=highogs&amp;start=2019&amp;end=2050&amp;f=A&amp;sourcekey=0</v>
      </c>
    </row>
    <row r="23" spans="1:9" ht="18" x14ac:dyDescent="0.55000000000000004">
      <c r="A23" s="70" t="s">
        <v>101</v>
      </c>
      <c r="E23" s="68" t="str">
        <f>IFERROR(INDEX(Res_Prev!$E$8:$AJ$93,MATCH('Summary_Res Appliances'!$B23,Res_Prev!$B$8:$B$93,0),MATCH('Summary_Res Appliances'!$E$3,Res_Prev!$E$5:$AJ$5,0)),"")</f>
        <v/>
      </c>
      <c r="F23" s="69"/>
      <c r="H23" s="2"/>
      <c r="I23" t="str">
        <f>About!$B$21</f>
        <v>https://www.eia.gov/outlooks/aeo/data/browser/#/?id=30-AEO2021&amp;region=0-0&amp;cases=highogs&amp;start=2019&amp;end=2050&amp;f=A&amp;sourcekey=0</v>
      </c>
    </row>
    <row r="24" spans="1:9" x14ac:dyDescent="0.45">
      <c r="A24" s="2" t="s">
        <v>102</v>
      </c>
      <c r="B24" t="s">
        <v>513</v>
      </c>
      <c r="C24" t="s">
        <v>514</v>
      </c>
      <c r="D24" s="2" t="s">
        <v>89</v>
      </c>
      <c r="E24" s="2">
        <f>IFERROR(INDEX(Res_Prev!$E$8:$AJ$93,MATCH('Summary_Res Appliances'!$B24,Res_Prev!$B$8:$B$93,0),MATCH('Summary_Res Appliances'!$E$3,Res_Prev!$E$5:$AJ$5,0)),"")</f>
        <v>59.144027999999999</v>
      </c>
      <c r="F24" s="66">
        <f t="shared" ref="F24:F29" si="2">E24/$E$29</f>
        <v>0.46376716452871025</v>
      </c>
      <c r="G24" s="64">
        <f>E24/$G$29</f>
        <v>0.4961341459391187</v>
      </c>
      <c r="H24" s="2"/>
      <c r="I24" t="str">
        <f>About!$B$21</f>
        <v>https://www.eia.gov/outlooks/aeo/data/browser/#/?id=30-AEO2021&amp;region=0-0&amp;cases=highogs&amp;start=2019&amp;end=2050&amp;f=A&amp;sourcekey=0</v>
      </c>
    </row>
    <row r="25" spans="1:9" x14ac:dyDescent="0.45">
      <c r="A25" s="2" t="s">
        <v>103</v>
      </c>
      <c r="B25" t="s">
        <v>515</v>
      </c>
      <c r="C25" t="s">
        <v>516</v>
      </c>
      <c r="D25" s="2" t="s">
        <v>89</v>
      </c>
      <c r="E25" s="2">
        <f>IFERROR(INDEX(Res_Prev!$E$8:$AJ$93,MATCH('Summary_Res Appliances'!$B25,Res_Prev!$B$8:$B$93,0),MATCH('Summary_Res Appliances'!$E$3,Res_Prev!$E$5:$AJ$5,0)),"")</f>
        <v>60.065722999999998</v>
      </c>
      <c r="F25" s="66">
        <f t="shared" si="2"/>
        <v>0.47099446863979122</v>
      </c>
      <c r="G25" s="64">
        <f>E25/$G$29</f>
        <v>0.50386585406088136</v>
      </c>
      <c r="H25" s="2"/>
      <c r="I25" t="str">
        <f>About!$B$21</f>
        <v>https://www.eia.gov/outlooks/aeo/data/browser/#/?id=30-AEO2021&amp;region=0-0&amp;cases=highogs&amp;start=2019&amp;end=2050&amp;f=A&amp;sourcekey=0</v>
      </c>
    </row>
    <row r="26" spans="1:9" x14ac:dyDescent="0.45">
      <c r="A26" t="s">
        <v>93</v>
      </c>
      <c r="B26" t="s">
        <v>517</v>
      </c>
      <c r="C26" t="s">
        <v>518</v>
      </c>
      <c r="D26" t="s">
        <v>89</v>
      </c>
      <c r="E26">
        <f>IFERROR(INDEX(Res_Prev!$E$8:$AJ$93,MATCH('Summary_Res Appliances'!$B26,Res_Prev!$B$8:$B$93,0),MATCH('Summary_Res Appliances'!$E$3,Res_Prev!$E$5:$AJ$5,0)),"")</f>
        <v>2.6456879999999998</v>
      </c>
      <c r="F26" s="67">
        <f t="shared" si="2"/>
        <v>2.0745682421015259E-2</v>
      </c>
      <c r="G26" s="37"/>
      <c r="H26" s="2"/>
      <c r="I26" t="str">
        <f>About!$B$21</f>
        <v>https://www.eia.gov/outlooks/aeo/data/browser/#/?id=30-AEO2021&amp;region=0-0&amp;cases=highogs&amp;start=2019&amp;end=2050&amp;f=A&amp;sourcekey=0</v>
      </c>
    </row>
    <row r="27" spans="1:9" x14ac:dyDescent="0.45">
      <c r="A27" t="s">
        <v>94</v>
      </c>
      <c r="B27" t="s">
        <v>519</v>
      </c>
      <c r="C27" t="s">
        <v>520</v>
      </c>
      <c r="D27" t="s">
        <v>89</v>
      </c>
      <c r="E27">
        <f>IFERROR(INDEX(Res_Prev!$E$8:$AJ$93,MATCH('Summary_Res Appliances'!$B27,Res_Prev!$B$8:$B$93,0),MATCH('Summary_Res Appliances'!$E$3,Res_Prev!$E$5:$AJ$5,0)),"")</f>
        <v>4.0547959999999996</v>
      </c>
      <c r="F27" s="67">
        <f t="shared" si="2"/>
        <v>3.1794947135869001E-2</v>
      </c>
      <c r="G27" s="37"/>
      <c r="H27" s="2"/>
      <c r="I27" t="str">
        <f>About!$B$21</f>
        <v>https://www.eia.gov/outlooks/aeo/data/browser/#/?id=30-AEO2021&amp;region=0-0&amp;cases=highogs&amp;start=2019&amp;end=2050&amp;f=A&amp;sourcekey=0</v>
      </c>
    </row>
    <row r="28" spans="1:9" x14ac:dyDescent="0.45">
      <c r="A28" t="s">
        <v>70</v>
      </c>
      <c r="B28" t="s">
        <v>521</v>
      </c>
      <c r="C28" t="s">
        <v>522</v>
      </c>
      <c r="D28" t="s">
        <v>89</v>
      </c>
      <c r="E28">
        <f>IFERROR(INDEX(Res_Prev!$E$8:$AJ$93,MATCH('Summary_Res Appliances'!$B28,Res_Prev!$B$8:$B$93,0),MATCH('Summary_Res Appliances'!$E$3,Res_Prev!$E$5:$AJ$5,0)),"")</f>
        <v>1.6193390000000001</v>
      </c>
      <c r="F28" s="67">
        <f t="shared" si="2"/>
        <v>1.2697752957251359E-2</v>
      </c>
      <c r="G28" s="37"/>
      <c r="H28" s="2"/>
      <c r="I28" t="str">
        <f>About!$B$21</f>
        <v>https://www.eia.gov/outlooks/aeo/data/browser/#/?id=30-AEO2021&amp;region=0-0&amp;cases=highogs&amp;start=2019&amp;end=2050&amp;f=A&amp;sourcekey=0</v>
      </c>
    </row>
    <row r="29" spans="1:9" x14ac:dyDescent="0.45">
      <c r="A29" t="s">
        <v>1</v>
      </c>
      <c r="B29" t="s">
        <v>523</v>
      </c>
      <c r="C29" t="s">
        <v>524</v>
      </c>
      <c r="D29" t="s">
        <v>89</v>
      </c>
      <c r="E29">
        <f>IFERROR(INDEX(Res_Prev!$E$8:$AJ$93,MATCH('Summary_Res Appliances'!$B29,Res_Prev!$B$8:$B$93,0),MATCH('Summary_Res Appliances'!$E$3,Res_Prev!$E$5:$AJ$5,0)),"")</f>
        <v>127.529572</v>
      </c>
      <c r="F29" s="67">
        <f t="shared" si="2"/>
        <v>1</v>
      </c>
      <c r="G29" s="65">
        <f>SUM(E24:E25)</f>
        <v>119.209751</v>
      </c>
      <c r="H29" s="2"/>
      <c r="I29" t="str">
        <f>About!$B$21</f>
        <v>https://www.eia.gov/outlooks/aeo/data/browser/#/?id=30-AEO2021&amp;region=0-0&amp;cases=highogs&amp;start=2019&amp;end=2050&amp;f=A&amp;sourcekey=0</v>
      </c>
    </row>
    <row r="30" spans="1:9" ht="15.75" x14ac:dyDescent="0.5">
      <c r="A30" s="70" t="s">
        <v>104</v>
      </c>
      <c r="E30" t="str">
        <f>IFERROR(INDEX(Res_Prev!$E$8:$AJ$93,MATCH('Summary_Res Appliances'!$B30,Res_Prev!$B$8:$B$93,0),MATCH('Summary_Res Appliances'!$E$3,Res_Prev!$E$5:$AJ$5,0)),"")</f>
        <v/>
      </c>
      <c r="F30" s="42"/>
      <c r="H30" s="2"/>
      <c r="I30" t="str">
        <f>About!$B$21</f>
        <v>https://www.eia.gov/outlooks/aeo/data/browser/#/?id=30-AEO2021&amp;region=0-0&amp;cases=highogs&amp;start=2019&amp;end=2050&amp;f=A&amp;sourcekey=0</v>
      </c>
    </row>
    <row r="31" spans="1:9" x14ac:dyDescent="0.45">
      <c r="A31" t="s">
        <v>102</v>
      </c>
      <c r="B31" t="s">
        <v>526</v>
      </c>
      <c r="C31" t="s">
        <v>527</v>
      </c>
      <c r="D31" t="s">
        <v>89</v>
      </c>
      <c r="E31">
        <f>IFERROR(INDEX(Res_Prev!$E$8:$AJ$93,MATCH('Summary_Res Appliances'!$B31,Res_Prev!$B$8:$B$93,0),MATCH('Summary_Res Appliances'!$E$3,Res_Prev!$E$5:$AJ$5,0)),"")</f>
        <v>96.368851000000006</v>
      </c>
      <c r="F31" s="67">
        <f>E31/$E$34</f>
        <v>0.63638389088653724</v>
      </c>
      <c r="G31" s="37"/>
      <c r="H31" s="2"/>
      <c r="I31" t="str">
        <f>About!$B$21</f>
        <v>https://www.eia.gov/outlooks/aeo/data/browser/#/?id=30-AEO2021&amp;region=0-0&amp;cases=highogs&amp;start=2019&amp;end=2050&amp;f=A&amp;sourcekey=0</v>
      </c>
    </row>
    <row r="32" spans="1:9" x14ac:dyDescent="0.45">
      <c r="A32" s="2" t="s">
        <v>103</v>
      </c>
      <c r="B32" t="s">
        <v>528</v>
      </c>
      <c r="C32" t="s">
        <v>529</v>
      </c>
      <c r="D32" s="2" t="s">
        <v>89</v>
      </c>
      <c r="E32" s="2">
        <f>IFERROR(INDEX(Res_Prev!$E$8:$AJ$93,MATCH('Summary_Res Appliances'!$B32,Res_Prev!$B$8:$B$93,0),MATCH('Summary_Res Appliances'!$E$3,Res_Prev!$E$5:$AJ$5,0)),"")</f>
        <v>47.877865</v>
      </c>
      <c r="F32" s="66">
        <f>E32/$E$34</f>
        <v>0.31616753442500167</v>
      </c>
      <c r="G32" s="64">
        <v>1</v>
      </c>
      <c r="H32" s="2"/>
      <c r="I32" t="str">
        <f>About!$B$21</f>
        <v>https://www.eia.gov/outlooks/aeo/data/browser/#/?id=30-AEO2021&amp;region=0-0&amp;cases=highogs&amp;start=2019&amp;end=2050&amp;f=A&amp;sourcekey=0</v>
      </c>
    </row>
    <row r="33" spans="1:9" x14ac:dyDescent="0.45">
      <c r="A33" t="s">
        <v>94</v>
      </c>
      <c r="B33" t="s">
        <v>530</v>
      </c>
      <c r="C33" t="s">
        <v>531</v>
      </c>
      <c r="D33" t="s">
        <v>89</v>
      </c>
      <c r="E33">
        <f>IFERROR(INDEX(Res_Prev!$E$8:$AJ$93,MATCH('Summary_Res Appliances'!$B33,Res_Prev!$B$8:$B$93,0),MATCH('Summary_Res Appliances'!$E$3,Res_Prev!$E$5:$AJ$5,0)),"")</f>
        <v>7.1852200000000002</v>
      </c>
      <c r="F33" s="67">
        <f>E33/$E$34</f>
        <v>4.7448508652196804E-2</v>
      </c>
      <c r="G33" s="37"/>
      <c r="H33" s="2"/>
      <c r="I33" t="str">
        <f>About!$B$21</f>
        <v>https://www.eia.gov/outlooks/aeo/data/browser/#/?id=30-AEO2021&amp;region=0-0&amp;cases=highogs&amp;start=2019&amp;end=2050&amp;f=A&amp;sourcekey=0</v>
      </c>
    </row>
    <row r="34" spans="1:9" x14ac:dyDescent="0.45">
      <c r="A34" t="s">
        <v>1</v>
      </c>
      <c r="B34" t="s">
        <v>532</v>
      </c>
      <c r="C34" t="s">
        <v>533</v>
      </c>
      <c r="D34" t="s">
        <v>89</v>
      </c>
      <c r="E34">
        <f>IFERROR(INDEX(Res_Prev!$E$8:$AJ$93,MATCH('Summary_Res Appliances'!$B34,Res_Prev!$B$8:$B$93,0),MATCH('Summary_Res Appliances'!$E$3,Res_Prev!$E$5:$AJ$5,0)),"")</f>
        <v>151.43194600000001</v>
      </c>
      <c r="F34" s="67">
        <f>E34/$E$34</f>
        <v>1</v>
      </c>
      <c r="G34" s="37"/>
      <c r="H34" s="2"/>
      <c r="I34" t="str">
        <f>About!$B$21</f>
        <v>https://www.eia.gov/outlooks/aeo/data/browser/#/?id=30-AEO2021&amp;region=0-0&amp;cases=highogs&amp;start=2019&amp;end=2050&amp;f=A&amp;sourcekey=0</v>
      </c>
    </row>
    <row r="35" spans="1:9" ht="15.75" x14ac:dyDescent="0.5">
      <c r="A35" s="70" t="s">
        <v>105</v>
      </c>
      <c r="E35" t="str">
        <f>IFERROR(INDEX(Res_Prev!$E$8:$AJ$93,MATCH('Summary_Res Appliances'!$B35,Res_Prev!$B$8:$B$93,0),MATCH('Summary_Res Appliances'!$E$3,Res_Prev!$E$5:$AJ$5,0)),"")</f>
        <v/>
      </c>
      <c r="F35" s="42"/>
      <c r="H35" s="2"/>
      <c r="I35" t="str">
        <f>About!$B$21</f>
        <v>https://www.eia.gov/outlooks/aeo/data/browser/#/?id=30-AEO2021&amp;region=0-0&amp;cases=highogs&amp;start=2019&amp;end=2050&amp;f=A&amp;sourcekey=0</v>
      </c>
    </row>
    <row r="36" spans="1:9" x14ac:dyDescent="0.45">
      <c r="A36" s="2" t="s">
        <v>102</v>
      </c>
      <c r="B36" t="s">
        <v>535</v>
      </c>
      <c r="C36" t="s">
        <v>536</v>
      </c>
      <c r="D36" s="2" t="s">
        <v>89</v>
      </c>
      <c r="E36" s="2">
        <f>IFERROR(INDEX(Res_Prev!$E$8:$AJ$93,MATCH('Summary_Res Appliances'!$B36,Res_Prev!$B$8:$B$93,0),MATCH('Summary_Res Appliances'!$E$3,Res_Prev!$E$5:$AJ$5,0)),"")</f>
        <v>82.851837000000003</v>
      </c>
      <c r="F36" s="66">
        <f>E36/$E$38</f>
        <v>0.81083934779779943</v>
      </c>
      <c r="G36" s="64">
        <f>F36</f>
        <v>0.81083934779779943</v>
      </c>
      <c r="H36" s="2"/>
      <c r="I36" t="str">
        <f>About!$B$21</f>
        <v>https://www.eia.gov/outlooks/aeo/data/browser/#/?id=30-AEO2021&amp;region=0-0&amp;cases=highogs&amp;start=2019&amp;end=2050&amp;f=A&amp;sourcekey=0</v>
      </c>
    </row>
    <row r="37" spans="1:9" x14ac:dyDescent="0.45">
      <c r="A37" s="2" t="s">
        <v>103</v>
      </c>
      <c r="B37" t="s">
        <v>537</v>
      </c>
      <c r="C37" t="s">
        <v>538</v>
      </c>
      <c r="D37" s="2" t="s">
        <v>89</v>
      </c>
      <c r="E37" s="2">
        <f>IFERROR(INDEX(Res_Prev!$E$8:$AJ$93,MATCH('Summary_Res Appliances'!$B37,Res_Prev!$B$8:$B$93,0),MATCH('Summary_Res Appliances'!$E$3,Res_Prev!$E$5:$AJ$5,0)),"")</f>
        <v>19.328499000000001</v>
      </c>
      <c r="F37" s="66">
        <f>E37/$E$38</f>
        <v>0.18916065220220063</v>
      </c>
      <c r="G37" s="64">
        <f>F37</f>
        <v>0.18916065220220063</v>
      </c>
      <c r="H37" s="2"/>
      <c r="I37" t="str">
        <f>About!$B$21</f>
        <v>https://www.eia.gov/outlooks/aeo/data/browser/#/?id=30-AEO2021&amp;region=0-0&amp;cases=highogs&amp;start=2019&amp;end=2050&amp;f=A&amp;sourcekey=0</v>
      </c>
    </row>
    <row r="38" spans="1:9" x14ac:dyDescent="0.45">
      <c r="A38" t="s">
        <v>1</v>
      </c>
      <c r="B38" t="s">
        <v>539</v>
      </c>
      <c r="C38" t="s">
        <v>540</v>
      </c>
      <c r="D38" t="s">
        <v>89</v>
      </c>
      <c r="E38">
        <f>IFERROR(INDEX(Res_Prev!$E$8:$AJ$93,MATCH('Summary_Res Appliances'!$B38,Res_Prev!$B$8:$B$93,0),MATCH('Summary_Res Appliances'!$E$3,Res_Prev!$E$5:$AJ$5,0)),"")</f>
        <v>102.180336</v>
      </c>
      <c r="F38" s="67">
        <f>E38/$E$38</f>
        <v>1</v>
      </c>
      <c r="G38" s="65">
        <f>SUM(E36:E37)</f>
        <v>102.18033600000001</v>
      </c>
      <c r="H38" s="2"/>
      <c r="I38" t="str">
        <f>About!$B$21</f>
        <v>https://www.eia.gov/outlooks/aeo/data/browser/#/?id=30-AEO2021&amp;region=0-0&amp;cases=highogs&amp;start=2019&amp;end=2050&amp;f=A&amp;sourcekey=0</v>
      </c>
    </row>
    <row r="39" spans="1:9" ht="15.75" x14ac:dyDescent="0.5">
      <c r="A39" s="70" t="s">
        <v>106</v>
      </c>
      <c r="E39" t="str">
        <f>IFERROR(INDEX(Res_Prev!$E$8:$AJ$93,MATCH('Summary_Res Appliances'!$B39,Res_Prev!$B$8:$B$93,0),MATCH('Summary_Res Appliances'!$E$3,Res_Prev!$E$5:$AJ$5,0)),"")</f>
        <v/>
      </c>
      <c r="H39" s="2"/>
      <c r="I39" t="str">
        <f>About!$B$21</f>
        <v>https://www.eia.gov/outlooks/aeo/data/browser/#/?id=30-AEO2021&amp;region=0-0&amp;cases=highogs&amp;start=2019&amp;end=2050&amp;f=A&amp;sourcekey=0</v>
      </c>
    </row>
    <row r="40" spans="1:9" x14ac:dyDescent="0.45">
      <c r="A40" t="s">
        <v>107</v>
      </c>
      <c r="B40" t="s">
        <v>542</v>
      </c>
      <c r="C40" t="s">
        <v>543</v>
      </c>
      <c r="D40" t="s">
        <v>89</v>
      </c>
      <c r="E40">
        <f>IFERROR(INDEX(Res_Prev!$E$8:$AJ$93,MATCH('Summary_Res Appliances'!$B40,Res_Prev!$B$8:$B$93,0),MATCH('Summary_Res Appliances'!$E$3,Res_Prev!$E$5:$AJ$5,0)),"")</f>
        <v>168.42892499999999</v>
      </c>
      <c r="H40" s="2"/>
      <c r="I40" t="str">
        <f>About!$B$21</f>
        <v>https://www.eia.gov/outlooks/aeo/data/browser/#/?id=30-AEO2021&amp;region=0-0&amp;cases=highogs&amp;start=2019&amp;end=2050&amp;f=A&amp;sourcekey=0</v>
      </c>
    </row>
    <row r="41" spans="1:9" x14ac:dyDescent="0.45">
      <c r="A41" t="s">
        <v>108</v>
      </c>
      <c r="B41" t="s">
        <v>544</v>
      </c>
      <c r="C41" t="s">
        <v>545</v>
      </c>
      <c r="D41" t="s">
        <v>89</v>
      </c>
      <c r="E41">
        <f>IFERROR(INDEX(Res_Prev!$E$8:$AJ$93,MATCH('Summary_Res Appliances'!$B41,Res_Prev!$B$8:$B$93,0),MATCH('Summary_Res Appliances'!$E$3,Res_Prev!$E$5:$AJ$5,0)),"")</f>
        <v>44.426056000000003</v>
      </c>
      <c r="H41" s="2"/>
      <c r="I41" t="str">
        <f>About!$B$21</f>
        <v>https://www.eia.gov/outlooks/aeo/data/browser/#/?id=30-AEO2021&amp;region=0-0&amp;cases=highogs&amp;start=2019&amp;end=2050&amp;f=A&amp;sourcekey=0</v>
      </c>
    </row>
  </sheetData>
  <mergeCells count="1">
    <mergeCell ref="A1:I1"/>
  </mergeCells>
  <conditionalFormatting sqref="C6:C15">
    <cfRule type="duplicateValues" dxfId="13" priority="12"/>
  </conditionalFormatting>
  <conditionalFormatting sqref="B6:B15">
    <cfRule type="duplicateValues" dxfId="12" priority="11"/>
  </conditionalFormatting>
  <conditionalFormatting sqref="C17:C22">
    <cfRule type="duplicateValues" dxfId="11" priority="10"/>
  </conditionalFormatting>
  <conditionalFormatting sqref="B17:B22">
    <cfRule type="duplicateValues" dxfId="10" priority="9"/>
  </conditionalFormatting>
  <conditionalFormatting sqref="C24:C29">
    <cfRule type="duplicateValues" dxfId="9" priority="8"/>
  </conditionalFormatting>
  <conditionalFormatting sqref="B24:B29">
    <cfRule type="duplicateValues" dxfId="8" priority="7"/>
  </conditionalFormatting>
  <conditionalFormatting sqref="C31:C34">
    <cfRule type="duplicateValues" dxfId="7" priority="6"/>
  </conditionalFormatting>
  <conditionalFormatting sqref="B31:B34">
    <cfRule type="duplicateValues" dxfId="6" priority="5"/>
  </conditionalFormatting>
  <conditionalFormatting sqref="C36:C38">
    <cfRule type="duplicateValues" dxfId="5" priority="4"/>
  </conditionalFormatting>
  <conditionalFormatting sqref="B36:B38">
    <cfRule type="duplicateValues" dxfId="4" priority="3"/>
  </conditionalFormatting>
  <conditionalFormatting sqref="C40:C41">
    <cfRule type="duplicateValues" dxfId="3" priority="2"/>
  </conditionalFormatting>
  <conditionalFormatting sqref="B40:B4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="80" zoomScaleNormal="80" workbookViewId="0">
      <selection sqref="A1:A2"/>
    </sheetView>
  </sheetViews>
  <sheetFormatPr defaultColWidth="9" defaultRowHeight="14.25" x14ac:dyDescent="0.45"/>
  <cols>
    <col min="1" max="1" width="11.3984375" style="105" bestFit="1" customWidth="1"/>
    <col min="2" max="2" width="11.3984375" style="105" customWidth="1"/>
    <col min="3" max="3" width="17.3984375" style="104" bestFit="1" customWidth="1"/>
    <col min="4" max="4" width="16.59765625" style="104" bestFit="1" customWidth="1"/>
    <col min="5" max="5" width="11.73046875" style="104" bestFit="1" customWidth="1"/>
    <col min="6" max="6" width="12.265625" style="105" bestFit="1" customWidth="1"/>
    <col min="7" max="7" width="38.59765625" style="105" customWidth="1"/>
    <col min="8" max="16384" width="9" style="105"/>
  </cols>
  <sheetData>
    <row r="1" spans="1:7" s="39" customFormat="1" x14ac:dyDescent="0.45">
      <c r="A1" s="125" t="s">
        <v>433</v>
      </c>
      <c r="B1" s="110"/>
      <c r="C1" s="124" t="s">
        <v>434</v>
      </c>
      <c r="D1" s="124"/>
      <c r="E1" s="124"/>
      <c r="F1" s="125" t="s">
        <v>68</v>
      </c>
      <c r="G1" s="40" t="s">
        <v>0</v>
      </c>
    </row>
    <row r="2" spans="1:7" s="39" customFormat="1" x14ac:dyDescent="0.45">
      <c r="A2" s="125"/>
      <c r="B2" s="110"/>
      <c r="C2" s="101" t="s">
        <v>430</v>
      </c>
      <c r="D2" s="107" t="s">
        <v>431</v>
      </c>
      <c r="E2" s="107" t="s">
        <v>432</v>
      </c>
      <c r="F2" s="125"/>
      <c r="G2" s="102"/>
    </row>
    <row r="3" spans="1:7" x14ac:dyDescent="0.45">
      <c r="A3" s="103" t="s">
        <v>324</v>
      </c>
      <c r="B3" s="106" t="s">
        <v>2</v>
      </c>
      <c r="C3" s="104">
        <f>'Cost Summary New'!E$4</f>
        <v>0.54600813307841845</v>
      </c>
      <c r="D3" s="104">
        <f>'Cost Summary New'!E$4</f>
        <v>0.54600813307841845</v>
      </c>
      <c r="E3" s="104">
        <f>'Cost Summary New'!E45</f>
        <v>0.70398750275034405</v>
      </c>
      <c r="F3" s="105" t="str">
        <f>'ISIC Code Mapping'!B2</f>
        <v>ISIC 28</v>
      </c>
    </row>
    <row r="4" spans="1:7" x14ac:dyDescent="0.45">
      <c r="A4" s="103" t="s">
        <v>324</v>
      </c>
      <c r="B4" s="106" t="s">
        <v>3</v>
      </c>
      <c r="C4" s="104">
        <f>'Cost Summary New'!F$4</f>
        <v>0.45399186692158155</v>
      </c>
      <c r="D4" s="104">
        <f>'Cost Summary New'!F$4</f>
        <v>0.45399186692158155</v>
      </c>
      <c r="E4" s="104">
        <f>'Cost Summary New'!F45</f>
        <v>0.29601249724965595</v>
      </c>
      <c r="F4" s="105" t="str">
        <f>'ISIC Code Mapping'!B3</f>
        <v>ISIC 41T43</v>
      </c>
    </row>
    <row r="5" spans="1:7" x14ac:dyDescent="0.45">
      <c r="A5" s="103" t="s">
        <v>325</v>
      </c>
      <c r="B5" s="106" t="s">
        <v>2</v>
      </c>
      <c r="C5" s="104">
        <f>'Cost Summary New'!$E$14</f>
        <v>0.76095990154690019</v>
      </c>
      <c r="D5" s="104">
        <f>'Cost Summary New'!$E$14</f>
        <v>0.76095990154690019</v>
      </c>
      <c r="E5" s="104">
        <f>'Cost Summary New'!E95</f>
        <v>0.5798301102469372</v>
      </c>
      <c r="F5" s="105" t="str">
        <f>'ISIC Code Mapping'!C2</f>
        <v>ISIC 28</v>
      </c>
    </row>
    <row r="6" spans="1:7" x14ac:dyDescent="0.45">
      <c r="A6" s="103" t="s">
        <v>325</v>
      </c>
      <c r="B6" s="106" t="s">
        <v>3</v>
      </c>
      <c r="C6" s="104">
        <f>'Cost Summary New'!$F$14</f>
        <v>0.23904009845309981</v>
      </c>
      <c r="D6" s="104">
        <f>'Cost Summary New'!$F$14</f>
        <v>0.23904009845309981</v>
      </c>
      <c r="E6" s="104">
        <f>'Cost Summary New'!F95</f>
        <v>0.4201698897530628</v>
      </c>
      <c r="F6" s="105" t="str">
        <f>'ISIC Code Mapping'!C3</f>
        <v>ISIC 41T43</v>
      </c>
    </row>
    <row r="7" spans="1:7" x14ac:dyDescent="0.45">
      <c r="A7" s="103" t="s">
        <v>331</v>
      </c>
      <c r="B7" s="106" t="s">
        <v>2</v>
      </c>
      <c r="C7" s="104">
        <f>'Cost Summary New'!$E$39</f>
        <v>1</v>
      </c>
      <c r="D7" s="104">
        <f>'Cost Summary New'!$E$39</f>
        <v>1</v>
      </c>
      <c r="E7" s="104">
        <f>'Cost Summary New'!E100</f>
        <v>0.40766894664785691</v>
      </c>
      <c r="F7" s="105" t="str">
        <f>'ISIC Code Mapping'!E2</f>
        <v>ISIC 27</v>
      </c>
    </row>
    <row r="8" spans="1:7" x14ac:dyDescent="0.45">
      <c r="A8" s="103" t="s">
        <v>331</v>
      </c>
      <c r="B8" s="106" t="s">
        <v>3</v>
      </c>
      <c r="C8" s="104">
        <f>'Cost Summary New'!$F$39</f>
        <v>0</v>
      </c>
      <c r="D8" s="104">
        <f>'Cost Summary New'!$F$39</f>
        <v>0</v>
      </c>
      <c r="E8" s="104">
        <f>'Cost Summary New'!F100</f>
        <v>0.59233105335214309</v>
      </c>
      <c r="F8" s="105" t="str">
        <f>'ISIC Code Mapping'!E3</f>
        <v>ISIC 41T43</v>
      </c>
    </row>
    <row r="9" spans="1:7" x14ac:dyDescent="0.45">
      <c r="A9" s="103" t="s">
        <v>393</v>
      </c>
      <c r="B9" s="106" t="s">
        <v>2</v>
      </c>
      <c r="C9" s="104">
        <f>'Cost Summary New'!$E$41</f>
        <v>0.75421910337856524</v>
      </c>
      <c r="D9" s="104">
        <f>'Cost Summary New'!$E$41</f>
        <v>0.75421910337856524</v>
      </c>
      <c r="E9" s="104">
        <f>'Cost Summary New'!E88</f>
        <v>0.75439886948727197</v>
      </c>
      <c r="F9" s="105" t="str">
        <f>'ISIC Code Mapping'!F2</f>
        <v>ISIC 27</v>
      </c>
    </row>
    <row r="10" spans="1:7" x14ac:dyDescent="0.45">
      <c r="A10" s="103" t="s">
        <v>393</v>
      </c>
      <c r="B10" s="106" t="s">
        <v>3</v>
      </c>
      <c r="C10" s="104">
        <f>'Cost Summary New'!$F$41</f>
        <v>0.24578089662143476</v>
      </c>
      <c r="D10" s="104">
        <f>'Cost Summary New'!$F$41</f>
        <v>0.24578089662143476</v>
      </c>
      <c r="E10" s="104">
        <f>'Cost Summary New'!F88</f>
        <v>0.24560113051272803</v>
      </c>
      <c r="F10" s="105" t="str">
        <f>'ISIC Code Mapping'!F3</f>
        <v>ISIC 41T43</v>
      </c>
    </row>
    <row r="11" spans="1:7" x14ac:dyDescent="0.45">
      <c r="A11" s="103" t="s">
        <v>72</v>
      </c>
      <c r="B11" s="106" t="s">
        <v>2</v>
      </c>
      <c r="C11" s="104">
        <f>C9</f>
        <v>0.75421910337856524</v>
      </c>
      <c r="D11" s="104">
        <f t="shared" ref="D11:E11" si="0">D9</f>
        <v>0.75421910337856524</v>
      </c>
      <c r="E11" s="104">
        <f t="shared" si="0"/>
        <v>0.75439886948727197</v>
      </c>
      <c r="F11" s="105" t="str">
        <f>'ISIC Code Mapping'!G2</f>
        <v>ISIC 27</v>
      </c>
      <c r="G11" s="105" t="s">
        <v>450</v>
      </c>
    </row>
    <row r="12" spans="1:7" x14ac:dyDescent="0.45">
      <c r="A12" s="103" t="s">
        <v>72</v>
      </c>
      <c r="B12" s="106" t="s">
        <v>3</v>
      </c>
      <c r="C12" s="104">
        <f>C10</f>
        <v>0.24578089662143476</v>
      </c>
      <c r="D12" s="104">
        <f t="shared" ref="D12:E12" si="1">D10</f>
        <v>0.24578089662143476</v>
      </c>
      <c r="E12" s="104">
        <f t="shared" si="1"/>
        <v>0.24560113051272803</v>
      </c>
      <c r="F12" s="105" t="str">
        <f>'ISIC Code Mapping'!G3</f>
        <v>ISIC 41T43</v>
      </c>
      <c r="G12" s="105" t="s">
        <v>451</v>
      </c>
    </row>
    <row r="13" spans="1:7" x14ac:dyDescent="0.45">
      <c r="B13" s="106"/>
      <c r="C13"/>
      <c r="D13"/>
      <c r="E13"/>
      <c r="F13"/>
      <c r="G13"/>
    </row>
    <row r="14" spans="1:7" x14ac:dyDescent="0.45">
      <c r="A14"/>
      <c r="B14"/>
      <c r="C14"/>
      <c r="D14"/>
      <c r="E14"/>
      <c r="F14"/>
      <c r="G14"/>
    </row>
    <row r="15" spans="1:7" x14ac:dyDescent="0.45">
      <c r="A15"/>
      <c r="B15"/>
      <c r="C15"/>
      <c r="D15"/>
      <c r="E15"/>
      <c r="F15"/>
      <c r="G15"/>
    </row>
    <row r="16" spans="1:7" x14ac:dyDescent="0.45">
      <c r="A16"/>
      <c r="B16"/>
      <c r="C16"/>
      <c r="D16"/>
      <c r="E16"/>
      <c r="F16"/>
      <c r="G16"/>
    </row>
    <row r="17" spans="1:7" x14ac:dyDescent="0.45">
      <c r="A17"/>
      <c r="B17"/>
      <c r="C17"/>
      <c r="D17"/>
      <c r="E17"/>
      <c r="F17"/>
      <c r="G17"/>
    </row>
    <row r="18" spans="1:7" customFormat="1" x14ac:dyDescent="0.45"/>
    <row r="19" spans="1:7" customFormat="1" x14ac:dyDescent="0.45"/>
    <row r="20" spans="1:7" customFormat="1" x14ac:dyDescent="0.45"/>
    <row r="21" spans="1:7" customFormat="1" x14ac:dyDescent="0.45"/>
    <row r="22" spans="1:7" customFormat="1" x14ac:dyDescent="0.45"/>
    <row r="23" spans="1:7" customFormat="1" x14ac:dyDescent="0.45"/>
    <row r="24" spans="1:7" customFormat="1" x14ac:dyDescent="0.45"/>
    <row r="25" spans="1:7" customFormat="1" x14ac:dyDescent="0.45"/>
    <row r="26" spans="1:7" customFormat="1" x14ac:dyDescent="0.45"/>
    <row r="27" spans="1:7" customFormat="1" x14ac:dyDescent="0.45"/>
    <row r="28" spans="1:7" customFormat="1" x14ac:dyDescent="0.45"/>
    <row r="29" spans="1:7" customFormat="1" x14ac:dyDescent="0.45"/>
    <row r="30" spans="1:7" customFormat="1" x14ac:dyDescent="0.45"/>
    <row r="31" spans="1:7" customFormat="1" x14ac:dyDescent="0.45"/>
    <row r="32" spans="1:7" customFormat="1" x14ac:dyDescent="0.45"/>
    <row r="33" spans="1:7" customFormat="1" x14ac:dyDescent="0.45"/>
    <row r="34" spans="1:7" customFormat="1" x14ac:dyDescent="0.45"/>
    <row r="35" spans="1:7" customFormat="1" x14ac:dyDescent="0.45"/>
    <row r="36" spans="1:7" customFormat="1" x14ac:dyDescent="0.45"/>
    <row r="37" spans="1:7" customFormat="1" x14ac:dyDescent="0.45"/>
    <row r="38" spans="1:7" customFormat="1" x14ac:dyDescent="0.45"/>
    <row r="39" spans="1:7" customFormat="1" x14ac:dyDescent="0.45"/>
    <row r="40" spans="1:7" customFormat="1" x14ac:dyDescent="0.45"/>
    <row r="41" spans="1:7" customFormat="1" x14ac:dyDescent="0.45"/>
    <row r="42" spans="1:7" customFormat="1" x14ac:dyDescent="0.45"/>
    <row r="43" spans="1:7" customFormat="1" x14ac:dyDescent="0.45"/>
    <row r="44" spans="1:7" customFormat="1" x14ac:dyDescent="0.45"/>
    <row r="45" spans="1:7" customFormat="1" x14ac:dyDescent="0.45">
      <c r="C45" s="104"/>
      <c r="D45" s="104"/>
      <c r="E45" s="104"/>
      <c r="F45" s="105"/>
      <c r="G45" s="105"/>
    </row>
    <row r="46" spans="1:7" customFormat="1" x14ac:dyDescent="0.45">
      <c r="A46" s="105"/>
      <c r="B46" s="105"/>
      <c r="C46" s="104"/>
      <c r="D46" s="104"/>
      <c r="E46" s="104"/>
      <c r="F46" s="105"/>
      <c r="G46" s="105"/>
    </row>
    <row r="47" spans="1:7" customFormat="1" x14ac:dyDescent="0.45">
      <c r="A47" s="105"/>
      <c r="B47" s="105"/>
      <c r="C47" s="104"/>
      <c r="D47" s="104"/>
      <c r="E47" s="104"/>
      <c r="F47" s="105"/>
      <c r="G47" s="105"/>
    </row>
    <row r="48" spans="1:7" customFormat="1" x14ac:dyDescent="0.45">
      <c r="A48" s="105"/>
      <c r="B48" s="105"/>
      <c r="C48" s="104"/>
      <c r="D48" s="104"/>
      <c r="E48" s="104"/>
      <c r="F48" s="105"/>
      <c r="G48" s="105"/>
    </row>
    <row r="49" spans="1:7" customFormat="1" x14ac:dyDescent="0.45">
      <c r="A49" s="105"/>
      <c r="B49" s="105"/>
      <c r="C49" s="104"/>
      <c r="D49" s="104"/>
      <c r="E49" s="104"/>
      <c r="F49" s="105"/>
      <c r="G49" s="105"/>
    </row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3"/>
  <sheetViews>
    <sheetView workbookViewId="0">
      <selection activeCell="A2" sqref="A2"/>
    </sheetView>
  </sheetViews>
  <sheetFormatPr defaultColWidth="38" defaultRowHeight="14.25" x14ac:dyDescent="0.45"/>
  <cols>
    <col min="2" max="2" width="75.3984375" customWidth="1"/>
  </cols>
  <sheetData>
    <row r="1" spans="1:37" x14ac:dyDescent="0.45">
      <c r="A1" t="s">
        <v>81</v>
      </c>
    </row>
    <row r="2" spans="1:37" x14ac:dyDescent="0.45">
      <c r="A2" t="s">
        <v>474</v>
      </c>
    </row>
    <row r="3" spans="1:37" x14ac:dyDescent="0.45">
      <c r="A3" t="s">
        <v>475</v>
      </c>
    </row>
    <row r="4" spans="1:37" x14ac:dyDescent="0.45">
      <c r="A4" t="s">
        <v>82</v>
      </c>
    </row>
    <row r="5" spans="1:37" x14ac:dyDescent="0.45">
      <c r="B5" t="s">
        <v>83</v>
      </c>
      <c r="C5" t="s">
        <v>84</v>
      </c>
      <c r="D5" t="s">
        <v>85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476</v>
      </c>
    </row>
    <row r="6" spans="1:37" x14ac:dyDescent="0.45">
      <c r="A6" t="s">
        <v>86</v>
      </c>
      <c r="C6" t="s">
        <v>477</v>
      </c>
    </row>
    <row r="7" spans="1:37" x14ac:dyDescent="0.45">
      <c r="A7" t="s">
        <v>87</v>
      </c>
      <c r="C7" t="s">
        <v>478</v>
      </c>
    </row>
    <row r="8" spans="1:37" x14ac:dyDescent="0.45">
      <c r="A8" t="s">
        <v>88</v>
      </c>
      <c r="B8" t="s">
        <v>479</v>
      </c>
      <c r="C8" t="s">
        <v>480</v>
      </c>
      <c r="D8" t="s">
        <v>89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7">
        <v>1.2999999999999999E-2</v>
      </c>
    </row>
    <row r="9" spans="1:37" x14ac:dyDescent="0.45">
      <c r="A9" t="s">
        <v>90</v>
      </c>
      <c r="B9" t="s">
        <v>481</v>
      </c>
      <c r="C9" t="s">
        <v>482</v>
      </c>
      <c r="D9" t="s">
        <v>89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7">
        <v>4.0000000000000001E-3</v>
      </c>
    </row>
    <row r="10" spans="1:37" x14ac:dyDescent="0.45">
      <c r="A10" t="s">
        <v>91</v>
      </c>
      <c r="B10" t="s">
        <v>483</v>
      </c>
      <c r="C10" t="s">
        <v>484</v>
      </c>
      <c r="D10" t="s">
        <v>89</v>
      </c>
      <c r="F10">
        <v>1.3117239999999999</v>
      </c>
      <c r="G10">
        <v>1.3096140000000001</v>
      </c>
      <c r="H10">
        <v>1.307512</v>
      </c>
      <c r="I10">
        <v>1.305418</v>
      </c>
      <c r="J10">
        <v>1.3033330000000001</v>
      </c>
      <c r="K10">
        <v>1.301256</v>
      </c>
      <c r="L10">
        <v>1.2991870000000001</v>
      </c>
      <c r="M10">
        <v>1.297126</v>
      </c>
      <c r="N10">
        <v>1.2950729999999999</v>
      </c>
      <c r="O10">
        <v>1.2930280000000001</v>
      </c>
      <c r="P10">
        <v>1.2909900000000001</v>
      </c>
      <c r="Q10">
        <v>1.288961</v>
      </c>
      <c r="R10">
        <v>1.2869390000000001</v>
      </c>
      <c r="S10">
        <v>1.284924</v>
      </c>
      <c r="T10">
        <v>1.2829170000000001</v>
      </c>
      <c r="U10">
        <v>1.2809170000000001</v>
      </c>
      <c r="V10">
        <v>1.2789250000000001</v>
      </c>
      <c r="W10">
        <v>1.27694</v>
      </c>
      <c r="X10">
        <v>1.2749619999999999</v>
      </c>
      <c r="Y10">
        <v>1.272991</v>
      </c>
      <c r="Z10">
        <v>1.2710269999999999</v>
      </c>
      <c r="AA10">
        <v>1.2690699999999999</v>
      </c>
      <c r="AB10">
        <v>1.26712</v>
      </c>
      <c r="AC10">
        <v>1.2651760000000001</v>
      </c>
      <c r="AD10">
        <v>1.263239</v>
      </c>
      <c r="AE10">
        <v>1.261309</v>
      </c>
      <c r="AF10">
        <v>1.2593859999999999</v>
      </c>
      <c r="AG10">
        <v>1.2574689999999999</v>
      </c>
      <c r="AH10">
        <v>1.255558</v>
      </c>
      <c r="AI10">
        <v>1.253654</v>
      </c>
      <c r="AJ10">
        <v>1.2517560000000001</v>
      </c>
      <c r="AK10" s="7">
        <v>-2E-3</v>
      </c>
    </row>
    <row r="11" spans="1:37" x14ac:dyDescent="0.45">
      <c r="A11" t="s">
        <v>92</v>
      </c>
      <c r="B11" t="s">
        <v>485</v>
      </c>
      <c r="C11" t="s">
        <v>486</v>
      </c>
      <c r="D11" t="s">
        <v>89</v>
      </c>
      <c r="F11">
        <v>60.555110999999997</v>
      </c>
      <c r="G11">
        <v>61.300755000000002</v>
      </c>
      <c r="H11">
        <v>62.047542999999997</v>
      </c>
      <c r="I11">
        <v>62.788345</v>
      </c>
      <c r="J11">
        <v>63.539451999999997</v>
      </c>
      <c r="K11">
        <v>64.319839000000002</v>
      </c>
      <c r="L11">
        <v>65.096298000000004</v>
      </c>
      <c r="M11">
        <v>65.837990000000005</v>
      </c>
      <c r="N11">
        <v>66.549057000000005</v>
      </c>
      <c r="O11">
        <v>67.237876999999997</v>
      </c>
      <c r="P11">
        <v>67.903762999999998</v>
      </c>
      <c r="Q11">
        <v>68.544914000000006</v>
      </c>
      <c r="R11">
        <v>69.171463000000003</v>
      </c>
      <c r="S11">
        <v>69.777694999999994</v>
      </c>
      <c r="T11">
        <v>70.360138000000006</v>
      </c>
      <c r="U11">
        <v>70.938537999999994</v>
      </c>
      <c r="V11">
        <v>71.505889999999994</v>
      </c>
      <c r="W11">
        <v>72.063132999999993</v>
      </c>
      <c r="X11">
        <v>72.615172999999999</v>
      </c>
      <c r="Y11">
        <v>73.162818999999999</v>
      </c>
      <c r="Z11">
        <v>73.714095999999998</v>
      </c>
      <c r="AA11">
        <v>74.264647999999994</v>
      </c>
      <c r="AB11">
        <v>74.813857999999996</v>
      </c>
      <c r="AC11">
        <v>75.364722999999998</v>
      </c>
      <c r="AD11">
        <v>75.916847000000004</v>
      </c>
      <c r="AE11">
        <v>76.470596</v>
      </c>
      <c r="AF11">
        <v>77.026077000000001</v>
      </c>
      <c r="AG11">
        <v>77.577575999999993</v>
      </c>
      <c r="AH11">
        <v>78.126052999999999</v>
      </c>
      <c r="AI11">
        <v>78.675049000000001</v>
      </c>
      <c r="AJ11">
        <v>79.225029000000006</v>
      </c>
      <c r="AK11" s="7">
        <v>8.9999999999999993E-3</v>
      </c>
    </row>
    <row r="12" spans="1:37" x14ac:dyDescent="0.45">
      <c r="A12" t="s">
        <v>93</v>
      </c>
      <c r="B12" t="s">
        <v>487</v>
      </c>
      <c r="C12" t="s">
        <v>488</v>
      </c>
      <c r="D12" t="s">
        <v>89</v>
      </c>
      <c r="F12">
        <v>5.548133</v>
      </c>
      <c r="G12">
        <v>5.4961510000000002</v>
      </c>
      <c r="H12">
        <v>5.4453250000000004</v>
      </c>
      <c r="I12">
        <v>5.3955599999999997</v>
      </c>
      <c r="J12">
        <v>5.3467390000000004</v>
      </c>
      <c r="K12">
        <v>5.298432</v>
      </c>
      <c r="L12">
        <v>5.2504749999999998</v>
      </c>
      <c r="M12">
        <v>5.2040509999999998</v>
      </c>
      <c r="N12">
        <v>5.1594329999999999</v>
      </c>
      <c r="O12">
        <v>5.116981</v>
      </c>
      <c r="P12">
        <v>5.0767889999999998</v>
      </c>
      <c r="Q12">
        <v>5.0381330000000002</v>
      </c>
      <c r="R12">
        <v>5.0011169999999998</v>
      </c>
      <c r="S12">
        <v>4.9654299999999996</v>
      </c>
      <c r="T12">
        <v>4.9307699999999999</v>
      </c>
      <c r="U12">
        <v>4.8970960000000003</v>
      </c>
      <c r="V12">
        <v>4.864147</v>
      </c>
      <c r="W12">
        <v>4.8325639999999996</v>
      </c>
      <c r="X12">
        <v>4.8020889999999996</v>
      </c>
      <c r="Y12">
        <v>4.7724260000000003</v>
      </c>
      <c r="Z12">
        <v>4.7435609999999997</v>
      </c>
      <c r="AA12">
        <v>4.714861</v>
      </c>
      <c r="AB12">
        <v>4.6846649999999999</v>
      </c>
      <c r="AC12">
        <v>4.6530279999999999</v>
      </c>
      <c r="AD12">
        <v>4.6201639999999999</v>
      </c>
      <c r="AE12">
        <v>4.5863250000000004</v>
      </c>
      <c r="AF12">
        <v>4.5516810000000003</v>
      </c>
      <c r="AG12">
        <v>4.5156049999999999</v>
      </c>
      <c r="AH12">
        <v>4.4785089999999999</v>
      </c>
      <c r="AI12">
        <v>4.4408219999999998</v>
      </c>
      <c r="AJ12">
        <v>4.4029340000000001</v>
      </c>
      <c r="AK12" s="7">
        <v>-8.0000000000000002E-3</v>
      </c>
    </row>
    <row r="13" spans="1:37" x14ac:dyDescent="0.45">
      <c r="A13" t="s">
        <v>94</v>
      </c>
      <c r="B13" t="s">
        <v>489</v>
      </c>
      <c r="C13" t="s">
        <v>490</v>
      </c>
      <c r="D13" t="s">
        <v>89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7">
        <v>1E-3</v>
      </c>
    </row>
    <row r="14" spans="1:37" x14ac:dyDescent="0.45">
      <c r="A14" t="s">
        <v>95</v>
      </c>
      <c r="B14" t="s">
        <v>491</v>
      </c>
      <c r="C14" t="s">
        <v>492</v>
      </c>
      <c r="D14" t="s">
        <v>89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7">
        <v>0.10199999999999999</v>
      </c>
    </row>
    <row r="15" spans="1:37" x14ac:dyDescent="0.45">
      <c r="A15" t="s">
        <v>96</v>
      </c>
      <c r="B15" t="s">
        <v>493</v>
      </c>
      <c r="C15" t="s">
        <v>494</v>
      </c>
      <c r="D15" t="s">
        <v>89</v>
      </c>
      <c r="F15">
        <v>3.344913</v>
      </c>
      <c r="G15">
        <v>3.3193619999999999</v>
      </c>
      <c r="H15">
        <v>3.2944239999999998</v>
      </c>
      <c r="I15">
        <v>3.270416</v>
      </c>
      <c r="J15">
        <v>3.2472259999999999</v>
      </c>
      <c r="K15">
        <v>3.2239040000000001</v>
      </c>
      <c r="L15">
        <v>3.2004679999999999</v>
      </c>
      <c r="M15">
        <v>3.1768860000000001</v>
      </c>
      <c r="N15">
        <v>3.1530610000000001</v>
      </c>
      <c r="O15">
        <v>3.128717</v>
      </c>
      <c r="P15">
        <v>3.1036579999999998</v>
      </c>
      <c r="Q15">
        <v>3.0779779999999999</v>
      </c>
      <c r="R15">
        <v>3.051444</v>
      </c>
      <c r="S15">
        <v>3.0240140000000002</v>
      </c>
      <c r="T15">
        <v>2.9957150000000001</v>
      </c>
      <c r="U15">
        <v>2.9667840000000001</v>
      </c>
      <c r="V15">
        <v>2.937014</v>
      </c>
      <c r="W15">
        <v>2.9081060000000001</v>
      </c>
      <c r="X15">
        <v>2.8802460000000001</v>
      </c>
      <c r="Y15">
        <v>2.8533179999999998</v>
      </c>
      <c r="Z15">
        <v>2.8265850000000001</v>
      </c>
      <c r="AA15">
        <v>2.8010600000000001</v>
      </c>
      <c r="AB15">
        <v>2.7767550000000001</v>
      </c>
      <c r="AC15">
        <v>2.7537029999999998</v>
      </c>
      <c r="AD15">
        <v>2.7319909999999998</v>
      </c>
      <c r="AE15">
        <v>2.7116579999999999</v>
      </c>
      <c r="AF15">
        <v>2.6926410000000001</v>
      </c>
      <c r="AG15">
        <v>2.673467</v>
      </c>
      <c r="AH15">
        <v>2.6541790000000001</v>
      </c>
      <c r="AI15">
        <v>2.634693</v>
      </c>
      <c r="AJ15">
        <v>2.6149830000000001</v>
      </c>
      <c r="AK15" s="7">
        <v>-8.0000000000000002E-3</v>
      </c>
    </row>
    <row r="16" spans="1:37" x14ac:dyDescent="0.45">
      <c r="A16" t="s">
        <v>97</v>
      </c>
      <c r="B16" t="s">
        <v>495</v>
      </c>
      <c r="C16" t="s">
        <v>496</v>
      </c>
      <c r="D16" t="s">
        <v>89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7">
        <v>4.1000000000000002E-2</v>
      </c>
    </row>
    <row r="17" spans="1:37" x14ac:dyDescent="0.45">
      <c r="A17" t="s">
        <v>1</v>
      </c>
      <c r="B17" t="s">
        <v>497</v>
      </c>
      <c r="C17" t="s">
        <v>498</v>
      </c>
      <c r="D17" t="s">
        <v>89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7">
        <v>7.0000000000000001E-3</v>
      </c>
    </row>
    <row r="18" spans="1:37" x14ac:dyDescent="0.45">
      <c r="A18" t="s">
        <v>98</v>
      </c>
      <c r="C18" t="s">
        <v>499</v>
      </c>
    </row>
    <row r="19" spans="1:37" x14ac:dyDescent="0.45">
      <c r="A19" t="s">
        <v>88</v>
      </c>
      <c r="B19" t="s">
        <v>500</v>
      </c>
      <c r="C19" t="s">
        <v>501</v>
      </c>
      <c r="D19" t="s">
        <v>89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7">
        <v>1.2999999999999999E-2</v>
      </c>
    </row>
    <row r="20" spans="1:37" x14ac:dyDescent="0.45">
      <c r="A20" t="s">
        <v>91</v>
      </c>
      <c r="B20" t="s">
        <v>502</v>
      </c>
      <c r="C20" t="s">
        <v>503</v>
      </c>
      <c r="D20" t="s">
        <v>89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7">
        <v>-2E-3</v>
      </c>
    </row>
    <row r="21" spans="1:37" x14ac:dyDescent="0.45">
      <c r="A21" t="s">
        <v>97</v>
      </c>
      <c r="B21" t="s">
        <v>504</v>
      </c>
      <c r="C21" t="s">
        <v>505</v>
      </c>
      <c r="D21" t="s">
        <v>89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7">
        <v>4.1000000000000002E-2</v>
      </c>
    </row>
    <row r="22" spans="1:37" x14ac:dyDescent="0.45">
      <c r="A22" t="s">
        <v>99</v>
      </c>
      <c r="B22" t="s">
        <v>506</v>
      </c>
      <c r="C22" t="s">
        <v>507</v>
      </c>
      <c r="D22" t="s">
        <v>89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7">
        <v>1.7000000000000001E-2</v>
      </c>
    </row>
    <row r="23" spans="1:37" x14ac:dyDescent="0.45">
      <c r="A23" t="s">
        <v>100</v>
      </c>
      <c r="B23" t="s">
        <v>508</v>
      </c>
      <c r="C23" t="s">
        <v>509</v>
      </c>
      <c r="D23" t="s">
        <v>89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7">
        <v>0</v>
      </c>
    </row>
    <row r="24" spans="1:37" x14ac:dyDescent="0.45">
      <c r="A24" t="s">
        <v>1</v>
      </c>
      <c r="B24" t="s">
        <v>510</v>
      </c>
      <c r="C24" t="s">
        <v>511</v>
      </c>
      <c r="D24" t="s">
        <v>89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7">
        <v>0.01</v>
      </c>
    </row>
    <row r="25" spans="1:37" x14ac:dyDescent="0.45">
      <c r="A25" t="s">
        <v>101</v>
      </c>
      <c r="C25" t="s">
        <v>512</v>
      </c>
    </row>
    <row r="26" spans="1:37" x14ac:dyDescent="0.45">
      <c r="A26" t="s">
        <v>102</v>
      </c>
      <c r="B26" t="s">
        <v>513</v>
      </c>
      <c r="C26" t="s">
        <v>514</v>
      </c>
      <c r="D26" t="s">
        <v>89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7">
        <v>6.0000000000000001E-3</v>
      </c>
    </row>
    <row r="27" spans="1:37" x14ac:dyDescent="0.45">
      <c r="A27" t="s">
        <v>103</v>
      </c>
      <c r="B27" t="s">
        <v>515</v>
      </c>
      <c r="C27" t="s">
        <v>516</v>
      </c>
      <c r="D27" t="s">
        <v>89</v>
      </c>
      <c r="F27">
        <v>60.065722999999998</v>
      </c>
      <c r="G27">
        <v>60.660274999999999</v>
      </c>
      <c r="H27">
        <v>61.304442999999999</v>
      </c>
      <c r="I27">
        <v>61.960425999999998</v>
      </c>
      <c r="J27">
        <v>62.648997999999999</v>
      </c>
      <c r="K27">
        <v>63.384193000000003</v>
      </c>
      <c r="L27">
        <v>64.132782000000006</v>
      </c>
      <c r="M27">
        <v>64.852920999999995</v>
      </c>
      <c r="N27">
        <v>65.551575</v>
      </c>
      <c r="O27">
        <v>66.234795000000005</v>
      </c>
      <c r="P27">
        <v>66.894508000000002</v>
      </c>
      <c r="Q27">
        <v>67.521645000000007</v>
      </c>
      <c r="R27">
        <v>68.124602999999993</v>
      </c>
      <c r="S27">
        <v>68.699837000000002</v>
      </c>
      <c r="T27">
        <v>69.24427</v>
      </c>
      <c r="U27">
        <v>69.778008</v>
      </c>
      <c r="V27">
        <v>70.294899000000001</v>
      </c>
      <c r="W27">
        <v>70.797225999999995</v>
      </c>
      <c r="X27">
        <v>71.288421999999997</v>
      </c>
      <c r="Y27">
        <v>71.778992000000002</v>
      </c>
      <c r="Z27">
        <v>72.277077000000006</v>
      </c>
      <c r="AA27">
        <v>72.777732999999998</v>
      </c>
      <c r="AB27">
        <v>73.277694999999994</v>
      </c>
      <c r="AC27">
        <v>73.779533000000001</v>
      </c>
      <c r="AD27">
        <v>74.282188000000005</v>
      </c>
      <c r="AE27">
        <v>74.786438000000004</v>
      </c>
      <c r="AF27">
        <v>75.290824999999998</v>
      </c>
      <c r="AG27">
        <v>75.789008999999993</v>
      </c>
      <c r="AH27">
        <v>76.281775999999994</v>
      </c>
      <c r="AI27">
        <v>76.771454000000006</v>
      </c>
      <c r="AJ27">
        <v>77.258735999999999</v>
      </c>
      <c r="AK27" s="7">
        <v>8.0000000000000002E-3</v>
      </c>
    </row>
    <row r="28" spans="1:37" x14ac:dyDescent="0.45">
      <c r="A28" t="s">
        <v>93</v>
      </c>
      <c r="B28" t="s">
        <v>517</v>
      </c>
      <c r="C28" t="s">
        <v>518</v>
      </c>
      <c r="D28" t="s">
        <v>89</v>
      </c>
      <c r="F28">
        <v>2.6456879999999998</v>
      </c>
      <c r="G28">
        <v>2.600587</v>
      </c>
      <c r="H28">
        <v>2.5571359999999999</v>
      </c>
      <c r="I28">
        <v>2.5134560000000001</v>
      </c>
      <c r="J28">
        <v>2.4723449999999998</v>
      </c>
      <c r="K28">
        <v>2.435079</v>
      </c>
      <c r="L28">
        <v>2.399654</v>
      </c>
      <c r="M28">
        <v>2.3671799999999998</v>
      </c>
      <c r="N28">
        <v>2.3375910000000002</v>
      </c>
      <c r="O28">
        <v>2.3108580000000001</v>
      </c>
      <c r="P28">
        <v>2.286937</v>
      </c>
      <c r="Q28">
        <v>2.261104</v>
      </c>
      <c r="R28">
        <v>2.2334019999999999</v>
      </c>
      <c r="S28">
        <v>2.20452</v>
      </c>
      <c r="T28">
        <v>2.1747450000000002</v>
      </c>
      <c r="U28">
        <v>2.1445829999999999</v>
      </c>
      <c r="V28">
        <v>2.1145399999999999</v>
      </c>
      <c r="W28">
        <v>2.0846789999999999</v>
      </c>
      <c r="X28">
        <v>2.0552199999999998</v>
      </c>
      <c r="Y28">
        <v>2.0267590000000002</v>
      </c>
      <c r="Z28">
        <v>1.998826</v>
      </c>
      <c r="AA28">
        <v>1.9717880000000001</v>
      </c>
      <c r="AB28">
        <v>1.945657</v>
      </c>
      <c r="AC28">
        <v>1.9204319999999999</v>
      </c>
      <c r="AD28">
        <v>1.8959410000000001</v>
      </c>
      <c r="AE28">
        <v>1.8719920000000001</v>
      </c>
      <c r="AF28">
        <v>1.8485929999999999</v>
      </c>
      <c r="AG28">
        <v>1.8255950000000001</v>
      </c>
      <c r="AH28">
        <v>1.8029379999999999</v>
      </c>
      <c r="AI28">
        <v>1.780446</v>
      </c>
      <c r="AJ28">
        <v>1.7581979999999999</v>
      </c>
      <c r="AK28" s="7">
        <v>-1.4E-2</v>
      </c>
    </row>
    <row r="29" spans="1:37" x14ac:dyDescent="0.45">
      <c r="A29" t="s">
        <v>94</v>
      </c>
      <c r="B29" t="s">
        <v>519</v>
      </c>
      <c r="C29" t="s">
        <v>520</v>
      </c>
      <c r="D29" t="s">
        <v>89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7">
        <v>-1.0999999999999999E-2</v>
      </c>
    </row>
    <row r="30" spans="1:37" x14ac:dyDescent="0.45">
      <c r="A30" t="s">
        <v>70</v>
      </c>
      <c r="B30" t="s">
        <v>521</v>
      </c>
      <c r="C30" t="s">
        <v>522</v>
      </c>
      <c r="D30" t="s">
        <v>89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7">
        <v>8.0000000000000002E-3</v>
      </c>
    </row>
    <row r="31" spans="1:37" x14ac:dyDescent="0.45">
      <c r="A31" t="s">
        <v>1</v>
      </c>
      <c r="B31" t="s">
        <v>523</v>
      </c>
      <c r="C31" t="s">
        <v>524</v>
      </c>
      <c r="D31" t="s">
        <v>89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7">
        <v>7.0000000000000001E-3</v>
      </c>
    </row>
    <row r="32" spans="1:37" x14ac:dyDescent="0.45">
      <c r="A32" t="s">
        <v>104</v>
      </c>
      <c r="C32" t="s">
        <v>525</v>
      </c>
    </row>
    <row r="33" spans="1:37" x14ac:dyDescent="0.45">
      <c r="A33" t="s">
        <v>102</v>
      </c>
      <c r="B33" t="s">
        <v>526</v>
      </c>
      <c r="C33" t="s">
        <v>527</v>
      </c>
      <c r="D33" t="s">
        <v>89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7">
        <v>4.0000000000000001E-3</v>
      </c>
    </row>
    <row r="34" spans="1:37" x14ac:dyDescent="0.45">
      <c r="A34" t="s">
        <v>103</v>
      </c>
      <c r="B34" t="s">
        <v>528</v>
      </c>
      <c r="C34" t="s">
        <v>529</v>
      </c>
      <c r="D34" t="s">
        <v>89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7">
        <v>0.01</v>
      </c>
    </row>
    <row r="35" spans="1:37" x14ac:dyDescent="0.45">
      <c r="A35" t="s">
        <v>94</v>
      </c>
      <c r="B35" t="s">
        <v>530</v>
      </c>
      <c r="C35" t="s">
        <v>531</v>
      </c>
      <c r="D35" t="s">
        <v>89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7">
        <v>-4.0000000000000001E-3</v>
      </c>
    </row>
    <row r="36" spans="1:37" x14ac:dyDescent="0.45">
      <c r="A36" t="s">
        <v>1</v>
      </c>
      <c r="B36" t="s">
        <v>532</v>
      </c>
      <c r="C36" t="s">
        <v>533</v>
      </c>
      <c r="D36" t="s">
        <v>89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7">
        <v>5.0000000000000001E-3</v>
      </c>
    </row>
    <row r="37" spans="1:37" x14ac:dyDescent="0.45">
      <c r="A37" t="s">
        <v>105</v>
      </c>
      <c r="C37" t="s">
        <v>534</v>
      </c>
    </row>
    <row r="38" spans="1:37" x14ac:dyDescent="0.45">
      <c r="A38" t="s">
        <v>102</v>
      </c>
      <c r="B38" t="s">
        <v>535</v>
      </c>
      <c r="C38" t="s">
        <v>536</v>
      </c>
      <c r="D38" t="s">
        <v>89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7">
        <v>1.4E-2</v>
      </c>
    </row>
    <row r="39" spans="1:37" x14ac:dyDescent="0.45">
      <c r="A39" t="s">
        <v>103</v>
      </c>
      <c r="B39" t="s">
        <v>537</v>
      </c>
      <c r="C39" t="s">
        <v>538</v>
      </c>
      <c r="D39" t="s">
        <v>89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7">
        <v>1.4999999999999999E-2</v>
      </c>
    </row>
    <row r="40" spans="1:37" x14ac:dyDescent="0.45">
      <c r="A40" t="s">
        <v>1</v>
      </c>
      <c r="B40" t="s">
        <v>539</v>
      </c>
      <c r="C40" t="s">
        <v>540</v>
      </c>
      <c r="D40" t="s">
        <v>89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7">
        <v>1.4E-2</v>
      </c>
    </row>
    <row r="41" spans="1:37" x14ac:dyDescent="0.45">
      <c r="A41" t="s">
        <v>106</v>
      </c>
      <c r="C41" t="s">
        <v>541</v>
      </c>
    </row>
    <row r="42" spans="1:37" x14ac:dyDescent="0.45">
      <c r="A42" t="s">
        <v>107</v>
      </c>
      <c r="B42" t="s">
        <v>542</v>
      </c>
      <c r="C42" t="s">
        <v>543</v>
      </c>
      <c r="D42" t="s">
        <v>89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7">
        <v>7.0000000000000001E-3</v>
      </c>
    </row>
    <row r="43" spans="1:37" x14ac:dyDescent="0.45">
      <c r="A43" t="s">
        <v>108</v>
      </c>
      <c r="B43" t="s">
        <v>544</v>
      </c>
      <c r="C43" t="s">
        <v>545</v>
      </c>
      <c r="D43" t="s">
        <v>89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7">
        <v>6.0000000000000001E-3</v>
      </c>
    </row>
    <row r="44" spans="1:37" x14ac:dyDescent="0.45">
      <c r="A44" t="s">
        <v>109</v>
      </c>
      <c r="C44" t="s">
        <v>546</v>
      </c>
    </row>
    <row r="45" spans="1:37" x14ac:dyDescent="0.45">
      <c r="A45" t="s">
        <v>87</v>
      </c>
      <c r="C45" t="s">
        <v>547</v>
      </c>
    </row>
    <row r="46" spans="1:37" x14ac:dyDescent="0.45">
      <c r="A46" t="s">
        <v>110</v>
      </c>
      <c r="B46" t="s">
        <v>548</v>
      </c>
      <c r="C46" t="s">
        <v>549</v>
      </c>
      <c r="D46" t="s">
        <v>111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7">
        <v>2E-3</v>
      </c>
    </row>
    <row r="47" spans="1:37" x14ac:dyDescent="0.45">
      <c r="A47" t="s">
        <v>112</v>
      </c>
      <c r="B47" t="s">
        <v>550</v>
      </c>
      <c r="C47" t="s">
        <v>551</v>
      </c>
      <c r="D47" t="s">
        <v>113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7">
        <v>0</v>
      </c>
    </row>
    <row r="48" spans="1:37" x14ac:dyDescent="0.45">
      <c r="A48" t="s">
        <v>114</v>
      </c>
      <c r="B48" t="s">
        <v>552</v>
      </c>
      <c r="C48" t="s">
        <v>553</v>
      </c>
      <c r="D48" t="s">
        <v>115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7">
        <v>3.0000000000000001E-3</v>
      </c>
    </row>
    <row r="49" spans="1:37" x14ac:dyDescent="0.45">
      <c r="A49" t="s">
        <v>116</v>
      </c>
      <c r="B49" t="s">
        <v>554</v>
      </c>
      <c r="C49" t="s">
        <v>555</v>
      </c>
      <c r="D49" t="s">
        <v>117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7">
        <v>2E-3</v>
      </c>
    </row>
    <row r="50" spans="1:37" x14ac:dyDescent="0.45">
      <c r="A50" t="s">
        <v>118</v>
      </c>
      <c r="B50" t="s">
        <v>556</v>
      </c>
      <c r="C50" t="s">
        <v>557</v>
      </c>
      <c r="D50" t="s">
        <v>117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7">
        <v>0</v>
      </c>
    </row>
    <row r="51" spans="1:37" x14ac:dyDescent="0.45">
      <c r="A51" t="s">
        <v>119</v>
      </c>
      <c r="C51" t="s">
        <v>558</v>
      </c>
    </row>
    <row r="52" spans="1:37" x14ac:dyDescent="0.45">
      <c r="A52" t="s">
        <v>120</v>
      </c>
      <c r="B52" t="s">
        <v>559</v>
      </c>
      <c r="C52" t="s">
        <v>560</v>
      </c>
      <c r="D52" t="s">
        <v>121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7">
        <v>4.0000000000000001E-3</v>
      </c>
    </row>
    <row r="53" spans="1:37" x14ac:dyDescent="0.45">
      <c r="A53" t="s">
        <v>112</v>
      </c>
      <c r="B53" t="s">
        <v>561</v>
      </c>
      <c r="C53" t="s">
        <v>562</v>
      </c>
      <c r="D53" t="s">
        <v>113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7">
        <v>5.0000000000000001E-3</v>
      </c>
    </row>
    <row r="54" spans="1:37" x14ac:dyDescent="0.45">
      <c r="A54" t="s">
        <v>122</v>
      </c>
      <c r="B54" t="s">
        <v>563</v>
      </c>
      <c r="C54" t="s">
        <v>564</v>
      </c>
      <c r="D54" t="s">
        <v>123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7">
        <v>4.0000000000000001E-3</v>
      </c>
    </row>
    <row r="55" spans="1:37" x14ac:dyDescent="0.45">
      <c r="A55" t="s">
        <v>124</v>
      </c>
      <c r="B55" t="s">
        <v>565</v>
      </c>
      <c r="C55" t="s">
        <v>566</v>
      </c>
      <c r="D55" t="s">
        <v>121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7">
        <v>5.0000000000000001E-3</v>
      </c>
    </row>
    <row r="56" spans="1:37" x14ac:dyDescent="0.45">
      <c r="A56" t="s">
        <v>125</v>
      </c>
      <c r="B56" t="s">
        <v>567</v>
      </c>
      <c r="C56" t="s">
        <v>568</v>
      </c>
      <c r="D56" t="s">
        <v>123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7">
        <v>3.0000000000000001E-3</v>
      </c>
    </row>
    <row r="57" spans="1:37" x14ac:dyDescent="0.45">
      <c r="A57" t="s">
        <v>126</v>
      </c>
      <c r="C57" t="s">
        <v>569</v>
      </c>
    </row>
    <row r="58" spans="1:37" x14ac:dyDescent="0.45">
      <c r="A58" t="s">
        <v>127</v>
      </c>
      <c r="B58" t="s">
        <v>570</v>
      </c>
      <c r="C58" t="s">
        <v>571</v>
      </c>
      <c r="D58" t="s">
        <v>128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7">
        <v>2E-3</v>
      </c>
    </row>
    <row r="59" spans="1:37" x14ac:dyDescent="0.45">
      <c r="A59" t="s">
        <v>129</v>
      </c>
      <c r="B59" t="s">
        <v>572</v>
      </c>
      <c r="C59" t="s">
        <v>573</v>
      </c>
      <c r="D59" t="s">
        <v>128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7">
        <v>1E-3</v>
      </c>
    </row>
    <row r="60" spans="1:37" x14ac:dyDescent="0.45">
      <c r="A60" t="s">
        <v>130</v>
      </c>
      <c r="B60" t="s">
        <v>574</v>
      </c>
      <c r="C60" t="s">
        <v>575</v>
      </c>
      <c r="D60" t="s">
        <v>128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7">
        <v>4.0000000000000001E-3</v>
      </c>
    </row>
    <row r="61" spans="1:37" x14ac:dyDescent="0.45">
      <c r="A61" t="s">
        <v>131</v>
      </c>
      <c r="B61" t="s">
        <v>576</v>
      </c>
      <c r="C61" t="s">
        <v>577</v>
      </c>
      <c r="D61" t="s">
        <v>128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7">
        <v>1E-3</v>
      </c>
    </row>
    <row r="62" spans="1:37" x14ac:dyDescent="0.45">
      <c r="A62" t="s">
        <v>132</v>
      </c>
      <c r="C62" t="s">
        <v>578</v>
      </c>
    </row>
    <row r="63" spans="1:37" x14ac:dyDescent="0.45">
      <c r="A63" t="s">
        <v>107</v>
      </c>
      <c r="B63" t="s">
        <v>579</v>
      </c>
      <c r="C63" t="s">
        <v>580</v>
      </c>
      <c r="D63" t="s">
        <v>133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7">
        <v>-7.0000000000000001E-3</v>
      </c>
    </row>
    <row r="64" spans="1:37" x14ac:dyDescent="0.45">
      <c r="A64" t="s">
        <v>108</v>
      </c>
      <c r="B64" t="s">
        <v>581</v>
      </c>
      <c r="C64" t="s">
        <v>582</v>
      </c>
      <c r="D64" t="s">
        <v>133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7">
        <v>-7.0000000000000001E-3</v>
      </c>
    </row>
    <row r="65" spans="1:37" x14ac:dyDescent="0.45">
      <c r="A65" t="s">
        <v>134</v>
      </c>
      <c r="C65" t="s">
        <v>583</v>
      </c>
    </row>
    <row r="66" spans="1:37" x14ac:dyDescent="0.45">
      <c r="A66" t="s">
        <v>135</v>
      </c>
      <c r="C66" t="s">
        <v>584</v>
      </c>
    </row>
    <row r="67" spans="1:37" x14ac:dyDescent="0.45">
      <c r="A67" t="s">
        <v>136</v>
      </c>
      <c r="B67" t="s">
        <v>585</v>
      </c>
      <c r="C67" t="s">
        <v>586</v>
      </c>
      <c r="D67" t="s">
        <v>137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7">
        <v>-8.0000000000000002E-3</v>
      </c>
    </row>
    <row r="68" spans="1:37" x14ac:dyDescent="0.45">
      <c r="A68" t="s">
        <v>138</v>
      </c>
      <c r="B68" t="s">
        <v>587</v>
      </c>
      <c r="C68" t="s">
        <v>588</v>
      </c>
      <c r="D68" t="s">
        <v>137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7">
        <v>-2E-3</v>
      </c>
    </row>
    <row r="69" spans="1:37" x14ac:dyDescent="0.45">
      <c r="A69" t="s">
        <v>139</v>
      </c>
      <c r="B69" t="s">
        <v>589</v>
      </c>
      <c r="C69" t="s">
        <v>590</v>
      </c>
      <c r="D69" t="s">
        <v>137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7">
        <v>-7.0000000000000001E-3</v>
      </c>
    </row>
    <row r="70" spans="1:37" x14ac:dyDescent="0.45">
      <c r="A70" t="s">
        <v>119</v>
      </c>
      <c r="C70" t="s">
        <v>591</v>
      </c>
    </row>
    <row r="71" spans="1:37" x14ac:dyDescent="0.45">
      <c r="A71" t="s">
        <v>136</v>
      </c>
      <c r="B71" t="s">
        <v>592</v>
      </c>
      <c r="C71" t="s">
        <v>593</v>
      </c>
      <c r="D71" t="s">
        <v>137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7">
        <v>-3.0000000000000001E-3</v>
      </c>
    </row>
    <row r="72" spans="1:37" x14ac:dyDescent="0.45">
      <c r="A72" t="s">
        <v>138</v>
      </c>
      <c r="B72" t="s">
        <v>594</v>
      </c>
      <c r="C72" t="s">
        <v>595</v>
      </c>
      <c r="D72" t="s">
        <v>137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7">
        <v>-1E-3</v>
      </c>
    </row>
    <row r="73" spans="1:37" x14ac:dyDescent="0.45">
      <c r="A73" t="s">
        <v>139</v>
      </c>
      <c r="B73" t="s">
        <v>596</v>
      </c>
      <c r="C73" t="s">
        <v>597</v>
      </c>
      <c r="D73" t="s">
        <v>137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7">
        <v>-2E-3</v>
      </c>
    </row>
    <row r="74" spans="1:37" x14ac:dyDescent="0.45">
      <c r="A74" t="s">
        <v>140</v>
      </c>
      <c r="C74" t="s">
        <v>598</v>
      </c>
    </row>
    <row r="75" spans="1:37" x14ac:dyDescent="0.45">
      <c r="A75" t="s">
        <v>141</v>
      </c>
      <c r="C75" t="s">
        <v>599</v>
      </c>
    </row>
    <row r="76" spans="1:37" x14ac:dyDescent="0.45">
      <c r="A76" t="s">
        <v>142</v>
      </c>
      <c r="C76" t="s">
        <v>600</v>
      </c>
    </row>
    <row r="77" spans="1:37" x14ac:dyDescent="0.45">
      <c r="A77" t="s">
        <v>143</v>
      </c>
      <c r="B77" t="s">
        <v>601</v>
      </c>
      <c r="C77" t="s">
        <v>602</v>
      </c>
      <c r="D77" t="s">
        <v>144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145</v>
      </c>
    </row>
    <row r="78" spans="1:37" x14ac:dyDescent="0.45">
      <c r="A78" t="s">
        <v>146</v>
      </c>
      <c r="B78" t="s">
        <v>603</v>
      </c>
      <c r="C78" t="s">
        <v>604</v>
      </c>
      <c r="D78" t="s">
        <v>144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7">
        <v>0.06</v>
      </c>
    </row>
    <row r="79" spans="1:37" x14ac:dyDescent="0.45">
      <c r="A79" t="s">
        <v>147</v>
      </c>
      <c r="B79" t="s">
        <v>605</v>
      </c>
      <c r="C79" t="s">
        <v>606</v>
      </c>
      <c r="D79" t="s">
        <v>144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7">
        <v>6.0000000000000001E-3</v>
      </c>
    </row>
    <row r="80" spans="1:37" x14ac:dyDescent="0.45">
      <c r="A80" t="s">
        <v>1</v>
      </c>
      <c r="B80" t="s">
        <v>607</v>
      </c>
      <c r="C80" t="s">
        <v>608</v>
      </c>
      <c r="D80" t="s">
        <v>144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7">
        <v>0.06</v>
      </c>
    </row>
    <row r="81" spans="1:37" x14ac:dyDescent="0.45">
      <c r="A81" t="s">
        <v>148</v>
      </c>
      <c r="C81" t="s">
        <v>609</v>
      </c>
    </row>
    <row r="82" spans="1:37" x14ac:dyDescent="0.45">
      <c r="A82" t="s">
        <v>143</v>
      </c>
      <c r="B82" t="s">
        <v>610</v>
      </c>
      <c r="C82" t="s">
        <v>611</v>
      </c>
      <c r="D82" t="s">
        <v>149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145</v>
      </c>
    </row>
    <row r="83" spans="1:37" x14ac:dyDescent="0.45">
      <c r="A83" t="s">
        <v>146</v>
      </c>
      <c r="B83" t="s">
        <v>612</v>
      </c>
      <c r="C83" t="s">
        <v>613</v>
      </c>
      <c r="D83" t="s">
        <v>149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7">
        <v>0.06</v>
      </c>
    </row>
    <row r="84" spans="1:37" x14ac:dyDescent="0.45">
      <c r="A84" t="s">
        <v>147</v>
      </c>
      <c r="B84" t="s">
        <v>614</v>
      </c>
      <c r="C84" t="s">
        <v>615</v>
      </c>
      <c r="D84" t="s">
        <v>149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7">
        <v>5.0000000000000001E-3</v>
      </c>
    </row>
    <row r="85" spans="1:37" x14ac:dyDescent="0.45">
      <c r="A85" t="s">
        <v>1</v>
      </c>
      <c r="B85" t="s">
        <v>616</v>
      </c>
      <c r="C85" t="s">
        <v>617</v>
      </c>
      <c r="D85" t="s">
        <v>149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7">
        <v>0.06</v>
      </c>
    </row>
    <row r="86" spans="1:37" x14ac:dyDescent="0.45">
      <c r="A86" t="s">
        <v>150</v>
      </c>
      <c r="C86" t="s">
        <v>618</v>
      </c>
    </row>
    <row r="87" spans="1:37" x14ac:dyDescent="0.45">
      <c r="A87" t="s">
        <v>151</v>
      </c>
      <c r="B87" t="s">
        <v>619</v>
      </c>
      <c r="C87" t="s">
        <v>620</v>
      </c>
      <c r="D87" t="s">
        <v>149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7">
        <v>7.2999999999999995E-2</v>
      </c>
    </row>
    <row r="88" spans="1:37" x14ac:dyDescent="0.45">
      <c r="A88" t="s">
        <v>152</v>
      </c>
      <c r="B88" t="s">
        <v>621</v>
      </c>
      <c r="C88" t="s">
        <v>622</v>
      </c>
      <c r="D88" t="s">
        <v>149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7">
        <v>5.8000000000000003E-2</v>
      </c>
    </row>
    <row r="89" spans="1:37" x14ac:dyDescent="0.45">
      <c r="A89" t="s">
        <v>153</v>
      </c>
      <c r="C89" t="s">
        <v>623</v>
      </c>
    </row>
    <row r="90" spans="1:37" x14ac:dyDescent="0.45">
      <c r="A90" t="s">
        <v>143</v>
      </c>
      <c r="B90" t="s">
        <v>624</v>
      </c>
      <c r="C90" t="s">
        <v>625</v>
      </c>
      <c r="D90" t="s">
        <v>154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145</v>
      </c>
    </row>
    <row r="91" spans="1:37" x14ac:dyDescent="0.45">
      <c r="A91" t="s">
        <v>146</v>
      </c>
      <c r="B91" t="s">
        <v>626</v>
      </c>
      <c r="C91" t="s">
        <v>627</v>
      </c>
      <c r="D91" t="s">
        <v>154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7">
        <v>5.6000000000000001E-2</v>
      </c>
    </row>
    <row r="92" spans="1:37" x14ac:dyDescent="0.45">
      <c r="A92" t="s">
        <v>147</v>
      </c>
      <c r="B92" t="s">
        <v>628</v>
      </c>
      <c r="C92" t="s">
        <v>629</v>
      </c>
      <c r="D92" t="s">
        <v>154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7">
        <v>0</v>
      </c>
    </row>
    <row r="93" spans="1:37" x14ac:dyDescent="0.45">
      <c r="A93" t="s">
        <v>1</v>
      </c>
      <c r="B93" t="s">
        <v>630</v>
      </c>
      <c r="C93" t="s">
        <v>631</v>
      </c>
      <c r="D93" t="s">
        <v>154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7">
        <v>5.6000000000000001E-2</v>
      </c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Res_Prev</vt:lpstr>
      <vt:lpstr>Pre ISIC Consolidation</vt:lpstr>
      <vt:lpstr>SoBCaICbIC-urbanresidential</vt:lpstr>
      <vt:lpstr>SoBCaICbIC-ruralresidential</vt:lpstr>
      <vt:lpstr>SoBCaICbIC-commercial</vt:lpstr>
      <vt:lpstr>TableB39</vt:lpstr>
      <vt:lpstr>TableB44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MeganM</cp:lastModifiedBy>
  <dcterms:created xsi:type="dcterms:W3CDTF">2020-06-18T16:32:51Z</dcterms:created>
  <dcterms:modified xsi:type="dcterms:W3CDTF">2021-07-15T22:51:02Z</dcterms:modified>
</cp:coreProperties>
</file>