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Mexico\Models\eps-mexico\InputData\elec\MPCbS\"/>
    </mc:Choice>
  </mc:AlternateContent>
  <xr:revisionPtr revIDLastSave="0" documentId="13_ncr:1_{12CE6D66-0C19-438F-82F6-819D559316FF}" xr6:coauthVersionLast="47" xr6:coauthVersionMax="47" xr10:uidLastSave="{00000000-0000-0000-0000-000000000000}"/>
  <bookViews>
    <workbookView xWindow="28680" yWindow="-120" windowWidth="29040" windowHeight="17640" activeTab="2" xr2:uid="{00000000-000D-0000-FFFF-FFFF00000000}"/>
  </bookViews>
  <sheets>
    <sheet name="About" sheetId="1" r:id="rId1"/>
    <sheet name="Data" sheetId="2" r:id="rId2"/>
    <sheet name="MPC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3" i="2"/>
  <c r="B9" i="2"/>
  <c r="B7" i="2"/>
  <c r="B8" i="2"/>
  <c r="B4" i="2"/>
  <c r="B5" i="2"/>
  <c r="E36" i="2"/>
  <c r="E37" i="2" s="1"/>
  <c r="B17" i="3" s="1"/>
  <c r="B14" i="3" l="1"/>
  <c r="E9" i="2" l="1"/>
  <c r="B5" i="3" s="1"/>
  <c r="B12" i="3"/>
  <c r="B11" i="3"/>
  <c r="B4" i="3"/>
  <c r="B3" i="3"/>
  <c r="B2" i="3"/>
  <c r="B13" i="3" s="1"/>
  <c r="B8" i="3"/>
  <c r="B9" i="3"/>
  <c r="B7" i="3"/>
  <c r="B6" i="3"/>
  <c r="B16" i="3" l="1"/>
  <c r="B15" i="3"/>
</calcChain>
</file>

<file path=xl/sharedStrings.xml><?xml version="1.0" encoding="utf-8"?>
<sst xmlns="http://schemas.openxmlformats.org/spreadsheetml/2006/main" count="93" uniqueCount="76">
  <si>
    <t>Source:</t>
  </si>
  <si>
    <t>National Renewable Energy Laboratory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</si>
  <si>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</si>
  <si>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</si>
  <si>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</si>
  <si>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</si>
  <si>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</si>
  <si>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</si>
  <si>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</si>
  <si>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</si>
  <si>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</si>
  <si>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</si>
  <si>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</si>
  <si>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</si>
  <si>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</si>
  <si>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</si>
  <si>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</si>
  <si>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</si>
  <si>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</si>
  <si>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</si>
  <si>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</si>
  <si>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</si>
  <si>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</si>
  <si>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</si>
  <si>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</si>
  <si>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</si>
  <si>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</si>
  <si>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</si>
  <si>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</si>
  <si>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</si>
  <si>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</si>
  <si>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</si>
  <si>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</si>
  <si>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</si>
  <si>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</si>
  <si>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</si>
  <si>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</si>
  <si>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</si>
  <si>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</si>
  <si>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</si>
  <si>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</si>
  <si>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</si>
  <si>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</si>
  <si>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</si>
  <si>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</si>
  <si>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</si>
  <si>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</si>
  <si>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</si>
  <si>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</si>
  <si>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</si>
  <si>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</si>
  <si>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</si>
  <si>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</si>
  <si>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</si>
  <si>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</si>
  <si>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</si>
  <si>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</si>
  <si>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</si>
  <si>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</si>
  <si>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</si>
  <si>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</si>
  <si>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</si>
  <si>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</si>
  <si>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</si>
  <si>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</si>
  <si>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</si>
  <si>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Maximums for coal, natural gas, and nuclear are not imposed, as these power types are unlikely to</t>
  </si>
  <si>
    <t>be geographically resource-constrained. (An arbitrarily high number is chosen here, to ensure</t>
  </si>
  <si>
    <t>this limit doesn't come into play for these three electricity sources.)</t>
  </si>
  <si>
    <t>https://www.nrel.gov/docs/fy22osti/82580.pdf</t>
  </si>
  <si>
    <t>Mexico Clean Energy Report - Executive Summary</t>
  </si>
  <si>
    <t>Solar, Onshore Wind, Geothermal, Hydro</t>
  </si>
  <si>
    <t>Offshore Wind</t>
  </si>
  <si>
    <t>ESMAP</t>
  </si>
  <si>
    <t>https://documents1.worldbank.org/curated/en/540571586840981675/pdf/Technical-Potential-for-Offshore-Wind-in-Mexico-Map.pdf</t>
  </si>
  <si>
    <t>Offshore Wind Technical Potential in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</si>
</sst>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2" fillId="0" borderId="0" xfId="0" applyFont="1" applyFill="1" applyBorder="1"/>
    <xf numFmtId="1" fontId="0" fillId="0" borderId="0" xfId="0" applyNumberFormat="1" applyFill="1" applyBorder="1" applyAlignment="1">
      <alignment horizontal="left"/>
    </xf>
    <xf numFmtId="165" fontId="0" fillId="0" borderId="0" xfId="1" applyNumberFormat="1" applyFont="1"/>
    <xf numFmtId="0" fontId="0" fillId="0" borderId="0" xfId="0" applyFill="1"/>
    <xf numFmtId="1" fontId="0" fillId="0" borderId="0" xfId="0" applyNumberFormat="1"/>
    <xf numFmtId="1" fontId="0" fillId="2" borderId="0" xfId="0" applyNumberFormat="1" applyFill="1" applyBorder="1" applyAlignment="1">
      <alignment horizontal="left"/>
    </xf>
    <xf numFmtId="0" fontId="0" fillId="0" borderId="0" xfId="0" applyFont="1" applyFill="1" applyBorder="1"/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0" fontId="0" fillId="0" borderId="0" xfId="0" applyAlignment="1"/>
    <xf numFmtId="165" fontId="5" fillId="0" borderId="0" xfId="1" applyNumberFormat="1" applyFont="1"/>
    <xf numFmtId="164" fontId="0" fillId="0" borderId="0" xfId="0" applyNumberFormat="1" applyFill="1" applyBorder="1" applyAlignme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3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facts-and-figures-about-materials-waste-and-recycling/national-overview-facts-and-figures-material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B19" sqref="B19"/>
    </sheetView>
  </sheetViews>
  <sheetFormatPr defaultRowHeight="15" x14ac:dyDescent="0.25"/>
  <cols>
    <col min="2" max="2" width="60.85546875" customWidth="1"/>
  </cols>
  <sheetData>
    <row r="1" spans="1:2" x14ac:dyDescent="0.25">
      <c r="A1" s="1" t="s">
        <v>17</v>
      </c>
    </row>
    <row r="3" spans="1:2" x14ac:dyDescent="0.25">
      <c r="A3" s="1" t="s">
        <v>0</v>
      </c>
      <c r="B3" s="2" t="s">
        <v>71</v>
      </c>
    </row>
    <row r="4" spans="1:2" x14ac:dyDescent="0.25">
      <c r="B4" t="s">
        <v>1</v>
      </c>
    </row>
    <row r="5" spans="1:2" x14ac:dyDescent="0.25">
      <c r="B5" s="4">
        <v>2021</v>
      </c>
    </row>
    <row r="6" spans="1:2" x14ac:dyDescent="0.25">
      <c r="B6" t="s">
        <v>70</v>
      </c>
    </row>
    <row r="7" spans="1:2" x14ac:dyDescent="0.25">
      <c r="B7" s="5" t="s">
        <v>69</v>
      </c>
    </row>
    <row r="9" spans="1:2" x14ac:dyDescent="0.25">
      <c r="B9" s="3" t="s">
        <v>72</v>
      </c>
    </row>
    <row r="10" spans="1:2" x14ac:dyDescent="0.25">
      <c r="B10" t="s">
        <v>73</v>
      </c>
    </row>
    <row r="11" spans="1:2" x14ac:dyDescent="0.25">
      <c r="B11" s="4">
        <v>2022</v>
      </c>
    </row>
    <row r="12" spans="1:2" x14ac:dyDescent="0.25">
      <c r="B12" t="s">
        <v>75</v>
      </c>
    </row>
    <row r="13" spans="1:2" x14ac:dyDescent="0.25">
      <c r="B13" s="5" t="s">
        <v>74</v>
      </c>
    </row>
    <row r="16" spans="1:2" x14ac:dyDescent="0.25">
      <c r="B16" s="2" t="s">
        <v>39</v>
      </c>
    </row>
    <row r="17" spans="1:2" x14ac:dyDescent="0.25">
      <c r="B17" t="s">
        <v>59</v>
      </c>
    </row>
    <row r="18" spans="1:2" x14ac:dyDescent="0.25">
      <c r="B18" s="4">
        <v>2016</v>
      </c>
    </row>
    <row r="19" spans="1:2" x14ac:dyDescent="0.25">
      <c r="B19" t="s">
        <v>60</v>
      </c>
    </row>
    <row r="20" spans="1:2" x14ac:dyDescent="0.25">
      <c r="B20" s="5" t="s">
        <v>61</v>
      </c>
    </row>
    <row r="22" spans="1:2" x14ac:dyDescent="0.25">
      <c r="B22" s="23" t="s">
        <v>63</v>
      </c>
    </row>
    <row r="25" spans="1:2" x14ac:dyDescent="0.25">
      <c r="A25" s="1" t="s">
        <v>64</v>
      </c>
    </row>
    <row r="26" spans="1:2" x14ac:dyDescent="0.25">
      <c r="A26" t="s">
        <v>65</v>
      </c>
    </row>
    <row r="27" spans="1:2" x14ac:dyDescent="0.25">
      <c r="A27" t="s">
        <v>66</v>
      </c>
    </row>
    <row r="28" spans="1:2" x14ac:dyDescent="0.25">
      <c r="A28" t="s">
        <v>67</v>
      </c>
    </row>
    <row r="29" spans="1:2" x14ac:dyDescent="0.25">
      <c r="A29" t="s">
        <v>68</v>
      </c>
    </row>
  </sheetData>
  <hyperlinks>
    <hyperlink ref="B20" r:id="rId1" xr:uid="{00000000-0004-0000-0000-000001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37"/>
  <sheetViews>
    <sheetView workbookViewId="0">
      <selection activeCell="A42" sqref="A42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2" spans="1:9" x14ac:dyDescent="0.25">
      <c r="A2" s="2" t="s">
        <v>10</v>
      </c>
      <c r="B2" s="2" t="s">
        <v>11</v>
      </c>
      <c r="D2" s="2" t="s">
        <v>6</v>
      </c>
      <c r="E2" s="2" t="s">
        <v>8</v>
      </c>
      <c r="F2" s="2" t="s">
        <v>9</v>
      </c>
    </row>
    <row r="3" spans="1:9" x14ac:dyDescent="0.25">
      <c r="A3" s="9" t="s">
        <v>12</v>
      </c>
      <c r="B3" s="9">
        <f>1.2*1000</f>
        <v>1200</v>
      </c>
      <c r="D3" t="s">
        <v>25</v>
      </c>
      <c r="E3" s="7">
        <v>101.2</v>
      </c>
      <c r="F3" t="s">
        <v>31</v>
      </c>
    </row>
    <row r="4" spans="1:9" x14ac:dyDescent="0.25">
      <c r="A4" s="9" t="s">
        <v>34</v>
      </c>
      <c r="B4" s="9">
        <f>3669*1000</f>
        <v>3669000</v>
      </c>
      <c r="D4" t="s">
        <v>26</v>
      </c>
      <c r="E4" s="7">
        <v>6.9</v>
      </c>
      <c r="F4" t="s">
        <v>30</v>
      </c>
    </row>
    <row r="5" spans="1:9" x14ac:dyDescent="0.25">
      <c r="A5" s="9" t="s">
        <v>15</v>
      </c>
      <c r="B5" s="9">
        <f>24918*1000</f>
        <v>24918000</v>
      </c>
      <c r="D5" t="s">
        <v>27</v>
      </c>
      <c r="E5">
        <v>12</v>
      </c>
      <c r="F5" t="s">
        <v>30</v>
      </c>
    </row>
    <row r="6" spans="1:9" x14ac:dyDescent="0.25">
      <c r="A6" s="9" t="s">
        <v>16</v>
      </c>
      <c r="B6" s="9">
        <f>(8310+4105+516)*1000</f>
        <v>12931000</v>
      </c>
      <c r="D6" s="6" t="s">
        <v>28</v>
      </c>
      <c r="E6" s="6">
        <v>2</v>
      </c>
      <c r="F6" t="s">
        <v>30</v>
      </c>
    </row>
    <row r="7" spans="1:9" x14ac:dyDescent="0.25">
      <c r="A7" s="9" t="s">
        <v>13</v>
      </c>
      <c r="B7" s="9">
        <f>B8</f>
        <v>2500</v>
      </c>
      <c r="D7" s="6" t="s">
        <v>29</v>
      </c>
      <c r="E7" s="6">
        <v>65.5</v>
      </c>
      <c r="F7" t="s">
        <v>30</v>
      </c>
    </row>
    <row r="8" spans="1:9" x14ac:dyDescent="0.25">
      <c r="A8" s="9" t="s">
        <v>22</v>
      </c>
      <c r="B8" s="9">
        <f>2.5*1000</f>
        <v>2500</v>
      </c>
      <c r="I8" s="7"/>
    </row>
    <row r="9" spans="1:9" x14ac:dyDescent="0.25">
      <c r="A9" s="9" t="s">
        <v>35</v>
      </c>
      <c r="B9" s="9">
        <f>869*1000</f>
        <v>869000</v>
      </c>
      <c r="D9" s="1" t="s">
        <v>7</v>
      </c>
      <c r="E9" s="8">
        <f>SUM(E3:E7)</f>
        <v>187.60000000000002</v>
      </c>
    </row>
    <row r="10" spans="1:9" x14ac:dyDescent="0.25">
      <c r="E10" s="6"/>
    </row>
    <row r="11" spans="1:9" x14ac:dyDescent="0.25">
      <c r="A11" s="13" t="s">
        <v>40</v>
      </c>
      <c r="E11" s="6"/>
    </row>
    <row r="12" spans="1:9" x14ac:dyDescent="0.25">
      <c r="A12" s="13" t="s">
        <v>41</v>
      </c>
      <c r="D12" t="s">
        <v>2</v>
      </c>
    </row>
    <row r="13" spans="1:9" x14ac:dyDescent="0.25">
      <c r="A13" s="13" t="s">
        <v>42</v>
      </c>
      <c r="D13" t="s">
        <v>3</v>
      </c>
    </row>
    <row r="14" spans="1:9" x14ac:dyDescent="0.25">
      <c r="A14" t="s">
        <v>43</v>
      </c>
      <c r="D14" t="s">
        <v>4</v>
      </c>
    </row>
    <row r="15" spans="1:9" x14ac:dyDescent="0.25">
      <c r="D15" t="s">
        <v>5</v>
      </c>
    </row>
    <row r="16" spans="1:9" x14ac:dyDescent="0.25">
      <c r="D16" s="6" t="s">
        <v>14</v>
      </c>
    </row>
    <row r="17" spans="4:6" x14ac:dyDescent="0.25">
      <c r="D17" s="10"/>
      <c r="E17" s="11"/>
      <c r="F17" s="12"/>
    </row>
    <row r="18" spans="4:6" x14ac:dyDescent="0.25">
      <c r="D18" s="10"/>
      <c r="E18" s="11"/>
      <c r="F18" s="12"/>
    </row>
    <row r="19" spans="4:6" x14ac:dyDescent="0.25">
      <c r="D19" s="2" t="s">
        <v>39</v>
      </c>
      <c r="E19" s="15"/>
      <c r="F19" s="2" t="s">
        <v>9</v>
      </c>
    </row>
    <row r="20" spans="4:6" x14ac:dyDescent="0.25">
      <c r="D20" s="16" t="s">
        <v>57</v>
      </c>
      <c r="E20" s="18">
        <v>1820</v>
      </c>
      <c r="F20" s="20" t="s">
        <v>44</v>
      </c>
    </row>
    <row r="22" spans="4:6" x14ac:dyDescent="0.25">
      <c r="D22" s="1" t="s">
        <v>45</v>
      </c>
    </row>
    <row r="23" spans="4:6" x14ac:dyDescent="0.25">
      <c r="D23" s="16" t="s">
        <v>46</v>
      </c>
      <c r="E23" s="21">
        <v>262.39999999999998</v>
      </c>
      <c r="F23" s="12" t="s">
        <v>62</v>
      </c>
    </row>
    <row r="24" spans="4:6" x14ac:dyDescent="0.25">
      <c r="D24" s="16" t="s">
        <v>47</v>
      </c>
      <c r="E24" s="17">
        <v>33.57</v>
      </c>
      <c r="F24" s="12" t="s">
        <v>62</v>
      </c>
    </row>
    <row r="25" spans="4:6" x14ac:dyDescent="0.25">
      <c r="D25" s="16" t="s">
        <v>48</v>
      </c>
      <c r="E25" s="19">
        <v>67.8</v>
      </c>
      <c r="F25" s="12" t="s">
        <v>62</v>
      </c>
    </row>
    <row r="26" spans="4:6" x14ac:dyDescent="0.25">
      <c r="D26" s="16" t="s">
        <v>49</v>
      </c>
      <c r="E26" s="19">
        <v>23.4</v>
      </c>
      <c r="F26" s="12" t="s">
        <v>62</v>
      </c>
    </row>
    <row r="27" spans="4:6" x14ac:dyDescent="0.25">
      <c r="D27" s="16" t="s">
        <v>50</v>
      </c>
      <c r="E27" s="19">
        <v>137.69999999999999</v>
      </c>
      <c r="F27" s="12" t="s">
        <v>62</v>
      </c>
    </row>
    <row r="29" spans="4:6" x14ac:dyDescent="0.25">
      <c r="D29" t="s">
        <v>51</v>
      </c>
      <c r="E29" s="22">
        <v>0.83199999999999996</v>
      </c>
      <c r="F29" s="12" t="s">
        <v>62</v>
      </c>
    </row>
    <row r="30" spans="4:6" x14ac:dyDescent="0.25">
      <c r="D30" s="23" t="s">
        <v>52</v>
      </c>
    </row>
    <row r="32" spans="4:6" x14ac:dyDescent="0.25">
      <c r="D32" t="s">
        <v>53</v>
      </c>
    </row>
    <row r="33" spans="4:5" x14ac:dyDescent="0.25">
      <c r="D33" t="s">
        <v>54</v>
      </c>
    </row>
    <row r="34" spans="4:5" x14ac:dyDescent="0.25">
      <c r="D34" t="s">
        <v>55</v>
      </c>
    </row>
    <row r="36" spans="4:5" x14ac:dyDescent="0.25">
      <c r="D36" t="s">
        <v>56</v>
      </c>
      <c r="E36" s="24">
        <f>E27*E29/E24</f>
        <v>3.4127613941018762</v>
      </c>
    </row>
    <row r="37" spans="4:5" x14ac:dyDescent="0.25">
      <c r="D37" t="s">
        <v>58</v>
      </c>
      <c r="E37" s="25">
        <f>E20*(1+E36)</f>
        <v>8031.2257372654149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tabSelected="1" workbookViewId="0">
      <selection activeCell="B7" sqref="B7"/>
    </sheetView>
  </sheetViews>
  <sheetFormatPr defaultRowHeight="15" x14ac:dyDescent="0.25"/>
  <cols>
    <col min="1" max="1" width="22" customWidth="1"/>
    <col min="2" max="2" width="27.28515625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33</v>
      </c>
      <c r="B2" s="14">
        <f>9*10^12</f>
        <v>9000000000000</v>
      </c>
    </row>
    <row r="3" spans="1:2" x14ac:dyDescent="0.25">
      <c r="A3" t="s">
        <v>21</v>
      </c>
      <c r="B3" s="14">
        <f>9*10^12</f>
        <v>9000000000000</v>
      </c>
    </row>
    <row r="4" spans="1:2" x14ac:dyDescent="0.25">
      <c r="A4" t="s">
        <v>18</v>
      </c>
      <c r="B4" s="14">
        <f>9*10^12</f>
        <v>9000000000000</v>
      </c>
    </row>
    <row r="5" spans="1:2" x14ac:dyDescent="0.25">
      <c r="A5" t="s">
        <v>12</v>
      </c>
      <c r="B5">
        <f>Data!B3</f>
        <v>1200</v>
      </c>
    </row>
    <row r="6" spans="1:2" x14ac:dyDescent="0.25">
      <c r="A6" t="s">
        <v>34</v>
      </c>
      <c r="B6">
        <f>Data!B4</f>
        <v>3669000</v>
      </c>
    </row>
    <row r="7" spans="1:2" x14ac:dyDescent="0.25">
      <c r="A7" t="s">
        <v>15</v>
      </c>
      <c r="B7">
        <f>Data!B5</f>
        <v>24918000</v>
      </c>
    </row>
    <row r="8" spans="1:2" x14ac:dyDescent="0.25">
      <c r="A8" t="s">
        <v>16</v>
      </c>
      <c r="B8">
        <f>Data!B6</f>
        <v>12931000</v>
      </c>
    </row>
    <row r="9" spans="1:2" x14ac:dyDescent="0.25">
      <c r="A9" t="s">
        <v>13</v>
      </c>
      <c r="B9">
        <f>Data!B7</f>
        <v>2500</v>
      </c>
    </row>
    <row r="10" spans="1:2" x14ac:dyDescent="0.25">
      <c r="A10" t="s">
        <v>22</v>
      </c>
      <c r="B10">
        <v>1000</v>
      </c>
    </row>
    <row r="11" spans="1:2" x14ac:dyDescent="0.25">
      <c r="A11" t="s">
        <v>23</v>
      </c>
      <c r="B11" s="14">
        <f>9*10^12</f>
        <v>9000000000000</v>
      </c>
    </row>
    <row r="12" spans="1:2" x14ac:dyDescent="0.25">
      <c r="A12" t="s">
        <v>24</v>
      </c>
      <c r="B12" s="14">
        <f>9*10^12</f>
        <v>9000000000000</v>
      </c>
    </row>
    <row r="13" spans="1:2" x14ac:dyDescent="0.25">
      <c r="A13" t="s">
        <v>32</v>
      </c>
      <c r="B13" s="14">
        <f>B2</f>
        <v>9000000000000</v>
      </c>
    </row>
    <row r="14" spans="1:2" x14ac:dyDescent="0.25">
      <c r="A14" t="s">
        <v>35</v>
      </c>
      <c r="B14">
        <f>Data!B9</f>
        <v>869000</v>
      </c>
    </row>
    <row r="15" spans="1:2" x14ac:dyDescent="0.25">
      <c r="A15" t="s">
        <v>36</v>
      </c>
      <c r="B15" s="14">
        <f>B11</f>
        <v>9000000000000</v>
      </c>
    </row>
    <row r="16" spans="1:2" x14ac:dyDescent="0.25">
      <c r="A16" t="s">
        <v>37</v>
      </c>
      <c r="B16" s="14">
        <f>B11</f>
        <v>9000000000000</v>
      </c>
    </row>
    <row r="17" spans="1:2" x14ac:dyDescent="0.25">
      <c r="A17" t="s">
        <v>38</v>
      </c>
      <c r="B17" s="14">
        <f>Data!E37</f>
        <v>8031.2257372654149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2015-01-16T02:18:43Z</dcterms:created>
  <dcterms:modified xsi:type="dcterms:W3CDTF">2022-04-20T15:10:33Z</dcterms:modified>
</cp:coreProperties>
</file>