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axolt/Google Drive/2021/D.Development/TARGET_eps-us-3.2.1/InputData/fuels/BS/"/>
    </mc:Choice>
  </mc:AlternateContent>
  <xr:revisionPtr revIDLastSave="0" documentId="13_ncr:1_{47283564-C9CE-F141-9928-7CF6D05A847D}" xr6:coauthVersionLast="47" xr6:coauthVersionMax="47" xr10:uidLastSave="{00000000-0000-0000-0000-000000000000}"/>
  <bookViews>
    <workbookView xWindow="0" yWindow="500" windowWidth="23860" windowHeight="21100" xr2:uid="{00000000-000D-0000-FFFF-FFFF00000000}"/>
  </bookViews>
  <sheets>
    <sheet name="About" sheetId="18" r:id="rId1"/>
    <sheet name="MX Subsidy Amounts" sheetId="19" r:id="rId2"/>
    <sheet name="MX Primary Energy Use" sheetId="20" r:id="rId3"/>
    <sheet name="MXCalculations" sheetId="21" r:id="rId4"/>
    <sheet name="BS-BSfTFpEUP" sheetId="10" r:id="rId5"/>
    <sheet name="BS-BSpUEO" sheetId="11" r:id="rId6"/>
    <sheet name="BS-BSpUECB" sheetId="16" r:id="rId7"/>
  </sheets>
  <externalReferences>
    <externalReference r:id="rId8"/>
  </externalReferences>
  <definedNames>
    <definedName name="dollars_2020_2012">#REF!</definedName>
    <definedName name="Preferences.EnergyUnits">[1]Preferences!$C$3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0" l="1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B17" i="21"/>
  <c r="D9" i="21"/>
  <c r="C9" i="21"/>
  <c r="B9" i="21"/>
  <c r="D8" i="21"/>
  <c r="C8" i="21"/>
  <c r="B8" i="21"/>
  <c r="C5" i="21"/>
  <c r="B5" i="21"/>
  <c r="B1" i="21"/>
  <c r="C4" i="21" s="1"/>
  <c r="B4" i="21" l="1"/>
  <c r="B16" i="21" s="1"/>
  <c r="B17" i="10" l="1"/>
  <c r="C17" i="10" l="1"/>
  <c r="D17" i="10" l="1"/>
  <c r="E17" i="10" l="1"/>
  <c r="F17" i="10" l="1"/>
  <c r="G17" i="10" l="1"/>
  <c r="H17" i="10" l="1"/>
  <c r="I17" i="10" l="1"/>
  <c r="J17" i="10" l="1"/>
  <c r="K17" i="10" l="1"/>
  <c r="L17" i="10" l="1"/>
  <c r="M17" i="10" l="1"/>
  <c r="N17" i="10" l="1"/>
  <c r="O17" i="10" l="1"/>
  <c r="P17" i="10" l="1"/>
  <c r="Q17" i="10" l="1"/>
  <c r="R17" i="10" l="1"/>
  <c r="S17" i="10" l="1"/>
  <c r="T17" i="10" l="1"/>
  <c r="U17" i="10" l="1"/>
  <c r="V17" i="10" l="1"/>
  <c r="W17" i="10" l="1"/>
  <c r="X17" i="10" l="1"/>
  <c r="Y17" i="10" l="1"/>
  <c r="Z17" i="10" l="1"/>
  <c r="AA17" i="10" l="1"/>
  <c r="AB17" i="10" l="1"/>
  <c r="AC17" i="10" l="1"/>
  <c r="AD17" i="10" l="1"/>
  <c r="AE17" i="10" l="1"/>
  <c r="AF17" i="10" l="1"/>
</calcChain>
</file>

<file path=xl/sharedStrings.xml><?xml version="1.0" encoding="utf-8"?>
<sst xmlns="http://schemas.openxmlformats.org/spreadsheetml/2006/main" count="160" uniqueCount="136">
  <si>
    <t>Source:</t>
  </si>
  <si>
    <t>Total</t>
  </si>
  <si>
    <t>solar</t>
  </si>
  <si>
    <t>wind</t>
  </si>
  <si>
    <t>hydro</t>
  </si>
  <si>
    <t>nuclear</t>
  </si>
  <si>
    <t>biofuel gasoline</t>
  </si>
  <si>
    <t>biofuel diesel</t>
  </si>
  <si>
    <t>Notes</t>
  </si>
  <si>
    <t>Tax expenditure data is only available for years 2014-2018.</t>
  </si>
  <si>
    <t>We assume 2013 to be like 2014 in terms of rate (tax expenditure per unit energy).</t>
  </si>
  <si>
    <t>Year</t>
  </si>
  <si>
    <t>electricity</t>
  </si>
  <si>
    <t>We use the elements of the "All Fuels" subscript on the "ForCSV-ThermalFuels" tab and</t>
  </si>
  <si>
    <t>elements of the "Electricity Source" subscript on the "ForCSV-NonThermalElec" tab.</t>
  </si>
  <si>
    <t>We fill out the rows for unused elements of these subscripts with zeroes, which prevents Vensim</t>
  </si>
  <si>
    <t>from generating a warning about missing data.</t>
  </si>
  <si>
    <t>natural gas ($/BTU)</t>
  </si>
  <si>
    <t>biomass ($/BTU)</t>
  </si>
  <si>
    <t>petroleum gasoline ($/BTU)</t>
  </si>
  <si>
    <t>petroleum diesel ($/BTU)</t>
  </si>
  <si>
    <t>jet fuel ($/BTU)</t>
  </si>
  <si>
    <t>nuclear ($/MWh)</t>
  </si>
  <si>
    <t>hydro ($/MWh)</t>
  </si>
  <si>
    <t>BS BAU Subsidy per Unit Electricity Output</t>
  </si>
  <si>
    <t>BS BAU Subsidy for Thermal Fuels per Energy Unit Produced</t>
  </si>
  <si>
    <t>heat</t>
  </si>
  <si>
    <t>solar PV ($/MWh)</t>
  </si>
  <si>
    <t>solar thermal ($/MWh)</t>
  </si>
  <si>
    <t>The Joint Committee on Taxation document does not specify the currency year of its data, and they report</t>
  </si>
  <si>
    <t>only 2014 and a number of future years (the document was written in 2014), so we assume the currency</t>
  </si>
  <si>
    <t>year used is 2014.</t>
  </si>
  <si>
    <t>See "cpi.xlsx" in the InputData folder for source information.</t>
  </si>
  <si>
    <t>We adjust 2014 dollars to 2012 dollars using the following conversion factor:</t>
  </si>
  <si>
    <t>Coal</t>
  </si>
  <si>
    <t>Electricity</t>
  </si>
  <si>
    <t>Natural Gas</t>
  </si>
  <si>
    <t>geothermal</t>
  </si>
  <si>
    <t>biomass ($/MWh)</t>
  </si>
  <si>
    <t>natural gas nonpeaker ($/MWh)</t>
  </si>
  <si>
    <t>petroleum ($/MWh)</t>
  </si>
  <si>
    <t>geothermal ($/MWh)</t>
  </si>
  <si>
    <t>natural gas peaker ($/MWh)</t>
  </si>
  <si>
    <t>lignite ($/BTU)</t>
  </si>
  <si>
    <t>lignite ($/MWh)</t>
  </si>
  <si>
    <t>offshore wind ($/MWh)</t>
  </si>
  <si>
    <t>hard coal ($/BTU)</t>
  </si>
  <si>
    <t>hard coal ($/MWh)</t>
  </si>
  <si>
    <t>onshore wind ($/MWh)</t>
  </si>
  <si>
    <t>hard coal ($/MW)</t>
  </si>
  <si>
    <t>natural gas nonpeaker ($/MW)</t>
  </si>
  <si>
    <t>nuclear ($/MW)</t>
  </si>
  <si>
    <t>hydro ($/MW)</t>
  </si>
  <si>
    <t>onshore wind ($/MW)</t>
  </si>
  <si>
    <t>solar PV ($/MW)</t>
  </si>
  <si>
    <t>solar thermal ($/MW)</t>
  </si>
  <si>
    <t>biomass ($/MW)</t>
  </si>
  <si>
    <t>geothermal ($/MW)</t>
  </si>
  <si>
    <t>petroleum ($/MW)</t>
  </si>
  <si>
    <t>natural gas peaker ($/MW)</t>
  </si>
  <si>
    <t>lignite ($/MW)</t>
  </si>
  <si>
    <t>offshore wind ($/MW)</t>
  </si>
  <si>
    <t>hydrogen</t>
  </si>
  <si>
    <t>crude oil</t>
  </si>
  <si>
    <t>heavy fuel oil</t>
  </si>
  <si>
    <t>LPG propane or butane</t>
  </si>
  <si>
    <t>municipal solid waste</t>
  </si>
  <si>
    <t>crude oil ($/MWh)</t>
  </si>
  <si>
    <t>heavy or residual fuel oil ($/MWh)</t>
  </si>
  <si>
    <t>municipal solid waste ($/MWh)</t>
  </si>
  <si>
    <t>Subsidy Amounts</t>
  </si>
  <si>
    <t>International Energy Agency</t>
  </si>
  <si>
    <t>Fossil Fuel Subsidy Database (from World Energy Outlook 2015)</t>
  </si>
  <si>
    <t>http://www.worldenergyoutlook.org/resources/energysubsidies/fossilfuelsubsidydatabase/</t>
  </si>
  <si>
    <t>Primary Energy Consumption in Mexico by Fuel</t>
  </si>
  <si>
    <t>Centro Mario Molina</t>
  </si>
  <si>
    <t>Mexico Calculadora 2050</t>
  </si>
  <si>
    <t>http://www.calculadoramexico2050.org/</t>
  </si>
  <si>
    <t>"Energy" tab, "Oferta primaria de energía," Table 2</t>
  </si>
  <si>
    <t>We assume years after 2018 to be like 2018, because in the BAU case, we don't assume the continuation</t>
  </si>
  <si>
    <t>of any laws set to expire, and most expiring energy tax credits (like the ITC) are on track to expire</t>
  </si>
  <si>
    <t>by end of 2017.</t>
  </si>
  <si>
    <t>IEA fossil-fuel subsidies database</t>
  </si>
  <si>
    <t>© 2015 OECD/IEA</t>
  </si>
  <si>
    <t>IEA 2016</t>
  </si>
  <si>
    <t>Unit: Real 2013 billion USD</t>
  </si>
  <si>
    <t>Million USD</t>
  </si>
  <si>
    <t>Country</t>
  </si>
  <si>
    <t>Product</t>
  </si>
  <si>
    <t>Mexico</t>
  </si>
  <si>
    <t>Oil</t>
  </si>
  <si>
    <t>Gas</t>
  </si>
  <si>
    <t>Note: According to the IEA methodology document, these are "subsidies to fossil</t>
  </si>
  <si>
    <t>fuels that are consumed directly by end-users or consumed as inputs to electricity generation"</t>
  </si>
  <si>
    <t>and thus we can use them directly in this variable, without worrying about whether</t>
  </si>
  <si>
    <t>some of the subsidy value was exported, instead of affecting domestic prices.</t>
  </si>
  <si>
    <t>Since electricity subsidies are not disaggregated by electricity source by the IEA,</t>
  </si>
  <si>
    <t>we are not able to use them in this model, so we disregard them.</t>
  </si>
  <si>
    <t xml:space="preserve"> </t>
  </si>
  <si>
    <t>PJ / año</t>
  </si>
  <si>
    <t>Code</t>
  </si>
  <si>
    <t>Vector</t>
  </si>
  <si>
    <t>Gas importado</t>
  </si>
  <si>
    <t>Petróleo</t>
  </si>
  <si>
    <t>Petróleo importado</t>
  </si>
  <si>
    <t>Carbón</t>
  </si>
  <si>
    <t>Carbón importado</t>
  </si>
  <si>
    <t>Bioenergía</t>
  </si>
  <si>
    <t>Bioenergía importada</t>
  </si>
  <si>
    <t>N.01</t>
  </si>
  <si>
    <t>Fisión nuclear</t>
  </si>
  <si>
    <t>R.02</t>
  </si>
  <si>
    <t>Eólico</t>
  </si>
  <si>
    <t>R.01</t>
  </si>
  <si>
    <t>Solar</t>
  </si>
  <si>
    <t>R.03</t>
  </si>
  <si>
    <t>Marea y corrientes</t>
  </si>
  <si>
    <t>R.04</t>
  </si>
  <si>
    <t>Oleaje</t>
  </si>
  <si>
    <t>R.05</t>
  </si>
  <si>
    <t>Geotérmica</t>
  </si>
  <si>
    <t>R.06</t>
  </si>
  <si>
    <t>Hidráulica</t>
  </si>
  <si>
    <t>Y.02</t>
  </si>
  <si>
    <t>Electricity imports</t>
  </si>
  <si>
    <t>R.07</t>
  </si>
  <si>
    <t>Calor ambiental</t>
  </si>
  <si>
    <t>Total utilizado en México</t>
  </si>
  <si>
    <t>BTU per PJ</t>
  </si>
  <si>
    <t>Energy Used (BTU)</t>
  </si>
  <si>
    <t>Petroleum</t>
  </si>
  <si>
    <t>Subsidy ($)</t>
  </si>
  <si>
    <t>Petroleum subsidy amounts changed considerably over the 2012-2014 period.</t>
  </si>
  <si>
    <t>We will take an average of the three available years (for subsidies) and the</t>
  </si>
  <si>
    <t>two surrounding years (for production quantities).</t>
  </si>
  <si>
    <t>Average Subsidy per Unit ($/BTU)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</si>
</sst>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"/>
    <numFmt numFmtId="167" formatCode="#,##0.0;;\-"/>
    <numFmt numFmtId="168" formatCode="#,##0.0_);\(#,##0.0\);&quot;-&quot;;@"/>
    <numFmt numFmtId="169" formatCode="0.000E+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i/>
      <sz val="10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Calibri"/>
      <family val="1"/>
      <scheme val="minor"/>
    </font>
    <font>
      <sz val="8"/>
      <name val="Calibri"/>
      <family val="1"/>
      <scheme val="minor"/>
    </font>
    <font>
      <sz val="10"/>
      <name val="Calibri"/>
      <family val="1"/>
      <scheme val="minor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thin">
        <color theme="6" tint="-0.499984740745262"/>
      </left>
      <right style="thin">
        <color theme="6" tint="-0.499984740745262"/>
      </right>
      <top/>
      <bottom/>
      <diagonal/>
    </border>
    <border>
      <left/>
      <right/>
      <top style="medium">
        <color theme="6"/>
      </top>
      <bottom/>
      <diagonal/>
    </border>
    <border>
      <left/>
      <right/>
      <top/>
      <bottom style="medium">
        <color theme="6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43" fontId="6" fillId="0" borderId="0" applyFont="0" applyFill="0" applyBorder="0" applyAlignment="0" applyProtection="0"/>
    <xf numFmtId="0" fontId="15" fillId="0" borderId="0"/>
    <xf numFmtId="168" fontId="18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/>
    <xf numFmtId="0" fontId="2" fillId="0" borderId="0" xfId="1" applyFill="1"/>
    <xf numFmtId="164" fontId="0" fillId="0" borderId="0" xfId="0" applyNumberFormat="1"/>
    <xf numFmtId="11" fontId="0" fillId="0" borderId="0" xfId="0" applyNumberFormat="1" applyAlignment="1"/>
    <xf numFmtId="1" fontId="0" fillId="0" borderId="0" xfId="0" applyNumberFormat="1"/>
    <xf numFmtId="0" fontId="0" fillId="0" borderId="0" xfId="0" applyNumberFormat="1"/>
    <xf numFmtId="0" fontId="0" fillId="0" borderId="0" xfId="0" applyNumberFormat="1" applyAlignment="1"/>
    <xf numFmtId="0" fontId="7" fillId="0" borderId="0" xfId="0" applyFont="1"/>
    <xf numFmtId="0" fontId="0" fillId="0" borderId="0" xfId="0"/>
    <xf numFmtId="0" fontId="1" fillId="2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3" borderId="5" xfId="0" applyFont="1" applyFill="1" applyBorder="1"/>
    <xf numFmtId="0" fontId="11" fillId="3" borderId="6" xfId="0" applyFont="1" applyFill="1" applyBorder="1"/>
    <xf numFmtId="0" fontId="10" fillId="0" borderId="7" xfId="0" applyFont="1" applyBorder="1"/>
    <xf numFmtId="167" fontId="10" fillId="0" borderId="7" xfId="0" applyNumberFormat="1" applyFont="1" applyBorder="1"/>
    <xf numFmtId="0" fontId="12" fillId="0" borderId="0" xfId="0" applyFont="1"/>
    <xf numFmtId="167" fontId="10" fillId="0" borderId="0" xfId="0" applyNumberFormat="1" applyFont="1"/>
    <xf numFmtId="0" fontId="12" fillId="4" borderId="8" xfId="0" applyFont="1" applyFill="1" applyBorder="1"/>
    <xf numFmtId="0" fontId="10" fillId="4" borderId="8" xfId="0" applyFont="1" applyFill="1" applyBorder="1"/>
    <xf numFmtId="167" fontId="10" fillId="4" borderId="8" xfId="0" applyNumberFormat="1" applyFont="1" applyFill="1" applyBorder="1"/>
    <xf numFmtId="0" fontId="13" fillId="5" borderId="0" xfId="0" applyFont="1" applyFill="1"/>
    <xf numFmtId="0" fontId="0" fillId="5" borderId="0" xfId="0" applyFill="1"/>
    <xf numFmtId="43" fontId="13" fillId="5" borderId="0" xfId="8" applyFont="1" applyFill="1" applyBorder="1"/>
    <xf numFmtId="0" fontId="14" fillId="5" borderId="0" xfId="0" applyFont="1" applyFill="1" applyAlignment="1">
      <alignment horizontal="right" vertical="center"/>
    </xf>
    <xf numFmtId="0" fontId="16" fillId="5" borderId="0" xfId="9" applyFont="1" applyFill="1"/>
    <xf numFmtId="0" fontId="17" fillId="5" borderId="0" xfId="0" applyFont="1" applyFill="1"/>
    <xf numFmtId="0" fontId="17" fillId="5" borderId="0" xfId="0" applyFont="1" applyFill="1" applyAlignment="1">
      <alignment horizontal="right"/>
    </xf>
    <xf numFmtId="0" fontId="19" fillId="5" borderId="0" xfId="10" applyNumberFormat="1" applyFont="1" applyFill="1" applyBorder="1"/>
    <xf numFmtId="1" fontId="0" fillId="5" borderId="0" xfId="0" applyNumberFormat="1" applyFill="1"/>
    <xf numFmtId="0" fontId="20" fillId="5" borderId="0" xfId="10" applyNumberFormat="1" applyFont="1" applyFill="1" applyBorder="1"/>
    <xf numFmtId="1" fontId="1" fillId="5" borderId="0" xfId="0" applyNumberFormat="1" applyFont="1" applyFill="1"/>
    <xf numFmtId="169" fontId="0" fillId="0" borderId="0" xfId="0" applyNumberFormat="1"/>
  </cellXfs>
  <cellStyles count="11">
    <cellStyle name="Body: normal cell" xfId="5" xr:uid="{00000000-0005-0000-0000-000000000000}"/>
    <cellStyle name="Comma" xfId="8" builtinId="3"/>
    <cellStyle name="Font: Calibri, 9pt regular" xfId="2" xr:uid="{00000000-0005-0000-0000-000001000000}"/>
    <cellStyle name="Footnotes: top row" xfId="7" xr:uid="{00000000-0005-0000-0000-000002000000}"/>
    <cellStyle name="Header: bottom row" xfId="3" xr:uid="{00000000-0005-0000-0000-000003000000}"/>
    <cellStyle name="Hyperlink" xfId="1" builtinId="8"/>
    <cellStyle name="Normal" xfId="0" builtinId="0"/>
    <cellStyle name="Normal 2" xfId="9" xr:uid="{22837064-BB33-F24C-8BE9-2CAB1C72B7F8}"/>
    <cellStyle name="ofwhich" xfId="10" xr:uid="{E9610046-A522-8449-ADE6-2115368FEC6A}"/>
    <cellStyle name="Parent row" xfId="6" xr:uid="{00000000-0005-0000-0000-000006000000}"/>
    <cellStyle name="Table title" xfId="4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2015-11-23%20Mexico%20v01%20(based%20on%20v1.0.1)/Mexico%20Input%20Data%20Sources/Mexico%20Calculadora%20205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Structure of the model"/>
      <sheetName val="Preferences"/>
      <sheetName val="Indicators"/>
      <sheetName val="Intermediate output"/>
      <sheetName val="Energy"/>
      <sheetName val="Costs per capita"/>
      <sheetName val="Costs"/>
      <sheetName val="GHG"/>
      <sheetName val="Electricity"/>
      <sheetName val="Security"/>
      <sheetName val="Land"/>
      <sheetName val="Flows"/>
      <sheetName val="Air Quality"/>
      <sheetName val="Conversions"/>
      <sheetName val="Global assumptions"/>
      <sheetName val="Constants"/>
      <sheetName val="A.a"/>
      <sheetName val="I.a"/>
      <sheetName val="I.b"/>
      <sheetName val="II.a"/>
      <sheetName val="III.a"/>
      <sheetName val="III.b"/>
      <sheetName val="III.c"/>
      <sheetName val="III.d"/>
      <sheetName val="III.e"/>
      <sheetName val="IV.a"/>
      <sheetName val="IV.b"/>
      <sheetName val="V.a"/>
      <sheetName val="V.b"/>
      <sheetName val="VI.a"/>
      <sheetName val="VI.b"/>
      <sheetName val="VI.c"/>
      <sheetName val="VII.a"/>
      <sheetName val="VII.b"/>
      <sheetName val="VII.c"/>
      <sheetName val="VIII.a"/>
      <sheetName val="Trayectorias"/>
      <sheetName val="IX.a"/>
      <sheetName val="IX.c"/>
      <sheetName val="X.a"/>
      <sheetName val="X.b"/>
      <sheetName val="X.c"/>
      <sheetName val="XI.a"/>
      <sheetName val="XII.a"/>
      <sheetName val="XII.b"/>
      <sheetName val="XII.c"/>
      <sheetName val="XII.d"/>
      <sheetName val="XII.e"/>
      <sheetName val="XIV.a"/>
      <sheetName val="XV.a"/>
      <sheetName val="XV.b"/>
      <sheetName val="XVI.a"/>
      <sheetName val="XVI.b"/>
      <sheetName val="XVIII.a"/>
      <sheetName val="2010 (SIE)"/>
      <sheetName val="2010"/>
      <sheetName val="2015"/>
      <sheetName val="2020"/>
      <sheetName val="2025"/>
      <sheetName val="2030"/>
      <sheetName val="2035"/>
      <sheetName val="2040"/>
      <sheetName val="2045"/>
      <sheetName val="2050"/>
      <sheetName val="SIE BNE 2010"/>
      <sheetName val="INEGEI"/>
      <sheetName val="EF-INECC-CMM"/>
      <sheetName val="SENER Combustibles"/>
      <sheetName val="Otros SIE 13 Industria"/>
      <sheetName val="Otros SIE BNE varios"/>
      <sheetName val="Otros SIE Electricidad"/>
      <sheetName val="Otros SIE Consumo electrico"/>
      <sheetName val="Otros Vivienda"/>
    </sheetNames>
    <sheetDataSet>
      <sheetData sheetId="0"/>
      <sheetData sheetId="1"/>
      <sheetData sheetId="2">
        <row r="3">
          <cell r="C3" t="str">
            <v>PJ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worldenergyoutlook.org/resources/energysubsidies/fossilfuelsubsidydataba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B535D-6DA0-7647-908B-78848C409A67}">
  <dimension ref="A1:B34"/>
  <sheetViews>
    <sheetView tabSelected="1" workbookViewId="0"/>
  </sheetViews>
  <sheetFormatPr baseColWidth="10" defaultColWidth="8.83203125" defaultRowHeight="15" x14ac:dyDescent="0.2"/>
  <cols>
    <col min="1" max="1" width="8.83203125" style="12"/>
    <col min="2" max="2" width="83.33203125" style="12" customWidth="1"/>
    <col min="3" max="16384" width="8.83203125" style="12"/>
  </cols>
  <sheetData>
    <row r="1" spans="1:2" x14ac:dyDescent="0.2">
      <c r="A1" s="1" t="s">
        <v>25</v>
      </c>
    </row>
    <row r="2" spans="1:2" x14ac:dyDescent="0.2">
      <c r="A2" s="1" t="s">
        <v>24</v>
      </c>
    </row>
    <row r="4" spans="1:2" x14ac:dyDescent="0.2">
      <c r="A4" s="1" t="s">
        <v>0</v>
      </c>
      <c r="B4" s="13" t="s">
        <v>70</v>
      </c>
    </row>
    <row r="5" spans="1:2" x14ac:dyDescent="0.2">
      <c r="B5" s="12" t="s">
        <v>71</v>
      </c>
    </row>
    <row r="6" spans="1:2" x14ac:dyDescent="0.2">
      <c r="B6" s="2">
        <v>2015</v>
      </c>
    </row>
    <row r="7" spans="1:2" x14ac:dyDescent="0.2">
      <c r="B7" s="12" t="s">
        <v>72</v>
      </c>
    </row>
    <row r="8" spans="1:2" x14ac:dyDescent="0.2">
      <c r="B8" s="5" t="s">
        <v>73</v>
      </c>
    </row>
    <row r="10" spans="1:2" x14ac:dyDescent="0.2">
      <c r="B10" s="13" t="s">
        <v>74</v>
      </c>
    </row>
    <row r="11" spans="1:2" x14ac:dyDescent="0.2">
      <c r="B11" s="12" t="s">
        <v>75</v>
      </c>
    </row>
    <row r="12" spans="1:2" x14ac:dyDescent="0.2">
      <c r="B12" s="2">
        <v>2015</v>
      </c>
    </row>
    <row r="13" spans="1:2" x14ac:dyDescent="0.2">
      <c r="B13" s="12" t="s">
        <v>76</v>
      </c>
    </row>
    <row r="14" spans="1:2" x14ac:dyDescent="0.2">
      <c r="B14" s="14" t="s">
        <v>77</v>
      </c>
    </row>
    <row r="15" spans="1:2" x14ac:dyDescent="0.2">
      <c r="B15" s="12" t="s">
        <v>78</v>
      </c>
    </row>
    <row r="17" spans="1:1" x14ac:dyDescent="0.2">
      <c r="A17" s="1" t="s">
        <v>8</v>
      </c>
    </row>
    <row r="18" spans="1:1" x14ac:dyDescent="0.2">
      <c r="A18" s="12" t="s">
        <v>9</v>
      </c>
    </row>
    <row r="19" spans="1:1" x14ac:dyDescent="0.2">
      <c r="A19" s="12" t="s">
        <v>10</v>
      </c>
    </row>
    <row r="20" spans="1:1" x14ac:dyDescent="0.2">
      <c r="A20" s="12" t="s">
        <v>79</v>
      </c>
    </row>
    <row r="21" spans="1:1" x14ac:dyDescent="0.2">
      <c r="A21" s="12" t="s">
        <v>80</v>
      </c>
    </row>
    <row r="22" spans="1:1" x14ac:dyDescent="0.2">
      <c r="A22" s="12" t="s">
        <v>81</v>
      </c>
    </row>
    <row r="24" spans="1:1" x14ac:dyDescent="0.2">
      <c r="A24" s="12" t="s">
        <v>13</v>
      </c>
    </row>
    <row r="25" spans="1:1" x14ac:dyDescent="0.2">
      <c r="A25" s="12" t="s">
        <v>14</v>
      </c>
    </row>
    <row r="26" spans="1:1" x14ac:dyDescent="0.2">
      <c r="A26" s="12" t="s">
        <v>15</v>
      </c>
    </row>
    <row r="27" spans="1:1" x14ac:dyDescent="0.2">
      <c r="A27" s="12" t="s">
        <v>16</v>
      </c>
    </row>
    <row r="29" spans="1:1" x14ac:dyDescent="0.2">
      <c r="A29" s="12" t="s">
        <v>29</v>
      </c>
    </row>
    <row r="30" spans="1:1" x14ac:dyDescent="0.2">
      <c r="A30" s="12" t="s">
        <v>30</v>
      </c>
    </row>
    <row r="31" spans="1:1" x14ac:dyDescent="0.2">
      <c r="A31" s="12" t="s">
        <v>31</v>
      </c>
    </row>
    <row r="32" spans="1:1" x14ac:dyDescent="0.2">
      <c r="A32" s="12" t="s">
        <v>33</v>
      </c>
    </row>
    <row r="33" spans="1:1" x14ac:dyDescent="0.2">
      <c r="A33" s="12">
        <v>0.97099999999999997</v>
      </c>
    </row>
    <row r="34" spans="1:1" x14ac:dyDescent="0.2">
      <c r="A34" s="12" t="s">
        <v>32</v>
      </c>
    </row>
  </sheetData>
  <hyperlinks>
    <hyperlink ref="B8" r:id="rId1" xr:uid="{7703DF00-E775-E04E-BD04-E260636856D4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7C5C-AB10-B84A-B9B7-60385DEF2744}">
  <dimension ref="A1:M18"/>
  <sheetViews>
    <sheetView workbookViewId="0"/>
  </sheetViews>
  <sheetFormatPr baseColWidth="10" defaultColWidth="8.83203125" defaultRowHeight="15" x14ac:dyDescent="0.2"/>
  <cols>
    <col min="1" max="1" width="11.1640625" style="12" customWidth="1"/>
    <col min="2" max="16384" width="8.83203125" style="12"/>
  </cols>
  <sheetData>
    <row r="1" spans="1:13" ht="19" x14ac:dyDescent="0.25">
      <c r="A1" s="15" t="s">
        <v>82</v>
      </c>
    </row>
    <row r="2" spans="1:13" x14ac:dyDescent="0.2">
      <c r="A2" s="1" t="s">
        <v>83</v>
      </c>
    </row>
    <row r="3" spans="1:13" x14ac:dyDescent="0.2">
      <c r="A3" s="1"/>
      <c r="I3" s="12" t="s">
        <v>84</v>
      </c>
    </row>
    <row r="4" spans="1:13" x14ac:dyDescent="0.2">
      <c r="A4" s="16" t="s">
        <v>85</v>
      </c>
      <c r="I4" s="12" t="s">
        <v>86</v>
      </c>
    </row>
    <row r="5" spans="1:13" ht="16" thickBot="1" x14ac:dyDescent="0.25">
      <c r="A5" s="17" t="s">
        <v>87</v>
      </c>
      <c r="B5" s="17" t="s">
        <v>88</v>
      </c>
      <c r="C5" s="17">
        <v>2012</v>
      </c>
      <c r="D5" s="18">
        <v>2013</v>
      </c>
      <c r="E5" s="18">
        <v>2014</v>
      </c>
      <c r="G5" s="18">
        <v>2016</v>
      </c>
      <c r="K5" s="18">
        <v>2014</v>
      </c>
      <c r="L5" s="18">
        <v>2015</v>
      </c>
      <c r="M5" s="18">
        <v>2016</v>
      </c>
    </row>
    <row r="6" spans="1:13" x14ac:dyDescent="0.2">
      <c r="A6" s="19" t="s">
        <v>89</v>
      </c>
      <c r="B6" s="19" t="s">
        <v>90</v>
      </c>
      <c r="C6" s="20">
        <v>16.899999999999999</v>
      </c>
      <c r="D6" s="20">
        <v>9.1999999999999993</v>
      </c>
      <c r="E6" s="20">
        <v>3.1</v>
      </c>
      <c r="G6" s="20">
        <v>0.70599999999999996</v>
      </c>
      <c r="I6" s="19" t="s">
        <v>89</v>
      </c>
      <c r="J6" s="19" t="s">
        <v>90</v>
      </c>
      <c r="K6" s="20">
        <v>2456.7478108606115</v>
      </c>
      <c r="L6" s="20">
        <v>22.441405369941144</v>
      </c>
      <c r="M6" s="20">
        <v>706.05177600000002</v>
      </c>
    </row>
    <row r="7" spans="1:13" x14ac:dyDescent="0.2">
      <c r="A7" s="21" t="s">
        <v>89</v>
      </c>
      <c r="B7" s="16" t="s">
        <v>35</v>
      </c>
      <c r="C7" s="22">
        <v>1.3</v>
      </c>
      <c r="D7" s="22">
        <v>2.2000000000000002</v>
      </c>
      <c r="E7" s="22">
        <v>1.4</v>
      </c>
      <c r="G7" s="22">
        <v>8.58</v>
      </c>
      <c r="I7" s="21" t="s">
        <v>89</v>
      </c>
      <c r="J7" s="16" t="s">
        <v>35</v>
      </c>
      <c r="K7" s="22">
        <v>4712.098383782456</v>
      </c>
      <c r="L7" s="22">
        <v>6179.7881171306435</v>
      </c>
      <c r="M7" s="22">
        <v>8589.660672</v>
      </c>
    </row>
    <row r="8" spans="1:13" x14ac:dyDescent="0.2">
      <c r="A8" s="21" t="s">
        <v>89</v>
      </c>
      <c r="B8" s="16" t="s">
        <v>91</v>
      </c>
      <c r="C8" s="22">
        <v>1</v>
      </c>
      <c r="D8" s="22">
        <v>1</v>
      </c>
      <c r="E8" s="22">
        <v>0.6</v>
      </c>
      <c r="G8" s="22">
        <v>0</v>
      </c>
      <c r="I8" s="21" t="s">
        <v>89</v>
      </c>
      <c r="J8" s="16" t="s">
        <v>91</v>
      </c>
      <c r="K8" s="22">
        <v>531.71685236252017</v>
      </c>
      <c r="L8" s="22">
        <v>0</v>
      </c>
      <c r="M8" s="22">
        <v>0</v>
      </c>
    </row>
    <row r="9" spans="1:13" x14ac:dyDescent="0.2">
      <c r="A9" s="21" t="s">
        <v>89</v>
      </c>
      <c r="B9" s="16" t="s">
        <v>34</v>
      </c>
      <c r="C9" s="22">
        <v>0</v>
      </c>
      <c r="D9" s="22">
        <v>0</v>
      </c>
      <c r="E9" s="22">
        <v>0</v>
      </c>
      <c r="G9" s="22">
        <v>0</v>
      </c>
      <c r="I9" s="21" t="s">
        <v>89</v>
      </c>
      <c r="J9" s="16" t="s">
        <v>34</v>
      </c>
      <c r="K9" s="22">
        <v>0</v>
      </c>
      <c r="L9" s="22">
        <v>0</v>
      </c>
      <c r="M9" s="22">
        <v>0</v>
      </c>
    </row>
    <row r="10" spans="1:13" ht="16" thickBot="1" x14ac:dyDescent="0.25">
      <c r="A10" s="23" t="s">
        <v>89</v>
      </c>
      <c r="B10" s="24" t="s">
        <v>1</v>
      </c>
      <c r="C10" s="25">
        <v>19.100000000000001</v>
      </c>
      <c r="D10" s="25">
        <v>12.4</v>
      </c>
      <c r="E10" s="25">
        <v>5</v>
      </c>
      <c r="G10" s="25">
        <v>5</v>
      </c>
      <c r="I10" s="23" t="s">
        <v>89</v>
      </c>
      <c r="J10" s="24" t="s">
        <v>1</v>
      </c>
      <c r="K10" s="25">
        <v>7700.5630470055867</v>
      </c>
      <c r="L10" s="25">
        <v>6202.2295011816568</v>
      </c>
      <c r="M10" s="25">
        <v>9295.7122560000025</v>
      </c>
    </row>
    <row r="12" spans="1:13" x14ac:dyDescent="0.2">
      <c r="A12" s="11" t="s">
        <v>92</v>
      </c>
    </row>
    <row r="13" spans="1:13" x14ac:dyDescent="0.2">
      <c r="A13" s="12" t="s">
        <v>93</v>
      </c>
    </row>
    <row r="14" spans="1:13" x14ac:dyDescent="0.2">
      <c r="A14" s="12" t="s">
        <v>94</v>
      </c>
    </row>
    <row r="15" spans="1:13" x14ac:dyDescent="0.2">
      <c r="A15" s="12" t="s">
        <v>95</v>
      </c>
    </row>
    <row r="17" spans="1:1" x14ac:dyDescent="0.2">
      <c r="A17" s="12" t="s">
        <v>96</v>
      </c>
    </row>
    <row r="18" spans="1:1" x14ac:dyDescent="0.2">
      <c r="A18" s="12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F2EC6-889B-AA45-A1F5-FDBEAEE5ADAB}">
  <dimension ref="A1:K21"/>
  <sheetViews>
    <sheetView workbookViewId="0"/>
  </sheetViews>
  <sheetFormatPr baseColWidth="10" defaultColWidth="8.83203125" defaultRowHeight="15" x14ac:dyDescent="0.2"/>
  <cols>
    <col min="1" max="1" width="8.83203125" style="12"/>
    <col min="2" max="2" width="21.33203125" style="12" customWidth="1"/>
    <col min="3" max="16384" width="8.83203125" style="12"/>
  </cols>
  <sheetData>
    <row r="1" spans="1:11" x14ac:dyDescent="0.2">
      <c r="A1" s="26" t="s">
        <v>98</v>
      </c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11" x14ac:dyDescent="0.2">
      <c r="A2" s="26"/>
      <c r="B2" s="26"/>
      <c r="C2" s="26"/>
      <c r="D2" s="26"/>
      <c r="E2" s="28"/>
      <c r="F2" s="28"/>
      <c r="G2" s="28"/>
      <c r="H2" s="28"/>
      <c r="I2" s="28"/>
      <c r="J2" s="28"/>
      <c r="K2" s="29" t="s">
        <v>99</v>
      </c>
    </row>
    <row r="3" spans="1:11" x14ac:dyDescent="0.2">
      <c r="A3" s="30" t="s">
        <v>100</v>
      </c>
      <c r="B3" s="30" t="s">
        <v>101</v>
      </c>
      <c r="C3" s="31">
        <v>2010</v>
      </c>
      <c r="D3" s="31">
        <v>2015</v>
      </c>
      <c r="E3" s="31">
        <v>2020</v>
      </c>
      <c r="F3" s="31">
        <v>2025</v>
      </c>
      <c r="G3" s="31">
        <v>2030</v>
      </c>
      <c r="H3" s="31">
        <v>2035</v>
      </c>
      <c r="I3" s="31">
        <v>2040</v>
      </c>
      <c r="J3" s="31">
        <v>2045</v>
      </c>
      <c r="K3" s="32">
        <v>2050</v>
      </c>
    </row>
    <row r="4" spans="1:11" x14ac:dyDescent="0.2">
      <c r="A4" s="33"/>
      <c r="B4" s="33" t="s">
        <v>91</v>
      </c>
      <c r="C4" s="34">
        <v>2209.2516251297052</v>
      </c>
      <c r="D4" s="34">
        <v>2125.8333041844098</v>
      </c>
      <c r="E4" s="34">
        <v>2268.6474523171901</v>
      </c>
      <c r="F4" s="34">
        <v>2364.5747762583401</v>
      </c>
      <c r="G4" s="34">
        <v>2956.7817146206798</v>
      </c>
      <c r="H4" s="34">
        <v>3315.8311929083802</v>
      </c>
      <c r="I4" s="34">
        <v>3926.5586870483098</v>
      </c>
      <c r="J4" s="34">
        <v>4642.4266466923546</v>
      </c>
      <c r="K4" s="34">
        <v>5355.0269385998099</v>
      </c>
    </row>
    <row r="5" spans="1:11" x14ac:dyDescent="0.2">
      <c r="A5" s="33"/>
      <c r="B5" s="33" t="s">
        <v>102</v>
      </c>
      <c r="C5" s="34">
        <v>0</v>
      </c>
      <c r="D5" s="34">
        <v>259.50517422388566</v>
      </c>
      <c r="E5" s="34">
        <v>329.18958373796113</v>
      </c>
      <c r="F5" s="34">
        <v>490.4266484174982</v>
      </c>
      <c r="G5" s="34">
        <v>301.81780600137427</v>
      </c>
      <c r="H5" s="34">
        <v>333.66647174785476</v>
      </c>
      <c r="I5" s="34">
        <v>221.08897538194969</v>
      </c>
      <c r="J5" s="34">
        <v>0</v>
      </c>
      <c r="K5" s="34">
        <v>0</v>
      </c>
    </row>
    <row r="6" spans="1:11" x14ac:dyDescent="0.2">
      <c r="A6" s="33"/>
      <c r="B6" s="33" t="s">
        <v>103</v>
      </c>
      <c r="C6" s="34">
        <v>3156.0300589856342</v>
      </c>
      <c r="D6" s="34">
        <v>3365.2870181331409</v>
      </c>
      <c r="E6" s="34">
        <v>3546.9984990041307</v>
      </c>
      <c r="F6" s="34">
        <v>3670.3085509301764</v>
      </c>
      <c r="G6" s="34">
        <v>3752.351197773306</v>
      </c>
      <c r="H6" s="34">
        <v>3788.9582788533871</v>
      </c>
      <c r="I6" s="34">
        <v>3845.5769423254042</v>
      </c>
      <c r="J6" s="34">
        <v>3880.7849362287961</v>
      </c>
      <c r="K6" s="34">
        <v>3919.775952105947</v>
      </c>
    </row>
    <row r="7" spans="1:11" x14ac:dyDescent="0.2">
      <c r="A7" s="33"/>
      <c r="B7" s="33" t="s">
        <v>104</v>
      </c>
      <c r="C7" s="34">
        <v>0</v>
      </c>
      <c r="D7" s="34">
        <v>0</v>
      </c>
      <c r="E7" s="34">
        <v>0</v>
      </c>
      <c r="F7" s="34">
        <v>0</v>
      </c>
      <c r="G7" s="34">
        <v>0</v>
      </c>
      <c r="H7" s="34">
        <v>0</v>
      </c>
      <c r="I7" s="34">
        <v>0</v>
      </c>
      <c r="J7" s="34">
        <v>0</v>
      </c>
      <c r="K7" s="34">
        <v>0</v>
      </c>
    </row>
    <row r="8" spans="1:11" x14ac:dyDescent="0.2">
      <c r="A8" s="33"/>
      <c r="B8" s="33" t="s">
        <v>105</v>
      </c>
      <c r="C8" s="34">
        <v>306.48772700000001</v>
      </c>
      <c r="D8" s="34">
        <v>448.17676112499998</v>
      </c>
      <c r="E8" s="34">
        <v>589.86579525000002</v>
      </c>
      <c r="F8" s="34">
        <v>718.91835825873568</v>
      </c>
      <c r="G8" s="34">
        <v>695.77798140094046</v>
      </c>
      <c r="H8" s="34">
        <v>684.72126737710903</v>
      </c>
      <c r="I8" s="34">
        <v>675.78676113169945</v>
      </c>
      <c r="J8" s="34">
        <v>716.89583223602926</v>
      </c>
      <c r="K8" s="34">
        <v>816.30268693342407</v>
      </c>
    </row>
    <row r="9" spans="1:11" x14ac:dyDescent="0.2">
      <c r="A9" s="33"/>
      <c r="B9" s="33" t="s">
        <v>106</v>
      </c>
      <c r="C9" s="34">
        <v>459.86027303302984</v>
      </c>
      <c r="D9" s="34">
        <v>319.16933544764333</v>
      </c>
      <c r="E9" s="34">
        <v>165.14218991832593</v>
      </c>
      <c r="F9" s="34">
        <v>0</v>
      </c>
      <c r="G9" s="34">
        <v>0</v>
      </c>
      <c r="H9" s="34">
        <v>0</v>
      </c>
      <c r="I9" s="34">
        <v>0</v>
      </c>
      <c r="J9" s="34">
        <v>0</v>
      </c>
      <c r="K9" s="34">
        <v>0</v>
      </c>
    </row>
    <row r="10" spans="1:11" x14ac:dyDescent="0.2">
      <c r="A10" s="33"/>
      <c r="B10" s="33" t="s">
        <v>107</v>
      </c>
      <c r="C10" s="34">
        <v>205.05391167511468</v>
      </c>
      <c r="D10" s="34">
        <v>214.55677953905169</v>
      </c>
      <c r="E10" s="34">
        <v>328.1425402243425</v>
      </c>
      <c r="F10" s="34">
        <v>444.89189009188942</v>
      </c>
      <c r="G10" s="34">
        <v>567.9374713525151</v>
      </c>
      <c r="H10" s="34">
        <v>694.68595508940223</v>
      </c>
      <c r="I10" s="34">
        <v>736.77717087112933</v>
      </c>
      <c r="J10" s="34">
        <v>783.58550927580109</v>
      </c>
      <c r="K10" s="34">
        <v>826.66517253747497</v>
      </c>
    </row>
    <row r="11" spans="1:11" x14ac:dyDescent="0.2">
      <c r="A11" s="33"/>
      <c r="B11" s="33" t="s">
        <v>108</v>
      </c>
      <c r="C11" s="34">
        <v>0</v>
      </c>
      <c r="D11" s="34">
        <v>0</v>
      </c>
      <c r="E11" s="34">
        <v>0</v>
      </c>
      <c r="F11" s="34">
        <v>0</v>
      </c>
      <c r="G11" s="34">
        <v>0</v>
      </c>
      <c r="H11" s="34">
        <v>0</v>
      </c>
      <c r="I11" s="34">
        <v>0</v>
      </c>
      <c r="J11" s="34">
        <v>0</v>
      </c>
      <c r="K11" s="34">
        <v>0</v>
      </c>
    </row>
    <row r="12" spans="1:11" x14ac:dyDescent="0.2">
      <c r="A12" s="33" t="s">
        <v>109</v>
      </c>
      <c r="B12" s="33" t="s">
        <v>110</v>
      </c>
      <c r="C12" s="34">
        <v>108.20080439999998</v>
      </c>
      <c r="D12" s="34">
        <v>108.20080439999998</v>
      </c>
      <c r="E12" s="34">
        <v>108.20080439999998</v>
      </c>
      <c r="F12" s="34">
        <v>108.20080439999998</v>
      </c>
      <c r="G12" s="34">
        <v>219.17598839999997</v>
      </c>
      <c r="H12" s="34">
        <v>330.15117239999989</v>
      </c>
      <c r="I12" s="34">
        <v>441.12635640000002</v>
      </c>
      <c r="J12" s="34">
        <v>552.10154039999998</v>
      </c>
      <c r="K12" s="34">
        <v>552.10154039999998</v>
      </c>
    </row>
    <row r="13" spans="1:11" x14ac:dyDescent="0.2">
      <c r="A13" s="33" t="s">
        <v>111</v>
      </c>
      <c r="B13" s="33" t="s">
        <v>112</v>
      </c>
      <c r="C13" s="34">
        <v>0.16346760376906713</v>
      </c>
      <c r="D13" s="34">
        <v>5.6537740799999989</v>
      </c>
      <c r="E13" s="34">
        <v>38.766574079999991</v>
      </c>
      <c r="F13" s="34">
        <v>71.879374079999991</v>
      </c>
      <c r="G13" s="34">
        <v>104.99217407999998</v>
      </c>
      <c r="H13" s="34">
        <v>138.10497407999998</v>
      </c>
      <c r="I13" s="34">
        <v>171.21777407999997</v>
      </c>
      <c r="J13" s="34">
        <v>204.33057407999999</v>
      </c>
      <c r="K13" s="34">
        <v>237.44337407999998</v>
      </c>
    </row>
    <row r="14" spans="1:11" x14ac:dyDescent="0.2">
      <c r="A14" s="33" t="s">
        <v>113</v>
      </c>
      <c r="B14" s="33" t="s">
        <v>114</v>
      </c>
      <c r="C14" s="34">
        <v>0.56607107947993407</v>
      </c>
      <c r="D14" s="34">
        <v>8.1613444358770693</v>
      </c>
      <c r="E14" s="34">
        <v>27.235604600248781</v>
      </c>
      <c r="F14" s="34">
        <v>50.290068599016365</v>
      </c>
      <c r="G14" s="34">
        <v>72.642638143386264</v>
      </c>
      <c r="H14" s="34">
        <v>96.222085189245206</v>
      </c>
      <c r="I14" s="34">
        <v>120.67041693091547</v>
      </c>
      <c r="J14" s="34">
        <v>145.52704692158693</v>
      </c>
      <c r="K14" s="34">
        <v>170.95148178432456</v>
      </c>
    </row>
    <row r="15" spans="1:11" x14ac:dyDescent="0.2">
      <c r="A15" s="33" t="s">
        <v>115</v>
      </c>
      <c r="B15" s="33" t="s">
        <v>116</v>
      </c>
      <c r="C15" s="34">
        <v>0</v>
      </c>
      <c r="D15" s="34">
        <v>0</v>
      </c>
      <c r="E15" s="34">
        <v>0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  <c r="K15" s="34">
        <v>0</v>
      </c>
    </row>
    <row r="16" spans="1:11" x14ac:dyDescent="0.2">
      <c r="A16" s="33" t="s">
        <v>117</v>
      </c>
      <c r="B16" s="33" t="s">
        <v>118</v>
      </c>
      <c r="C16" s="34">
        <v>0</v>
      </c>
      <c r="D16" s="34">
        <v>0</v>
      </c>
      <c r="E16" s="34">
        <v>0.56999999999999951</v>
      </c>
      <c r="F16" s="34">
        <v>1.4249999999999974</v>
      </c>
      <c r="G16" s="34">
        <v>1.4249999999999974</v>
      </c>
      <c r="H16" s="34">
        <v>1.4249999999999974</v>
      </c>
      <c r="I16" s="34">
        <v>1.4249999999999974</v>
      </c>
      <c r="J16" s="34">
        <v>1.4249999999999974</v>
      </c>
      <c r="K16" s="34">
        <v>1.4249999999999974</v>
      </c>
    </row>
    <row r="17" spans="1:11" x14ac:dyDescent="0.2">
      <c r="A17" s="33" t="s">
        <v>119</v>
      </c>
      <c r="B17" s="33" t="s">
        <v>120</v>
      </c>
      <c r="C17" s="34">
        <v>25.840598399999994</v>
      </c>
      <c r="D17" s="34">
        <v>24.607540799999995</v>
      </c>
      <c r="E17" s="34">
        <v>26.537543999999997</v>
      </c>
      <c r="F17" s="34">
        <v>29.673799199999998</v>
      </c>
      <c r="G17" s="34">
        <v>31.979080800000002</v>
      </c>
      <c r="H17" s="34">
        <v>34.552418400000001</v>
      </c>
      <c r="I17" s="34">
        <v>37.098950399999993</v>
      </c>
      <c r="J17" s="34">
        <v>39.645482399999992</v>
      </c>
      <c r="K17" s="34">
        <v>42.218819999999994</v>
      </c>
    </row>
    <row r="18" spans="1:11" x14ac:dyDescent="0.2">
      <c r="A18" s="33" t="s">
        <v>121</v>
      </c>
      <c r="B18" s="33" t="s">
        <v>122</v>
      </c>
      <c r="C18" s="34">
        <v>137.85100331903996</v>
      </c>
      <c r="D18" s="34">
        <v>144.14243531903998</v>
      </c>
      <c r="E18" s="34">
        <v>164.69171423999998</v>
      </c>
      <c r="F18" s="34">
        <v>181.37299679999998</v>
      </c>
      <c r="G18" s="34">
        <v>196.46044991999997</v>
      </c>
      <c r="H18" s="34">
        <v>204.21389087999998</v>
      </c>
      <c r="I18" s="34">
        <v>212.11113599999993</v>
      </c>
      <c r="J18" s="34">
        <v>219.93647903999997</v>
      </c>
      <c r="K18" s="34">
        <v>227.76182207999994</v>
      </c>
    </row>
    <row r="19" spans="1:11" x14ac:dyDescent="0.2">
      <c r="A19" s="33" t="s">
        <v>123</v>
      </c>
      <c r="B19" s="33" t="s">
        <v>124</v>
      </c>
      <c r="C19" s="34">
        <v>1.1368683772161603E-13</v>
      </c>
      <c r="D19" s="34">
        <v>0</v>
      </c>
      <c r="E19" s="34">
        <v>1.1368683772161603E-13</v>
      </c>
      <c r="F19" s="34">
        <v>2.2737367544323206E-13</v>
      </c>
      <c r="G19" s="34">
        <v>0</v>
      </c>
      <c r="H19" s="34">
        <v>0</v>
      </c>
      <c r="I19" s="34">
        <v>2.2737367544323206E-13</v>
      </c>
      <c r="J19" s="34">
        <v>0</v>
      </c>
      <c r="K19" s="34">
        <v>0</v>
      </c>
    </row>
    <row r="20" spans="1:11" x14ac:dyDescent="0.2">
      <c r="A20" s="33" t="s">
        <v>125</v>
      </c>
      <c r="B20" s="33" t="s">
        <v>126</v>
      </c>
      <c r="C20" s="34">
        <v>44.460996612519303</v>
      </c>
      <c r="D20" s="34">
        <v>76.352164590365945</v>
      </c>
      <c r="E20" s="34">
        <v>110.75114800580531</v>
      </c>
      <c r="F20" s="34">
        <v>133.39199204864241</v>
      </c>
      <c r="G20" s="34">
        <v>155.31187836641689</v>
      </c>
      <c r="H20" s="34">
        <v>177.12500235695612</v>
      </c>
      <c r="I20" s="34">
        <v>195.40605189406438</v>
      </c>
      <c r="J20" s="34">
        <v>208.53149059513737</v>
      </c>
      <c r="K20" s="34">
        <v>219.04321377595454</v>
      </c>
    </row>
    <row r="21" spans="1:11" x14ac:dyDescent="0.2">
      <c r="A21" s="33"/>
      <c r="B21" s="35" t="s">
        <v>127</v>
      </c>
      <c r="C21" s="36">
        <v>6653.7665372382926</v>
      </c>
      <c r="D21" s="36">
        <v>7099.6464362784145</v>
      </c>
      <c r="E21" s="36">
        <v>7704.7394497780042</v>
      </c>
      <c r="F21" s="36">
        <v>8265.354259084299</v>
      </c>
      <c r="G21" s="36">
        <v>9056.6533808586191</v>
      </c>
      <c r="H21" s="36">
        <v>9799.6577092823336</v>
      </c>
      <c r="I21" s="36">
        <v>10584.844222463473</v>
      </c>
      <c r="J21" s="36">
        <v>11395.190537869705</v>
      </c>
      <c r="K21" s="36">
        <v>12368.716002296935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E7BE3-8876-C947-90AE-D62EB131104C}">
  <dimension ref="A1:D17"/>
  <sheetViews>
    <sheetView workbookViewId="0"/>
  </sheetViews>
  <sheetFormatPr baseColWidth="10" defaultColWidth="8.83203125" defaultRowHeight="15" x14ac:dyDescent="0.2"/>
  <cols>
    <col min="1" max="1" width="21.5" style="12" customWidth="1"/>
    <col min="2" max="2" width="15.83203125" style="12" customWidth="1"/>
    <col min="3" max="3" width="14" style="12" customWidth="1"/>
    <col min="4" max="4" width="11.83203125" style="12" customWidth="1"/>
    <col min="5" max="16384" width="8.83203125" style="12"/>
  </cols>
  <sheetData>
    <row r="1" spans="1:4" x14ac:dyDescent="0.2">
      <c r="A1" s="1" t="s">
        <v>128</v>
      </c>
      <c r="B1" s="12">
        <f>9.478*10^11</f>
        <v>947800000000</v>
      </c>
    </row>
    <row r="3" spans="1:4" x14ac:dyDescent="0.2">
      <c r="A3" s="1" t="s">
        <v>129</v>
      </c>
      <c r="B3" s="12">
        <v>2010</v>
      </c>
      <c r="C3" s="12">
        <v>2015</v>
      </c>
    </row>
    <row r="4" spans="1:4" x14ac:dyDescent="0.2">
      <c r="A4" s="12" t="s">
        <v>130</v>
      </c>
      <c r="B4" s="37">
        <f>'MX Primary Energy Use'!C6*$B$1</f>
        <v>2991285289906584</v>
      </c>
      <c r="C4" s="37">
        <f>'MX Primary Energy Use'!D6*$B$1</f>
        <v>3189619035786591</v>
      </c>
    </row>
    <row r="5" spans="1:4" x14ac:dyDescent="0.2">
      <c r="A5" s="12" t="s">
        <v>36</v>
      </c>
      <c r="B5" s="37">
        <f>'MX Primary Energy Use'!C4*$B$1</f>
        <v>2093928690297934.5</v>
      </c>
      <c r="C5" s="37">
        <f>'MX Primary Energy Use'!D4*$B$1</f>
        <v>2014864805705983.8</v>
      </c>
    </row>
    <row r="7" spans="1:4" x14ac:dyDescent="0.2">
      <c r="A7" s="1" t="s">
        <v>131</v>
      </c>
      <c r="B7" s="12">
        <v>2012</v>
      </c>
      <c r="C7" s="12">
        <v>2013</v>
      </c>
      <c r="D7" s="12">
        <v>2014</v>
      </c>
    </row>
    <row r="8" spans="1:4" x14ac:dyDescent="0.2">
      <c r="A8" s="12" t="s">
        <v>130</v>
      </c>
      <c r="B8" s="37">
        <f>'MX Subsidy Amounts'!C6*10^9</f>
        <v>16899999999.999998</v>
      </c>
      <c r="C8" s="37">
        <f>'MX Subsidy Amounts'!D6*10^9</f>
        <v>9200000000</v>
      </c>
      <c r="D8" s="37">
        <f>'MX Subsidy Amounts'!E6*10^9</f>
        <v>3100000000</v>
      </c>
    </row>
    <row r="9" spans="1:4" x14ac:dyDescent="0.2">
      <c r="A9" s="12" t="s">
        <v>36</v>
      </c>
      <c r="B9" s="37">
        <f>'MX Subsidy Amounts'!C8*10^9</f>
        <v>1000000000</v>
      </c>
      <c r="C9" s="37">
        <f>'MX Subsidy Amounts'!D8*10^9</f>
        <v>1000000000</v>
      </c>
      <c r="D9" s="37">
        <f>'MX Subsidy Amounts'!E8*10^9</f>
        <v>600000000</v>
      </c>
    </row>
    <row r="11" spans="1:4" x14ac:dyDescent="0.2">
      <c r="A11" s="12" t="s">
        <v>132</v>
      </c>
    </row>
    <row r="12" spans="1:4" x14ac:dyDescent="0.2">
      <c r="A12" s="12" t="s">
        <v>133</v>
      </c>
    </row>
    <row r="13" spans="1:4" x14ac:dyDescent="0.2">
      <c r="A13" s="12" t="s">
        <v>134</v>
      </c>
    </row>
    <row r="15" spans="1:4" x14ac:dyDescent="0.2">
      <c r="A15" s="1" t="s">
        <v>135</v>
      </c>
    </row>
    <row r="16" spans="1:4" x14ac:dyDescent="0.2">
      <c r="A16" s="12" t="s">
        <v>130</v>
      </c>
      <c r="B16" s="37">
        <f>AVERAGE(B8:D8)/AVERAGE(B4:C4)</f>
        <v>3.1494851951916474E-6</v>
      </c>
    </row>
    <row r="17" spans="1:2" x14ac:dyDescent="0.2">
      <c r="A17" s="12" t="s">
        <v>36</v>
      </c>
      <c r="B17" s="37">
        <f>AVERAGE(B9:D9)/AVERAGE(B5:C5)</f>
        <v>4.2185944244195239E-7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H22"/>
  <sheetViews>
    <sheetView workbookViewId="0"/>
  </sheetViews>
  <sheetFormatPr baseColWidth="10" defaultColWidth="9.1640625" defaultRowHeight="15" x14ac:dyDescent="0.2"/>
  <cols>
    <col min="1" max="1" width="26.6640625" style="3" customWidth="1"/>
    <col min="2" max="16384" width="9.1640625" style="3"/>
  </cols>
  <sheetData>
    <row r="1" spans="1:34" x14ac:dyDescent="0.2">
      <c r="A1" s="3" t="s">
        <v>11</v>
      </c>
      <c r="B1" s="3">
        <v>2020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  <c r="M1" s="3">
        <v>2031</v>
      </c>
      <c r="N1" s="3">
        <v>2032</v>
      </c>
      <c r="O1" s="3">
        <v>2033</v>
      </c>
      <c r="P1" s="3">
        <v>2034</v>
      </c>
      <c r="Q1" s="3">
        <v>2035</v>
      </c>
      <c r="R1" s="3">
        <v>2036</v>
      </c>
      <c r="S1" s="3">
        <v>2037</v>
      </c>
      <c r="T1" s="3">
        <v>2038</v>
      </c>
      <c r="U1" s="3">
        <v>2039</v>
      </c>
      <c r="V1" s="3">
        <v>2040</v>
      </c>
      <c r="W1" s="3">
        <v>2041</v>
      </c>
      <c r="X1" s="3">
        <v>2042</v>
      </c>
      <c r="Y1" s="3">
        <v>2043</v>
      </c>
      <c r="Z1" s="3">
        <v>2044</v>
      </c>
      <c r="AA1" s="3">
        <v>2045</v>
      </c>
      <c r="AB1" s="3">
        <v>2046</v>
      </c>
      <c r="AC1" s="3">
        <v>2047</v>
      </c>
      <c r="AD1" s="3">
        <v>2048</v>
      </c>
      <c r="AE1" s="3">
        <v>2049</v>
      </c>
      <c r="AF1" s="3">
        <v>2050</v>
      </c>
    </row>
    <row r="2" spans="1:34" x14ac:dyDescent="0.2">
      <c r="A2" s="3" t="s">
        <v>12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</row>
    <row r="3" spans="1:34" x14ac:dyDescent="0.2">
      <c r="A3" s="3" t="s">
        <v>46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/>
      <c r="AH3" s="7"/>
    </row>
    <row r="4" spans="1:34" x14ac:dyDescent="0.2">
      <c r="A4" s="3" t="s">
        <v>17</v>
      </c>
      <c r="B4" s="7">
        <f>MXCalculations!$B$17</f>
        <v>4.2185944244195239E-7</v>
      </c>
      <c r="C4" s="7">
        <f>MXCalculations!$B$17</f>
        <v>4.2185944244195239E-7</v>
      </c>
      <c r="D4" s="7">
        <f>MXCalculations!$B$17</f>
        <v>4.2185944244195239E-7</v>
      </c>
      <c r="E4" s="7">
        <f>MXCalculations!$B$17</f>
        <v>4.2185944244195239E-7</v>
      </c>
      <c r="F4" s="7">
        <f>MXCalculations!$B$17</f>
        <v>4.2185944244195239E-7</v>
      </c>
      <c r="G4" s="7">
        <f>MXCalculations!$B$17</f>
        <v>4.2185944244195239E-7</v>
      </c>
      <c r="H4" s="7">
        <f>MXCalculations!$B$17</f>
        <v>4.2185944244195239E-7</v>
      </c>
      <c r="I4" s="7">
        <f>MXCalculations!$B$17</f>
        <v>4.2185944244195239E-7</v>
      </c>
      <c r="J4" s="7">
        <f>MXCalculations!$B$17</f>
        <v>4.2185944244195239E-7</v>
      </c>
      <c r="K4" s="7">
        <f>MXCalculations!$B$17</f>
        <v>4.2185944244195239E-7</v>
      </c>
      <c r="L4" s="7">
        <f>MXCalculations!$B$17</f>
        <v>4.2185944244195239E-7</v>
      </c>
      <c r="M4" s="7">
        <f>MXCalculations!$B$17</f>
        <v>4.2185944244195239E-7</v>
      </c>
      <c r="N4" s="7">
        <f>MXCalculations!$B$17</f>
        <v>4.2185944244195239E-7</v>
      </c>
      <c r="O4" s="7">
        <f>MXCalculations!$B$17</f>
        <v>4.2185944244195239E-7</v>
      </c>
      <c r="P4" s="7">
        <f>MXCalculations!$B$17</f>
        <v>4.2185944244195239E-7</v>
      </c>
      <c r="Q4" s="7">
        <f>MXCalculations!$B$17</f>
        <v>4.2185944244195239E-7</v>
      </c>
      <c r="R4" s="7">
        <f>MXCalculations!$B$17</f>
        <v>4.2185944244195239E-7</v>
      </c>
      <c r="S4" s="7">
        <f>MXCalculations!$B$17</f>
        <v>4.2185944244195239E-7</v>
      </c>
      <c r="T4" s="7">
        <f>MXCalculations!$B$17</f>
        <v>4.2185944244195239E-7</v>
      </c>
      <c r="U4" s="7">
        <f>MXCalculations!$B$17</f>
        <v>4.2185944244195239E-7</v>
      </c>
      <c r="V4" s="7">
        <f>MXCalculations!$B$17</f>
        <v>4.2185944244195239E-7</v>
      </c>
      <c r="W4" s="7">
        <f>MXCalculations!$B$17</f>
        <v>4.2185944244195239E-7</v>
      </c>
      <c r="X4" s="7">
        <f>MXCalculations!$B$17</f>
        <v>4.2185944244195239E-7</v>
      </c>
      <c r="Y4" s="7">
        <f>MXCalculations!$B$17</f>
        <v>4.2185944244195239E-7</v>
      </c>
      <c r="Z4" s="7">
        <f>MXCalculations!$B$17</f>
        <v>4.2185944244195239E-7</v>
      </c>
      <c r="AA4" s="7">
        <f>MXCalculations!$B$17</f>
        <v>4.2185944244195239E-7</v>
      </c>
      <c r="AB4" s="7">
        <f>MXCalculations!$B$17</f>
        <v>4.2185944244195239E-7</v>
      </c>
      <c r="AC4" s="7">
        <f>MXCalculations!$B$17</f>
        <v>4.2185944244195239E-7</v>
      </c>
      <c r="AD4" s="7">
        <f>MXCalculations!$B$17</f>
        <v>4.2185944244195239E-7</v>
      </c>
      <c r="AE4" s="7">
        <f>MXCalculations!$B$17</f>
        <v>4.2185944244195239E-7</v>
      </c>
      <c r="AF4" s="7">
        <f>MXCalculations!$B$17</f>
        <v>4.2185944244195239E-7</v>
      </c>
      <c r="AG4" s="7"/>
      <c r="AH4" s="7"/>
    </row>
    <row r="5" spans="1:34" x14ac:dyDescent="0.2">
      <c r="A5" s="3" t="s">
        <v>5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</row>
    <row r="6" spans="1:34" x14ac:dyDescent="0.2">
      <c r="A6" s="3" t="s">
        <v>4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</row>
    <row r="7" spans="1:34" x14ac:dyDescent="0.2">
      <c r="A7" s="3" t="s">
        <v>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</row>
    <row r="8" spans="1:34" x14ac:dyDescent="0.2">
      <c r="A8" s="3" t="s">
        <v>2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</row>
    <row r="9" spans="1:34" x14ac:dyDescent="0.2">
      <c r="A9" s="3" t="s">
        <v>18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/>
      <c r="AH9" s="10"/>
    </row>
    <row r="10" spans="1:34" x14ac:dyDescent="0.2">
      <c r="A10" s="3" t="s">
        <v>19</v>
      </c>
      <c r="B10" s="7">
        <f>MXCalculations!$B$16</f>
        <v>3.1494851951916474E-6</v>
      </c>
      <c r="C10" s="7">
        <f>MXCalculations!$B$16</f>
        <v>3.1494851951916474E-6</v>
      </c>
      <c r="D10" s="7">
        <f>MXCalculations!$B$16</f>
        <v>3.1494851951916474E-6</v>
      </c>
      <c r="E10" s="7">
        <f>MXCalculations!$B$16</f>
        <v>3.1494851951916474E-6</v>
      </c>
      <c r="F10" s="7">
        <f>MXCalculations!$B$16</f>
        <v>3.1494851951916474E-6</v>
      </c>
      <c r="G10" s="7">
        <f>MXCalculations!$B$16</f>
        <v>3.1494851951916474E-6</v>
      </c>
      <c r="H10" s="7">
        <f>MXCalculations!$B$16</f>
        <v>3.1494851951916474E-6</v>
      </c>
      <c r="I10" s="7">
        <f>MXCalculations!$B$16</f>
        <v>3.1494851951916474E-6</v>
      </c>
      <c r="J10" s="7">
        <f>MXCalculations!$B$16</f>
        <v>3.1494851951916474E-6</v>
      </c>
      <c r="K10" s="7">
        <f>MXCalculations!$B$16</f>
        <v>3.1494851951916474E-6</v>
      </c>
      <c r="L10" s="7">
        <f>MXCalculations!$B$16</f>
        <v>3.1494851951916474E-6</v>
      </c>
      <c r="M10" s="7">
        <f>MXCalculations!$B$16</f>
        <v>3.1494851951916474E-6</v>
      </c>
      <c r="N10" s="7">
        <f>MXCalculations!$B$16</f>
        <v>3.1494851951916474E-6</v>
      </c>
      <c r="O10" s="7">
        <f>MXCalculations!$B$16</f>
        <v>3.1494851951916474E-6</v>
      </c>
      <c r="P10" s="7">
        <f>MXCalculations!$B$16</f>
        <v>3.1494851951916474E-6</v>
      </c>
      <c r="Q10" s="7">
        <f>MXCalculations!$B$16</f>
        <v>3.1494851951916474E-6</v>
      </c>
      <c r="R10" s="7">
        <f>MXCalculations!$B$16</f>
        <v>3.1494851951916474E-6</v>
      </c>
      <c r="S10" s="7">
        <f>MXCalculations!$B$16</f>
        <v>3.1494851951916474E-6</v>
      </c>
      <c r="T10" s="7">
        <f>MXCalculations!$B$16</f>
        <v>3.1494851951916474E-6</v>
      </c>
      <c r="U10" s="7">
        <f>MXCalculations!$B$16</f>
        <v>3.1494851951916474E-6</v>
      </c>
      <c r="V10" s="7">
        <f>MXCalculations!$B$16</f>
        <v>3.1494851951916474E-6</v>
      </c>
      <c r="W10" s="7">
        <f>MXCalculations!$B$16</f>
        <v>3.1494851951916474E-6</v>
      </c>
      <c r="X10" s="7">
        <f>MXCalculations!$B$16</f>
        <v>3.1494851951916474E-6</v>
      </c>
      <c r="Y10" s="7">
        <f>MXCalculations!$B$16</f>
        <v>3.1494851951916474E-6</v>
      </c>
      <c r="Z10" s="7">
        <f>MXCalculations!$B$16</f>
        <v>3.1494851951916474E-6</v>
      </c>
      <c r="AA10" s="7">
        <f>MXCalculations!$B$16</f>
        <v>3.1494851951916474E-6</v>
      </c>
      <c r="AB10" s="7">
        <f>MXCalculations!$B$16</f>
        <v>3.1494851951916474E-6</v>
      </c>
      <c r="AC10" s="7">
        <f>MXCalculations!$B$16</f>
        <v>3.1494851951916474E-6</v>
      </c>
      <c r="AD10" s="7">
        <f>MXCalculations!$B$16</f>
        <v>3.1494851951916474E-6</v>
      </c>
      <c r="AE10" s="7">
        <f>MXCalculations!$B$16</f>
        <v>3.1494851951916474E-6</v>
      </c>
      <c r="AF10" s="7">
        <f>MXCalculations!$B$16</f>
        <v>3.1494851951916474E-6</v>
      </c>
      <c r="AG10" s="7"/>
      <c r="AH10" s="7"/>
    </row>
    <row r="11" spans="1:34" x14ac:dyDescent="0.2">
      <c r="A11" s="3" t="s">
        <v>20</v>
      </c>
      <c r="B11" s="7">
        <f>MXCalculations!$B$16</f>
        <v>3.1494851951916474E-6</v>
      </c>
      <c r="C11" s="7">
        <f>MXCalculations!$B$16</f>
        <v>3.1494851951916474E-6</v>
      </c>
      <c r="D11" s="7">
        <f>MXCalculations!$B$16</f>
        <v>3.1494851951916474E-6</v>
      </c>
      <c r="E11" s="7">
        <f>MXCalculations!$B$16</f>
        <v>3.1494851951916474E-6</v>
      </c>
      <c r="F11" s="7">
        <f>MXCalculations!$B$16</f>
        <v>3.1494851951916474E-6</v>
      </c>
      <c r="G11" s="7">
        <f>MXCalculations!$B$16</f>
        <v>3.1494851951916474E-6</v>
      </c>
      <c r="H11" s="7">
        <f>MXCalculations!$B$16</f>
        <v>3.1494851951916474E-6</v>
      </c>
      <c r="I11" s="7">
        <f>MXCalculations!$B$16</f>
        <v>3.1494851951916474E-6</v>
      </c>
      <c r="J11" s="7">
        <f>MXCalculations!$B$16</f>
        <v>3.1494851951916474E-6</v>
      </c>
      <c r="K11" s="7">
        <f>MXCalculations!$B$16</f>
        <v>3.1494851951916474E-6</v>
      </c>
      <c r="L11" s="7">
        <f>MXCalculations!$B$16</f>
        <v>3.1494851951916474E-6</v>
      </c>
      <c r="M11" s="7">
        <f>MXCalculations!$B$16</f>
        <v>3.1494851951916474E-6</v>
      </c>
      <c r="N11" s="7">
        <f>MXCalculations!$B$16</f>
        <v>3.1494851951916474E-6</v>
      </c>
      <c r="O11" s="7">
        <f>MXCalculations!$B$16</f>
        <v>3.1494851951916474E-6</v>
      </c>
      <c r="P11" s="7">
        <f>MXCalculations!$B$16</f>
        <v>3.1494851951916474E-6</v>
      </c>
      <c r="Q11" s="7">
        <f>MXCalculations!$B$16</f>
        <v>3.1494851951916474E-6</v>
      </c>
      <c r="R11" s="7">
        <f>MXCalculations!$B$16</f>
        <v>3.1494851951916474E-6</v>
      </c>
      <c r="S11" s="7">
        <f>MXCalculations!$B$16</f>
        <v>3.1494851951916474E-6</v>
      </c>
      <c r="T11" s="7">
        <f>MXCalculations!$B$16</f>
        <v>3.1494851951916474E-6</v>
      </c>
      <c r="U11" s="7">
        <f>MXCalculations!$B$16</f>
        <v>3.1494851951916474E-6</v>
      </c>
      <c r="V11" s="7">
        <f>MXCalculations!$B$16</f>
        <v>3.1494851951916474E-6</v>
      </c>
      <c r="W11" s="7">
        <f>MXCalculations!$B$16</f>
        <v>3.1494851951916474E-6</v>
      </c>
      <c r="X11" s="7">
        <f>MXCalculations!$B$16</f>
        <v>3.1494851951916474E-6</v>
      </c>
      <c r="Y11" s="7">
        <f>MXCalculations!$B$16</f>
        <v>3.1494851951916474E-6</v>
      </c>
      <c r="Z11" s="7">
        <f>MXCalculations!$B$16</f>
        <v>3.1494851951916474E-6</v>
      </c>
      <c r="AA11" s="7">
        <f>MXCalculations!$B$16</f>
        <v>3.1494851951916474E-6</v>
      </c>
      <c r="AB11" s="7">
        <f>MXCalculations!$B$16</f>
        <v>3.1494851951916474E-6</v>
      </c>
      <c r="AC11" s="7">
        <f>MXCalculations!$B$16</f>
        <v>3.1494851951916474E-6</v>
      </c>
      <c r="AD11" s="7">
        <f>MXCalculations!$B$16</f>
        <v>3.1494851951916474E-6</v>
      </c>
      <c r="AE11" s="7">
        <f>MXCalculations!$B$16</f>
        <v>3.1494851951916474E-6</v>
      </c>
      <c r="AF11" s="7">
        <f>MXCalculations!$B$16</f>
        <v>3.1494851951916474E-6</v>
      </c>
      <c r="AG11" s="7"/>
      <c r="AH11" s="7"/>
    </row>
    <row r="12" spans="1:34" x14ac:dyDescent="0.2">
      <c r="A12" s="3" t="s">
        <v>6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</row>
    <row r="13" spans="1:34" x14ac:dyDescent="0.2">
      <c r="A13" s="3" t="s">
        <v>7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</row>
    <row r="14" spans="1:34" x14ac:dyDescent="0.2">
      <c r="A14" s="3" t="s">
        <v>21</v>
      </c>
      <c r="B14" s="7">
        <f>MXCalculations!$B$16</f>
        <v>3.1494851951916474E-6</v>
      </c>
      <c r="C14" s="7">
        <f>MXCalculations!$B$16</f>
        <v>3.1494851951916474E-6</v>
      </c>
      <c r="D14" s="7">
        <f>MXCalculations!$B$16</f>
        <v>3.1494851951916474E-6</v>
      </c>
      <c r="E14" s="7">
        <f>MXCalculations!$B$16</f>
        <v>3.1494851951916474E-6</v>
      </c>
      <c r="F14" s="7">
        <f>MXCalculations!$B$16</f>
        <v>3.1494851951916474E-6</v>
      </c>
      <c r="G14" s="7">
        <f>MXCalculations!$B$16</f>
        <v>3.1494851951916474E-6</v>
      </c>
      <c r="H14" s="7">
        <f>MXCalculations!$B$16</f>
        <v>3.1494851951916474E-6</v>
      </c>
      <c r="I14" s="7">
        <f>MXCalculations!$B$16</f>
        <v>3.1494851951916474E-6</v>
      </c>
      <c r="J14" s="7">
        <f>MXCalculations!$B$16</f>
        <v>3.1494851951916474E-6</v>
      </c>
      <c r="K14" s="7">
        <f>MXCalculations!$B$16</f>
        <v>3.1494851951916474E-6</v>
      </c>
      <c r="L14" s="7">
        <f>MXCalculations!$B$16</f>
        <v>3.1494851951916474E-6</v>
      </c>
      <c r="M14" s="7">
        <f>MXCalculations!$B$16</f>
        <v>3.1494851951916474E-6</v>
      </c>
      <c r="N14" s="7">
        <f>MXCalculations!$B$16</f>
        <v>3.1494851951916474E-6</v>
      </c>
      <c r="O14" s="7">
        <f>MXCalculations!$B$16</f>
        <v>3.1494851951916474E-6</v>
      </c>
      <c r="P14" s="7">
        <f>MXCalculations!$B$16</f>
        <v>3.1494851951916474E-6</v>
      </c>
      <c r="Q14" s="7">
        <f>MXCalculations!$B$16</f>
        <v>3.1494851951916474E-6</v>
      </c>
      <c r="R14" s="7">
        <f>MXCalculations!$B$16</f>
        <v>3.1494851951916474E-6</v>
      </c>
      <c r="S14" s="7">
        <f>MXCalculations!$B$16</f>
        <v>3.1494851951916474E-6</v>
      </c>
      <c r="T14" s="7">
        <f>MXCalculations!$B$16</f>
        <v>3.1494851951916474E-6</v>
      </c>
      <c r="U14" s="7">
        <f>MXCalculations!$B$16</f>
        <v>3.1494851951916474E-6</v>
      </c>
      <c r="V14" s="7">
        <f>MXCalculations!$B$16</f>
        <v>3.1494851951916474E-6</v>
      </c>
      <c r="W14" s="7">
        <f>MXCalculations!$B$16</f>
        <v>3.1494851951916474E-6</v>
      </c>
      <c r="X14" s="7">
        <f>MXCalculations!$B$16</f>
        <v>3.1494851951916474E-6</v>
      </c>
      <c r="Y14" s="7">
        <f>MXCalculations!$B$16</f>
        <v>3.1494851951916474E-6</v>
      </c>
      <c r="Z14" s="7">
        <f>MXCalculations!$B$16</f>
        <v>3.1494851951916474E-6</v>
      </c>
      <c r="AA14" s="7">
        <f>MXCalculations!$B$16</f>
        <v>3.1494851951916474E-6</v>
      </c>
      <c r="AB14" s="7">
        <f>MXCalculations!$B$16</f>
        <v>3.1494851951916474E-6</v>
      </c>
      <c r="AC14" s="7">
        <f>MXCalculations!$B$16</f>
        <v>3.1494851951916474E-6</v>
      </c>
      <c r="AD14" s="7">
        <f>MXCalculations!$B$16</f>
        <v>3.1494851951916474E-6</v>
      </c>
      <c r="AE14" s="7">
        <f>MXCalculations!$B$16</f>
        <v>3.1494851951916474E-6</v>
      </c>
      <c r="AF14" s="7">
        <f>MXCalculations!$B$16</f>
        <v>3.1494851951916474E-6</v>
      </c>
      <c r="AG14" s="7"/>
      <c r="AH14" s="7"/>
    </row>
    <row r="15" spans="1:34" x14ac:dyDescent="0.2">
      <c r="A15" s="3" t="s">
        <v>26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</row>
    <row r="16" spans="1:34" x14ac:dyDescent="0.2">
      <c r="A16" s="3" t="s">
        <v>37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</row>
    <row r="17" spans="1:34" x14ac:dyDescent="0.2">
      <c r="A17" s="3" t="s">
        <v>43</v>
      </c>
      <c r="B17" s="7">
        <f t="shared" ref="B17:N17" si="0">B3</f>
        <v>0</v>
      </c>
      <c r="C17" s="7">
        <f t="shared" si="0"/>
        <v>0</v>
      </c>
      <c r="D17" s="7">
        <f t="shared" si="0"/>
        <v>0</v>
      </c>
      <c r="E17" s="7">
        <f t="shared" si="0"/>
        <v>0</v>
      </c>
      <c r="F17" s="7">
        <f t="shared" si="0"/>
        <v>0</v>
      </c>
      <c r="G17" s="7">
        <f t="shared" si="0"/>
        <v>0</v>
      </c>
      <c r="H17" s="7">
        <f t="shared" si="0"/>
        <v>0</v>
      </c>
      <c r="I17" s="7">
        <f t="shared" si="0"/>
        <v>0</v>
      </c>
      <c r="J17" s="7">
        <f t="shared" si="0"/>
        <v>0</v>
      </c>
      <c r="K17" s="7">
        <f t="shared" si="0"/>
        <v>0</v>
      </c>
      <c r="L17" s="7">
        <f t="shared" si="0"/>
        <v>0</v>
      </c>
      <c r="M17" s="7">
        <f t="shared" si="0"/>
        <v>0</v>
      </c>
      <c r="N17" s="7">
        <f t="shared" si="0"/>
        <v>0</v>
      </c>
      <c r="O17" s="7">
        <f t="shared" ref="O17:AF17" si="1">O3</f>
        <v>0</v>
      </c>
      <c r="P17" s="7">
        <f t="shared" si="1"/>
        <v>0</v>
      </c>
      <c r="Q17" s="7">
        <f t="shared" si="1"/>
        <v>0</v>
      </c>
      <c r="R17" s="7">
        <f t="shared" si="1"/>
        <v>0</v>
      </c>
      <c r="S17" s="7">
        <f t="shared" si="1"/>
        <v>0</v>
      </c>
      <c r="T17" s="7">
        <f t="shared" si="1"/>
        <v>0</v>
      </c>
      <c r="U17" s="7">
        <f t="shared" si="1"/>
        <v>0</v>
      </c>
      <c r="V17" s="7">
        <f t="shared" si="1"/>
        <v>0</v>
      </c>
      <c r="W17" s="7">
        <f t="shared" si="1"/>
        <v>0</v>
      </c>
      <c r="X17" s="7">
        <f t="shared" si="1"/>
        <v>0</v>
      </c>
      <c r="Y17" s="7">
        <f t="shared" si="1"/>
        <v>0</v>
      </c>
      <c r="Z17" s="7">
        <f t="shared" si="1"/>
        <v>0</v>
      </c>
      <c r="AA17" s="7">
        <f t="shared" si="1"/>
        <v>0</v>
      </c>
      <c r="AB17" s="7">
        <f t="shared" si="1"/>
        <v>0</v>
      </c>
      <c r="AC17" s="7">
        <f t="shared" si="1"/>
        <v>0</v>
      </c>
      <c r="AD17" s="7">
        <f t="shared" si="1"/>
        <v>0</v>
      </c>
      <c r="AE17" s="7">
        <f t="shared" si="1"/>
        <v>0</v>
      </c>
      <c r="AF17" s="7">
        <f t="shared" si="1"/>
        <v>0</v>
      </c>
      <c r="AG17" s="7"/>
      <c r="AH17" s="7"/>
    </row>
    <row r="18" spans="1:34" x14ac:dyDescent="0.2">
      <c r="A18" s="3" t="s">
        <v>63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/>
      <c r="AH18" s="7"/>
    </row>
    <row r="19" spans="1:34" x14ac:dyDescent="0.2">
      <c r="A19" s="3" t="s">
        <v>64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/>
      <c r="AH19" s="7"/>
    </row>
    <row r="20" spans="1:34" x14ac:dyDescent="0.2">
      <c r="A20" s="3" t="s">
        <v>65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</row>
    <row r="21" spans="1:34" x14ac:dyDescent="0.2">
      <c r="A21" s="3" t="s">
        <v>66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</row>
    <row r="22" spans="1:34" x14ac:dyDescent="0.2">
      <c r="A22" s="3" t="s">
        <v>62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J17"/>
  <sheetViews>
    <sheetView workbookViewId="0"/>
  </sheetViews>
  <sheetFormatPr baseColWidth="10" defaultColWidth="8.83203125" defaultRowHeight="15" x14ac:dyDescent="0.2"/>
  <cols>
    <col min="1" max="1" width="32.33203125" customWidth="1"/>
  </cols>
  <sheetData>
    <row r="1" spans="1:36" x14ac:dyDescent="0.2">
      <c r="A1" t="s">
        <v>11</v>
      </c>
      <c r="B1">
        <v>2020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  <c r="M1" s="4">
        <v>2031</v>
      </c>
      <c r="N1" s="4">
        <v>2032</v>
      </c>
      <c r="O1" s="4">
        <v>2033</v>
      </c>
      <c r="P1" s="4">
        <v>2034</v>
      </c>
      <c r="Q1" s="4">
        <v>2035</v>
      </c>
      <c r="R1" s="4">
        <v>2036</v>
      </c>
      <c r="S1" s="4">
        <v>2037</v>
      </c>
      <c r="T1" s="4">
        <v>2038</v>
      </c>
      <c r="U1" s="4">
        <v>2039</v>
      </c>
      <c r="V1" s="4">
        <v>2040</v>
      </c>
      <c r="W1" s="4">
        <v>2041</v>
      </c>
      <c r="X1" s="4">
        <v>2042</v>
      </c>
      <c r="Y1" s="4">
        <v>2043</v>
      </c>
      <c r="Z1" s="4">
        <v>2044</v>
      </c>
      <c r="AA1" s="4">
        <v>2045</v>
      </c>
      <c r="AB1" s="4">
        <v>2046</v>
      </c>
      <c r="AC1" s="4">
        <v>2047</v>
      </c>
      <c r="AD1" s="4">
        <v>2048</v>
      </c>
      <c r="AE1" s="4">
        <v>2049</v>
      </c>
      <c r="AF1" s="4">
        <v>2050</v>
      </c>
      <c r="AG1" s="4"/>
      <c r="AH1" s="4"/>
    </row>
    <row r="2" spans="1:36" x14ac:dyDescent="0.2">
      <c r="A2" t="s">
        <v>47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/>
      <c r="AH2" s="6"/>
    </row>
    <row r="3" spans="1:36" x14ac:dyDescent="0.2">
      <c r="A3" t="s">
        <v>39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/>
      <c r="AH3" s="4"/>
      <c r="AI3" s="4"/>
      <c r="AJ3" s="4"/>
    </row>
    <row r="4" spans="1:36" x14ac:dyDescent="0.2">
      <c r="A4" t="s">
        <v>22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/>
      <c r="AH4" s="6"/>
    </row>
    <row r="5" spans="1:36" x14ac:dyDescent="0.2">
      <c r="A5" t="s">
        <v>23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/>
      <c r="AH5" s="6"/>
    </row>
    <row r="6" spans="1:36" x14ac:dyDescent="0.2">
      <c r="A6" t="s">
        <v>48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/>
      <c r="AH6" s="6"/>
    </row>
    <row r="7" spans="1:36" x14ac:dyDescent="0.2">
      <c r="A7" t="s">
        <v>27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/>
      <c r="AH7" s="9"/>
    </row>
    <row r="8" spans="1:36" x14ac:dyDescent="0.2">
      <c r="A8" t="s">
        <v>28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/>
      <c r="AH8" s="9"/>
    </row>
    <row r="9" spans="1:36" x14ac:dyDescent="0.2">
      <c r="A9" t="s">
        <v>38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/>
      <c r="AH9" s="6"/>
    </row>
    <row r="10" spans="1:36" x14ac:dyDescent="0.2">
      <c r="A10" t="s">
        <v>41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/>
      <c r="AH10" s="4"/>
    </row>
    <row r="11" spans="1:36" x14ac:dyDescent="0.2">
      <c r="A11" t="s">
        <v>40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/>
      <c r="AH11" s="4"/>
    </row>
    <row r="12" spans="1:36" x14ac:dyDescent="0.2">
      <c r="A12" t="s">
        <v>42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/>
      <c r="AH12" s="4"/>
    </row>
    <row r="13" spans="1:36" x14ac:dyDescent="0.2">
      <c r="A13" s="4" t="s">
        <v>44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/>
      <c r="AH13" s="6"/>
    </row>
    <row r="14" spans="1:36" x14ac:dyDescent="0.2">
      <c r="A14" t="s">
        <v>45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/>
      <c r="AH14" s="6"/>
    </row>
    <row r="15" spans="1:36" x14ac:dyDescent="0.2">
      <c r="A15" t="s">
        <v>67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/>
      <c r="AH15" s="4"/>
    </row>
    <row r="16" spans="1:36" x14ac:dyDescent="0.2">
      <c r="A16" t="s">
        <v>68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/>
      <c r="AH16" s="4"/>
    </row>
    <row r="17" spans="1:34" x14ac:dyDescent="0.2">
      <c r="A17" t="s">
        <v>69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/>
      <c r="AH17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H17"/>
  <sheetViews>
    <sheetView workbookViewId="0"/>
  </sheetViews>
  <sheetFormatPr baseColWidth="10" defaultColWidth="8.83203125" defaultRowHeight="15" x14ac:dyDescent="0.2"/>
  <cols>
    <col min="1" max="1" width="32.6640625" customWidth="1"/>
  </cols>
  <sheetData>
    <row r="1" spans="1:34" x14ac:dyDescent="0.2">
      <c r="A1" s="4" t="s">
        <v>11</v>
      </c>
      <c r="B1" s="4">
        <v>2020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  <c r="M1" s="4">
        <v>2031</v>
      </c>
      <c r="N1" s="4">
        <v>2032</v>
      </c>
      <c r="O1" s="4">
        <v>2033</v>
      </c>
      <c r="P1" s="4">
        <v>2034</v>
      </c>
      <c r="Q1" s="4">
        <v>2035</v>
      </c>
      <c r="R1" s="4">
        <v>2036</v>
      </c>
      <c r="S1" s="4">
        <v>2037</v>
      </c>
      <c r="T1" s="4">
        <v>2038</v>
      </c>
      <c r="U1" s="4">
        <v>2039</v>
      </c>
      <c r="V1" s="4">
        <v>2040</v>
      </c>
      <c r="W1" s="4">
        <v>2041</v>
      </c>
      <c r="X1" s="4">
        <v>2042</v>
      </c>
      <c r="Y1" s="4">
        <v>2043</v>
      </c>
      <c r="Z1" s="4">
        <v>2044</v>
      </c>
      <c r="AA1" s="4">
        <v>2045</v>
      </c>
      <c r="AB1" s="4">
        <v>2046</v>
      </c>
      <c r="AC1" s="4">
        <v>2047</v>
      </c>
      <c r="AD1" s="4">
        <v>2048</v>
      </c>
      <c r="AE1" s="4">
        <v>2049</v>
      </c>
      <c r="AF1" s="4">
        <v>2050</v>
      </c>
      <c r="AG1" s="4"/>
      <c r="AH1" s="4"/>
    </row>
    <row r="2" spans="1:34" x14ac:dyDescent="0.2">
      <c r="A2" s="4" t="s">
        <v>49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8"/>
      <c r="AH2" s="8"/>
    </row>
    <row r="3" spans="1:34" x14ac:dyDescent="0.2">
      <c r="A3" s="4" t="s">
        <v>50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/>
      <c r="AH3" s="8"/>
    </row>
    <row r="4" spans="1:34" x14ac:dyDescent="0.2">
      <c r="A4" s="4" t="s">
        <v>51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/>
      <c r="AH4" s="8"/>
    </row>
    <row r="5" spans="1:34" x14ac:dyDescent="0.2">
      <c r="A5" s="4" t="s">
        <v>52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/>
      <c r="AH5" s="8"/>
    </row>
    <row r="6" spans="1:34" x14ac:dyDescent="0.2">
      <c r="A6" s="4" t="s">
        <v>53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/>
      <c r="AH6" s="8"/>
    </row>
    <row r="7" spans="1:34" x14ac:dyDescent="0.2">
      <c r="A7" s="4" t="s">
        <v>54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/>
      <c r="AH7" s="8"/>
    </row>
    <row r="8" spans="1:34" x14ac:dyDescent="0.2">
      <c r="A8" s="4" t="s">
        <v>55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/>
      <c r="AH8" s="8"/>
    </row>
    <row r="9" spans="1:34" x14ac:dyDescent="0.2">
      <c r="A9" s="4" t="s">
        <v>56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/>
      <c r="AH9" s="8"/>
    </row>
    <row r="10" spans="1:34" x14ac:dyDescent="0.2">
      <c r="A10" s="4" t="s">
        <v>57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/>
      <c r="AH10" s="8"/>
    </row>
    <row r="11" spans="1:34" x14ac:dyDescent="0.2">
      <c r="A11" s="4" t="s">
        <v>58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/>
      <c r="AH11" s="8"/>
    </row>
    <row r="12" spans="1:34" x14ac:dyDescent="0.2">
      <c r="A12" s="4" t="s">
        <v>59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/>
      <c r="AH12" s="8"/>
    </row>
    <row r="13" spans="1:34" x14ac:dyDescent="0.2">
      <c r="A13" s="4" t="s">
        <v>60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/>
      <c r="AH13" s="8"/>
    </row>
    <row r="14" spans="1:34" x14ac:dyDescent="0.2">
      <c r="A14" s="4" t="s">
        <v>61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/>
      <c r="AH14" s="8"/>
    </row>
    <row r="15" spans="1:34" x14ac:dyDescent="0.2">
      <c r="A15" t="s">
        <v>67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/>
      <c r="AH15" s="8"/>
    </row>
    <row r="16" spans="1:34" x14ac:dyDescent="0.2">
      <c r="A16" t="s">
        <v>68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/>
      <c r="AH16" s="8"/>
    </row>
    <row r="17" spans="1:34" x14ac:dyDescent="0.2">
      <c r="A17" t="s">
        <v>69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/>
      <c r="AH1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MX Subsidy Amounts</vt:lpstr>
      <vt:lpstr>MX Primary Energy Use</vt:lpstr>
      <vt:lpstr>MXCalculations</vt:lpstr>
      <vt:lpstr>BS-BSfTFpEUP</vt:lpstr>
      <vt:lpstr>BS-BSpUEO</vt:lpstr>
      <vt:lpstr>BS-BSpUECB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Fernando Olea</cp:lastModifiedBy>
  <dcterms:created xsi:type="dcterms:W3CDTF">2014-08-21T02:04:37Z</dcterms:created>
  <dcterms:modified xsi:type="dcterms:W3CDTF">2021-08-02T08:54:13Z</dcterms:modified>
</cp:coreProperties>
</file>