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defaultThemeVersion="124226"/>
  <mc:AlternateContent xmlns:mc="http://schemas.openxmlformats.org/markup-compatibility/2006">
    <mc:Choice Requires="x15">
      <x15ac:absPath xmlns:x15ac="http://schemas.microsoft.com/office/spreadsheetml/2010/11/ac" url="/Users/anaxolt/Google Drive/2021/D.Development/TARGET_eps-us-3.2.1/InputData/zzz_ccs/BFoCPAbS/"/>
    </mc:Choice>
  </mc:AlternateContent>
  <xr:revisionPtr revIDLastSave="0" documentId="13_ncr:1_{AB034F63-3815-6D4B-A3A8-38504CE1DA50}" xr6:coauthVersionLast="47" xr6:coauthVersionMax="47" xr10:uidLastSave="{00000000-0000-0000-0000-000000000000}"/>
  <bookViews>
    <workbookView xWindow="240" yWindow="500" windowWidth="33360" windowHeight="20500" xr2:uid="{00000000-000D-0000-FFFF-FFFF00000000}"/>
  </bookViews>
  <sheets>
    <sheet name="About" sheetId="1" r:id="rId1"/>
    <sheet name="Global CCS Database" sheetId="13" r:id="rId2"/>
    <sheet name="BAU Calculations" sheetId="14" r:id="rId3"/>
    <sheet name="BFoCPAbS-electricity" sheetId="15" r:id="rId4"/>
    <sheet name="BFoCPAbS-industry" sheetId="16" r:id="rId5"/>
  </sheets>
  <definedNames>
    <definedName name="_xlnm._FilterDatabase" localSheetId="1" hidden="1">'Global CCS Database'!$A$7:$K$36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9" i="13" l="1"/>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B3" i="14" l="1"/>
  <c r="G3" i="14"/>
  <c r="O3" i="14"/>
  <c r="W3" i="14"/>
  <c r="AE3" i="14"/>
  <c r="H4" i="14"/>
  <c r="P4" i="14"/>
  <c r="X4" i="14"/>
  <c r="AF4" i="14"/>
  <c r="I5" i="14"/>
  <c r="Q5" i="14"/>
  <c r="Y5" i="14"/>
  <c r="AG5" i="14"/>
  <c r="J6" i="14"/>
  <c r="R6" i="14"/>
  <c r="Z6" i="14"/>
  <c r="AH6" i="14"/>
  <c r="K7" i="14"/>
  <c r="S7" i="14"/>
  <c r="AA7" i="14"/>
  <c r="C4" i="14"/>
  <c r="AF3" i="14"/>
  <c r="I4" i="14"/>
  <c r="Y4" i="14"/>
  <c r="J5" i="14"/>
  <c r="R5" i="14"/>
  <c r="AH5" i="14"/>
  <c r="AA6" i="14"/>
  <c r="B4" i="14"/>
  <c r="H3" i="14"/>
  <c r="P3" i="14"/>
  <c r="X3" i="14"/>
  <c r="Q4" i="14"/>
  <c r="AG4" i="14"/>
  <c r="Z5" i="14"/>
  <c r="K6" i="14"/>
  <c r="T7" i="14"/>
  <c r="B5" i="14"/>
  <c r="I3" i="14"/>
  <c r="Q3" i="14"/>
  <c r="Y3" i="14"/>
  <c r="AG3" i="14"/>
  <c r="J4" i="14"/>
  <c r="R4" i="14"/>
  <c r="Z4" i="14"/>
  <c r="AH4" i="14"/>
  <c r="K5" i="14"/>
  <c r="S5" i="14"/>
  <c r="AA5" i="14"/>
  <c r="D6" i="14"/>
  <c r="L6" i="14"/>
  <c r="T6" i="14"/>
  <c r="AB6" i="14"/>
  <c r="E7" i="14"/>
  <c r="M7" i="14"/>
  <c r="U7" i="14"/>
  <c r="AC7" i="14"/>
  <c r="C6" i="14"/>
  <c r="F7" i="14"/>
  <c r="V7" i="14"/>
  <c r="C7" i="14"/>
  <c r="AE6" i="14"/>
  <c r="AF7" i="14"/>
  <c r="X5" i="14"/>
  <c r="Y6" i="14"/>
  <c r="AH7" i="14"/>
  <c r="AB7" i="14"/>
  <c r="B6" i="14"/>
  <c r="J3" i="14"/>
  <c r="R3" i="14"/>
  <c r="Z3" i="14"/>
  <c r="AH3" i="14"/>
  <c r="K4" i="14"/>
  <c r="S4" i="14"/>
  <c r="AA4" i="14"/>
  <c r="D5" i="14"/>
  <c r="L5" i="14"/>
  <c r="T5" i="14"/>
  <c r="AB5" i="14"/>
  <c r="E6" i="14"/>
  <c r="M6" i="14"/>
  <c r="U6" i="14"/>
  <c r="AC6" i="14"/>
  <c r="N7" i="14"/>
  <c r="AD7" i="14"/>
  <c r="O6" i="14"/>
  <c r="P7" i="14"/>
  <c r="AE4" i="14"/>
  <c r="I6" i="14"/>
  <c r="Z7" i="14"/>
  <c r="C5" i="14"/>
  <c r="B7" i="14"/>
  <c r="K3" i="14"/>
  <c r="S3" i="14"/>
  <c r="AA3" i="14"/>
  <c r="D4" i="14"/>
  <c r="L4" i="14"/>
  <c r="T4" i="14"/>
  <c r="AB4" i="14"/>
  <c r="E5" i="14"/>
  <c r="M5" i="14"/>
  <c r="U5" i="14"/>
  <c r="AC5" i="14"/>
  <c r="F6" i="14"/>
  <c r="N6" i="14"/>
  <c r="V6" i="14"/>
  <c r="AD6" i="14"/>
  <c r="G7" i="14"/>
  <c r="O7" i="14"/>
  <c r="W7" i="14"/>
  <c r="AE7" i="14"/>
  <c r="C3" i="14"/>
  <c r="G6" i="14"/>
  <c r="W6" i="14"/>
  <c r="X7" i="14"/>
  <c r="P5" i="14"/>
  <c r="Q6" i="14"/>
  <c r="R7" i="14"/>
  <c r="L7" i="14"/>
  <c r="D3" i="14"/>
  <c r="L3" i="14"/>
  <c r="T3" i="14"/>
  <c r="AB3" i="14"/>
  <c r="E4" i="14"/>
  <c r="M4" i="14"/>
  <c r="U4" i="14"/>
  <c r="AC4" i="14"/>
  <c r="F5" i="14"/>
  <c r="N5" i="14"/>
  <c r="V5" i="14"/>
  <c r="AD5" i="14"/>
  <c r="H7" i="14"/>
  <c r="H5" i="14"/>
  <c r="J7" i="14"/>
  <c r="D7" i="14"/>
  <c r="E3" i="14"/>
  <c r="M3" i="14"/>
  <c r="U3" i="14"/>
  <c r="AC3" i="14"/>
  <c r="F4" i="14"/>
  <c r="N4" i="14"/>
  <c r="V4" i="14"/>
  <c r="AD4" i="14"/>
  <c r="G5" i="14"/>
  <c r="O5" i="14"/>
  <c r="W5" i="14"/>
  <c r="AE5" i="14"/>
  <c r="H6" i="14"/>
  <c r="P6" i="14"/>
  <c r="X6" i="14"/>
  <c r="AF6" i="14"/>
  <c r="I7" i="14"/>
  <c r="Q7" i="14"/>
  <c r="Y7" i="14"/>
  <c r="AG7" i="14"/>
  <c r="N3" i="14"/>
  <c r="V3" i="14"/>
  <c r="AD3" i="14"/>
  <c r="G4" i="14"/>
  <c r="O4" i="14"/>
  <c r="W4" i="14"/>
  <c r="AF5" i="14"/>
  <c r="AG6" i="14"/>
  <c r="S6" i="14"/>
  <c r="F3" i="14"/>
  <c r="AD84" i="14" l="1"/>
  <c r="E84" i="14"/>
  <c r="T84" i="14"/>
  <c r="AA84" i="14"/>
  <c r="V84" i="14"/>
  <c r="AE84" i="14"/>
  <c r="L84" i="14"/>
  <c r="S84" i="14"/>
  <c r="N84" i="14"/>
  <c r="G84" i="14"/>
  <c r="D84" i="14"/>
  <c r="K84" i="14"/>
  <c r="Z84" i="14"/>
  <c r="Q84" i="14"/>
  <c r="F84" i="14"/>
  <c r="P84" i="14"/>
  <c r="C84" i="14"/>
  <c r="R84" i="14"/>
  <c r="X84" i="14"/>
  <c r="I84" i="14"/>
  <c r="H84" i="14"/>
  <c r="W84" i="14"/>
  <c r="J84" i="14"/>
  <c r="AG84" i="14"/>
  <c r="U84" i="14"/>
  <c r="O84" i="14"/>
  <c r="AC84" i="14"/>
  <c r="AF84" i="14"/>
  <c r="B84" i="14"/>
  <c r="B118" i="14" s="1"/>
  <c r="Y84" i="14"/>
  <c r="M84" i="14"/>
  <c r="AB84" i="14"/>
  <c r="I83" i="14"/>
  <c r="J83" i="14"/>
  <c r="Y83" i="14"/>
  <c r="D83" i="14"/>
  <c r="G83" i="14"/>
  <c r="AC83" i="14"/>
  <c r="B83" i="14"/>
  <c r="B117" i="14" s="1"/>
  <c r="Q83" i="14"/>
  <c r="H83" i="14"/>
  <c r="F83" i="14"/>
  <c r="R83" i="14"/>
  <c r="U83" i="14"/>
  <c r="N83" i="14"/>
  <c r="C83" i="14"/>
  <c r="M83" i="14"/>
  <c r="AB83" i="14"/>
  <c r="K83" i="14"/>
  <c r="AD83" i="14"/>
  <c r="E83" i="14"/>
  <c r="T83" i="14"/>
  <c r="AA83" i="14"/>
  <c r="O83" i="14"/>
  <c r="AF83" i="14"/>
  <c r="AG83" i="14"/>
  <c r="P83" i="14"/>
  <c r="V83" i="14"/>
  <c r="X83" i="14"/>
  <c r="AE83" i="14"/>
  <c r="L83" i="14"/>
  <c r="W83" i="14"/>
  <c r="S83" i="14"/>
  <c r="Z83" i="14"/>
  <c r="I86" i="14"/>
  <c r="AD86" i="14"/>
  <c r="O86" i="14"/>
  <c r="E86" i="14"/>
  <c r="AB86" i="14"/>
  <c r="AA86" i="14"/>
  <c r="Q86" i="14"/>
  <c r="AG86" i="14"/>
  <c r="D86" i="14"/>
  <c r="V86" i="14"/>
  <c r="H86" i="14"/>
  <c r="T86" i="14"/>
  <c r="S86" i="14"/>
  <c r="AF86" i="14"/>
  <c r="N86" i="14"/>
  <c r="AE86" i="14"/>
  <c r="L86" i="14"/>
  <c r="K86" i="14"/>
  <c r="Z86" i="14"/>
  <c r="F86" i="14"/>
  <c r="G86" i="14"/>
  <c r="C86" i="14"/>
  <c r="R86" i="14"/>
  <c r="M86" i="14"/>
  <c r="Y86" i="14"/>
  <c r="P86" i="14"/>
  <c r="X86" i="14"/>
  <c r="J86" i="14"/>
  <c r="AC86" i="14"/>
  <c r="W86" i="14"/>
  <c r="U86" i="14"/>
  <c r="J85" i="14"/>
  <c r="AC85" i="14"/>
  <c r="B85" i="14"/>
  <c r="B119" i="14" s="1"/>
  <c r="AG85" i="14"/>
  <c r="N85" i="14"/>
  <c r="Z85" i="14"/>
  <c r="I85" i="14"/>
  <c r="U85" i="14"/>
  <c r="P85" i="14"/>
  <c r="Y85" i="14"/>
  <c r="D85" i="14"/>
  <c r="F85" i="14"/>
  <c r="W85" i="14"/>
  <c r="AF85" i="14"/>
  <c r="M85" i="14"/>
  <c r="AE85" i="14"/>
  <c r="AB85" i="14"/>
  <c r="Q85" i="14"/>
  <c r="C85" i="14"/>
  <c r="H85" i="14"/>
  <c r="AD85" i="14"/>
  <c r="E85" i="14"/>
  <c r="G85" i="14"/>
  <c r="T85" i="14"/>
  <c r="AA85" i="14"/>
  <c r="V85" i="14"/>
  <c r="X85" i="14"/>
  <c r="L85" i="14"/>
  <c r="S85" i="14"/>
  <c r="O85" i="14"/>
  <c r="K85" i="14"/>
  <c r="R85" i="14"/>
  <c r="AD82" i="14"/>
  <c r="E82" i="14"/>
  <c r="X82" i="14"/>
  <c r="T82" i="14"/>
  <c r="AA82" i="14"/>
  <c r="O82" i="14"/>
  <c r="U82" i="14"/>
  <c r="I82" i="14"/>
  <c r="V82" i="14"/>
  <c r="P82" i="14"/>
  <c r="L82" i="14"/>
  <c r="S82" i="14"/>
  <c r="G82" i="14"/>
  <c r="M82" i="14"/>
  <c r="AB82" i="14"/>
  <c r="N82" i="14"/>
  <c r="D82" i="14"/>
  <c r="K82" i="14"/>
  <c r="Z82" i="14"/>
  <c r="AG82" i="14"/>
  <c r="AF82" i="14"/>
  <c r="F82" i="14"/>
  <c r="W82" i="14"/>
  <c r="C82" i="14"/>
  <c r="R82" i="14"/>
  <c r="Y82" i="14"/>
  <c r="J82" i="14"/>
  <c r="Q82" i="14"/>
  <c r="AC82" i="14"/>
  <c r="B82" i="14"/>
  <c r="B116" i="14" s="1"/>
  <c r="AE82" i="14"/>
  <c r="H82" i="14"/>
  <c r="B86" i="14" l="1"/>
  <c r="B120" i="14" s="1"/>
  <c r="C120" i="14" s="1"/>
  <c r="C119" i="14"/>
  <c r="B11" i="16" s="1" a="1"/>
  <c r="B11" i="16" s="1"/>
  <c r="C118" i="14"/>
  <c r="V10" i="16" s="1" a="1"/>
  <c r="V10" i="16" s="1"/>
  <c r="C117" i="14"/>
  <c r="C116" i="14"/>
  <c r="H11" i="16" l="1" a="1"/>
  <c r="H11" i="16" s="1"/>
  <c r="G11" i="16" a="1"/>
  <c r="G11" i="16" s="1"/>
  <c r="Y11" i="16" a="1"/>
  <c r="Y11" i="16" s="1"/>
  <c r="AD11" i="16" a="1"/>
  <c r="AD11" i="16" s="1"/>
  <c r="L10" i="16" a="1"/>
  <c r="L10" i="16" s="1"/>
  <c r="I11" i="16" a="1"/>
  <c r="I11" i="16" s="1"/>
  <c r="AF11" i="16" a="1"/>
  <c r="AF11" i="16" s="1"/>
  <c r="AE11" i="16" a="1"/>
  <c r="AE11" i="16" s="1"/>
  <c r="Q10" i="16" a="1"/>
  <c r="Q10" i="16" s="1"/>
  <c r="S11" i="16" a="1"/>
  <c r="S11" i="16" s="1"/>
  <c r="T11" i="16" a="1"/>
  <c r="T11" i="16" s="1"/>
  <c r="E11" i="16" a="1"/>
  <c r="E11" i="16" s="1"/>
  <c r="R11" i="16" a="1"/>
  <c r="R11" i="16" s="1"/>
  <c r="X10" i="16" a="1"/>
  <c r="X10" i="16" s="1"/>
  <c r="AA10" i="16" a="1"/>
  <c r="AA10" i="16" s="1"/>
  <c r="AB10" i="16" a="1"/>
  <c r="AB10" i="16" s="1"/>
  <c r="N10" i="16" a="1"/>
  <c r="N10" i="16" s="1"/>
  <c r="AC10" i="16" a="1"/>
  <c r="AC10" i="16" s="1"/>
  <c r="D11" i="16" a="1"/>
  <c r="D11" i="16" s="1"/>
  <c r="AA11" i="16" a="1"/>
  <c r="AA11" i="16" s="1"/>
  <c r="H10" i="16" a="1"/>
  <c r="H10" i="16" s="1"/>
  <c r="E10" i="16" a="1"/>
  <c r="E10" i="16" s="1"/>
  <c r="Q11" i="16" a="1"/>
  <c r="Q11" i="16" s="1"/>
  <c r="AG11" i="16" a="1"/>
  <c r="AG11" i="16" s="1"/>
  <c r="K11" i="16" a="1"/>
  <c r="K11" i="16" s="1"/>
  <c r="P10" i="16" a="1"/>
  <c r="P10" i="16" s="1"/>
  <c r="I10" i="16" a="1"/>
  <c r="I10" i="16" s="1"/>
  <c r="P11" i="16" a="1"/>
  <c r="P11" i="16" s="1"/>
  <c r="G10" i="16" a="1"/>
  <c r="G10" i="16" s="1"/>
  <c r="AD10" i="16" a="1"/>
  <c r="AD10" i="16" s="1"/>
  <c r="J11" i="16" a="1"/>
  <c r="J11" i="16" s="1"/>
  <c r="AC11" i="16" a="1"/>
  <c r="AC11" i="16" s="1"/>
  <c r="U11" i="16" a="1"/>
  <c r="U11" i="16" s="1"/>
  <c r="U10" i="16" a="1"/>
  <c r="U10" i="16" s="1"/>
  <c r="K10" i="16" a="1"/>
  <c r="K10" i="16" s="1"/>
  <c r="N11" i="16" a="1"/>
  <c r="N11" i="16" s="1"/>
  <c r="V11" i="16" a="1"/>
  <c r="V11" i="16" s="1"/>
  <c r="C11" i="16" a="1"/>
  <c r="C11" i="16" s="1"/>
  <c r="F10" i="16" a="1"/>
  <c r="F10" i="16" s="1"/>
  <c r="J10" i="16" a="1"/>
  <c r="J10" i="16" s="1"/>
  <c r="S10" i="16" a="1"/>
  <c r="S10" i="16" s="1"/>
  <c r="O11" i="16" a="1"/>
  <c r="O11" i="16" s="1"/>
  <c r="M11" i="16" a="1"/>
  <c r="M11" i="16" s="1"/>
  <c r="Z11" i="16" a="1"/>
  <c r="Z11" i="16" s="1"/>
  <c r="AB11" i="16" a="1"/>
  <c r="AB11" i="16" s="1"/>
  <c r="L11" i="16" a="1"/>
  <c r="L11" i="16" s="1"/>
  <c r="Y10" i="16" a="1"/>
  <c r="Y10" i="16" s="1"/>
  <c r="O10" i="16" a="1"/>
  <c r="O10" i="16" s="1"/>
  <c r="C10" i="16" a="1"/>
  <c r="C10" i="16" s="1"/>
  <c r="X11" i="16" a="1"/>
  <c r="X11" i="16" s="1"/>
  <c r="F11" i="16" a="1"/>
  <c r="F11" i="16" s="1"/>
  <c r="W11" i="16" a="1"/>
  <c r="W11" i="16" s="1"/>
  <c r="AG10" i="16" a="1"/>
  <c r="AG10" i="16" s="1"/>
  <c r="M10" i="16" a="1"/>
  <c r="M10" i="16" s="1"/>
  <c r="Z10" i="16" a="1"/>
  <c r="Z10" i="16" s="1"/>
  <c r="D10" i="16" a="1"/>
  <c r="D10" i="16" s="1"/>
  <c r="B10" i="16" a="1"/>
  <c r="B10" i="16" s="1"/>
  <c r="T10" i="16" a="1"/>
  <c r="T10" i="16" s="1"/>
  <c r="W10" i="16" a="1"/>
  <c r="W10" i="16" s="1"/>
  <c r="R10" i="16" a="1"/>
  <c r="R10" i="16" s="1"/>
  <c r="AE10" i="16" a="1"/>
  <c r="AE10" i="16" s="1"/>
  <c r="AF10" i="16" a="1"/>
  <c r="AF10" i="16" s="1"/>
  <c r="AA3" i="15" a="1"/>
  <c r="AA3" i="15" s="1"/>
  <c r="K3" i="15" a="1"/>
  <c r="K3" i="15" s="1"/>
  <c r="Y3" i="15" a="1"/>
  <c r="Y3" i="15" s="1"/>
  <c r="AG3" i="15" a="1"/>
  <c r="AG3" i="15" s="1"/>
  <c r="O3" i="15" a="1"/>
  <c r="O3" i="15" s="1"/>
  <c r="V3" i="15" a="1"/>
  <c r="V3" i="15" s="1"/>
  <c r="U3" i="15" a="1"/>
  <c r="U3" i="15" s="1"/>
  <c r="P3" i="15" a="1"/>
  <c r="P3" i="15" s="1"/>
  <c r="B3" i="15" a="1"/>
  <c r="B3" i="15" s="1"/>
  <c r="N3" i="15" a="1"/>
  <c r="N3" i="15" s="1"/>
  <c r="W3" i="15" a="1"/>
  <c r="W3" i="15" s="1"/>
  <c r="Q3" i="15" a="1"/>
  <c r="Q3" i="15" s="1"/>
  <c r="T3" i="15" a="1"/>
  <c r="T3" i="15" s="1"/>
  <c r="AF3" i="15" a="1"/>
  <c r="AF3" i="15" s="1"/>
  <c r="C3" i="15" a="1"/>
  <c r="C3" i="15" s="1"/>
  <c r="F3" i="15" a="1"/>
  <c r="F3" i="15" s="1"/>
  <c r="G3" i="15" a="1"/>
  <c r="G3" i="15" s="1"/>
  <c r="AE3" i="15" a="1"/>
  <c r="AE3" i="15" s="1"/>
  <c r="AB3" i="15" a="1"/>
  <c r="AB3" i="15" s="1"/>
  <c r="E3" i="15" a="1"/>
  <c r="E3" i="15" s="1"/>
  <c r="H3" i="15" a="1"/>
  <c r="H3" i="15" s="1"/>
  <c r="S3" i="15" a="1"/>
  <c r="S3" i="15" s="1"/>
  <c r="Z3" i="15" a="1"/>
  <c r="Z3" i="15" s="1"/>
  <c r="L3" i="15" a="1"/>
  <c r="L3" i="15" s="1"/>
  <c r="D3" i="15" a="1"/>
  <c r="D3" i="15" s="1"/>
  <c r="X3" i="15" a="1"/>
  <c r="X3" i="15" s="1"/>
  <c r="AC3" i="15" a="1"/>
  <c r="AC3" i="15" s="1"/>
  <c r="R3" i="15" a="1"/>
  <c r="R3" i="15" s="1"/>
  <c r="J3" i="15" a="1"/>
  <c r="J3" i="15" s="1"/>
  <c r="I3" i="15" a="1"/>
  <c r="I3" i="15" s="1"/>
  <c r="M3" i="15" a="1"/>
  <c r="M3" i="15" s="1"/>
  <c r="AD3" i="15" a="1"/>
  <c r="AD3" i="15" s="1"/>
  <c r="H24" i="16" a="1"/>
  <c r="H24" i="16" s="1"/>
  <c r="V24" i="16" a="1"/>
  <c r="V24" i="16" s="1"/>
  <c r="AB24" i="16" a="1"/>
  <c r="AB24" i="16" s="1"/>
  <c r="X24" i="16" a="1"/>
  <c r="X24" i="16" s="1"/>
  <c r="AF24" i="16" a="1"/>
  <c r="AF24" i="16" s="1"/>
  <c r="K24" i="16" a="1"/>
  <c r="K24" i="16" s="1"/>
  <c r="T24" i="16" a="1"/>
  <c r="T24" i="16" s="1"/>
  <c r="AC24" i="16" a="1"/>
  <c r="AC24" i="16" s="1"/>
  <c r="M24" i="16" a="1"/>
  <c r="M24" i="16" s="1"/>
  <c r="F24" i="16" a="1"/>
  <c r="F24" i="16" s="1"/>
  <c r="Y24" i="16" a="1"/>
  <c r="Y24" i="16" s="1"/>
  <c r="AE24" i="16" a="1"/>
  <c r="AE24" i="16" s="1"/>
  <c r="AG24" i="16" a="1"/>
  <c r="AG24" i="16" s="1"/>
  <c r="P24" i="16" a="1"/>
  <c r="P24" i="16" s="1"/>
  <c r="E24" i="16" a="1"/>
  <c r="E24" i="16" s="1"/>
  <c r="O24" i="16" a="1"/>
  <c r="O24" i="16" s="1"/>
  <c r="Q24" i="16" a="1"/>
  <c r="Q24" i="16" s="1"/>
  <c r="U24" i="16" a="1"/>
  <c r="U24" i="16" s="1"/>
  <c r="N24" i="16" a="1"/>
  <c r="N24" i="16" s="1"/>
  <c r="R24" i="16" a="1"/>
  <c r="R24" i="16" s="1"/>
  <c r="C24" i="16" a="1"/>
  <c r="C24" i="16" s="1"/>
  <c r="L24" i="16" a="1"/>
  <c r="L24" i="16" s="1"/>
  <c r="Z24" i="16" a="1"/>
  <c r="Z24" i="16" s="1"/>
  <c r="AA24" i="16" a="1"/>
  <c r="AA24" i="16" s="1"/>
  <c r="S24" i="16" a="1"/>
  <c r="S24" i="16" s="1"/>
  <c r="B24" i="16" a="1"/>
  <c r="B24" i="16" s="1"/>
  <c r="D24" i="16" a="1"/>
  <c r="D24" i="16" s="1"/>
  <c r="I24" i="16" a="1"/>
  <c r="I24" i="16" s="1"/>
  <c r="J24" i="16" a="1"/>
  <c r="J24" i="16" s="1"/>
  <c r="G24" i="16" a="1"/>
  <c r="G24" i="16" s="1"/>
  <c r="AD24" i="16" a="1"/>
  <c r="AD24" i="16" s="1"/>
  <c r="W24" i="16" a="1"/>
  <c r="W24" i="16" s="1"/>
  <c r="J2" i="15" a="1"/>
  <c r="J2" i="15" s="1"/>
  <c r="G2" i="15" a="1"/>
  <c r="G2" i="15" s="1"/>
  <c r="Q2" i="15" a="1"/>
  <c r="Q2" i="15" s="1"/>
  <c r="C2" i="15" a="1"/>
  <c r="C2" i="15" s="1"/>
  <c r="H2" i="15" a="1"/>
  <c r="H2" i="15" s="1"/>
  <c r="L2" i="15" a="1"/>
  <c r="L2" i="15" s="1"/>
  <c r="AG2" i="15" a="1"/>
  <c r="AG2" i="15" s="1"/>
  <c r="K2" i="15" a="1"/>
  <c r="K2" i="15" s="1"/>
  <c r="AA2" i="15" a="1"/>
  <c r="AA2" i="15" s="1"/>
  <c r="AD2" i="15" a="1"/>
  <c r="AD2" i="15" s="1"/>
  <c r="Y2" i="15" a="1"/>
  <c r="Y2" i="15" s="1"/>
  <c r="F2" i="15" a="1"/>
  <c r="F2" i="15" s="1"/>
  <c r="Z2" i="15" a="1"/>
  <c r="Z2" i="15" s="1"/>
  <c r="AE2" i="15" a="1"/>
  <c r="AE2" i="15" s="1"/>
  <c r="O2" i="15" a="1"/>
  <c r="O2" i="15" s="1"/>
  <c r="X2" i="15" a="1"/>
  <c r="X2" i="15" s="1"/>
  <c r="I2" i="15" a="1"/>
  <c r="I2" i="15" s="1"/>
  <c r="N2" i="15" a="1"/>
  <c r="N2" i="15" s="1"/>
  <c r="T2" i="15" a="1"/>
  <c r="T2" i="15" s="1"/>
  <c r="B2" i="15" a="1"/>
  <c r="B2" i="15" s="1"/>
  <c r="M2" i="15" a="1"/>
  <c r="M2" i="15" s="1"/>
  <c r="W2" i="15" a="1"/>
  <c r="W2" i="15" s="1"/>
  <c r="R2" i="15" a="1"/>
  <c r="R2" i="15" s="1"/>
  <c r="D2" i="15" a="1"/>
  <c r="D2" i="15" s="1"/>
  <c r="AB2" i="15" a="1"/>
  <c r="AB2" i="15" s="1"/>
  <c r="P2" i="15" a="1"/>
  <c r="P2" i="15" s="1"/>
  <c r="E2" i="15" a="1"/>
  <c r="E2" i="15" s="1"/>
  <c r="V2" i="15" a="1"/>
  <c r="V2" i="15" s="1"/>
  <c r="AF2" i="15" a="1"/>
  <c r="AF2" i="15" s="1"/>
  <c r="AC2" i="15" a="1"/>
  <c r="AC2" i="15" s="1"/>
  <c r="U2" i="15" a="1"/>
  <c r="U2" i="15" s="1"/>
  <c r="S2" i="15" a="1"/>
  <c r="S2"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<sst xmlns="http://schemas.openxmlformats.org/spreadsheetml/2006/main" count="342" uniqueCount="186">
  <si>
    <t>Source:</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</si>
  <si>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</si>
  <si>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</si>
  <si>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</si>
  <si>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</si>
  <si>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</si>
  <si>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This variable should generally be at or near zero, since the potentials specified in ccs/CCP should be very high,</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</si>
  <si>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</si>
  <si>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</si>
  <si>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</si>
  <si>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</si>
  <si>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</si>
  <si>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</si>
  <si>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</si>
  <si>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</si>
  <si>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</si>
  <si>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</si>
  <si>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</si>
  <si>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</si>
  <si>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</si>
  <si>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</si>
  <si>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</si>
  <si>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</si>
  <si>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</si>
  <si>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</si>
  <si>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</si>
  <si>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</si>
  <si>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</si>
  <si>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</si>
  <si>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</si>
  <si>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</si>
  <si>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</si>
  <si>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</si>
  <si>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</si>
  <si>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</si>
  <si>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</si>
  <si>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</si>
  <si>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</si>
  <si>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</si>
  <si>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</si>
  <si>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</si>
  <si>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</si>
  <si>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</si>
  <si>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</si>
  <si>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</si>
  <si>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</si>
  <si>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</si>
  <si>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</si>
  <si>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</si>
  <si>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</si>
  <si>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</si>
  <si>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</si>
  <si>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</si>
  <si>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</si>
  <si>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</si>
  <si>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</si>
  <si>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</si>
  <si>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</si>
  <si>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</si>
  <si>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</si>
  <si>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</si>
  <si>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</si>
  <si>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</si>
  <si>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</si>
  <si>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</si>
  <si>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</si>
  <si>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</si>
  <si>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</si>
  <si>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</si>
  <si>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</si>
  <si>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</si>
  <si>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</si>
  <si>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</si>
  <si>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</si>
  <si>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</si>
  <si>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</si>
  <si>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</si>
  <si>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</si>
  <si>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</si>
  <si>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</si>
  <si>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</si>
  <si>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</si>
  <si>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</si>
  <si>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</si>
  <si>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</si>
  <si>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</si>
  <si>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</si>
  <si>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</si>
  <si>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</si>
  <si>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</si>
  <si>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</si>
  <si>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</si>
  <si>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</si>
  <si>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</si>
  <si>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</si>
  <si>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</si>
  <si>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</si>
  <si>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</si>
  <si>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</si>
  <si>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Electricity Sector</t>
  </si>
  <si>
    <t>Time (Year)</t>
  </si>
  <si>
    <t>CCS Capacity by Year (tons CO2)</t>
  </si>
  <si>
    <t>CO2 Capture Percentage by Year</t>
  </si>
  <si>
    <t>The database only includes projects coming online through 2026.  We will assume that the overall increase in capacity</t>
  </si>
  <si>
    <t>after 2026 follows a linear trend based on the 2018-2026 period.</t>
  </si>
  <si>
    <t>We don't want to model these values exactly, as the timeline for each future project is uncertain.  We just want to get</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</si>
  <si>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</si>
  <si>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</si>
  <si>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</si>
  <si>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The bump in 2020 is due to the recession lowering CO2 output, but this isn't reflected in CCS data.  In reality, the scaling-</t>
  </si>
  <si>
    <t>back of plants would include scaling-back of CCS-equipped plants, so we wouldn't expect to see a spike in CO2 capture</t>
  </si>
  <si>
    <t>during a recession.  We will take the general trends from the graph above, which will be more accurate than using the</t>
  </si>
  <si>
    <t>data directly.</t>
  </si>
  <si>
    <t>CCS Capture Percentage (BAU Case)</t>
  </si>
  <si>
    <t>Industry Sector</t>
  </si>
  <si>
    <t>Unit: dimensionless (fraction of potential achieved)</t>
  </si>
  <si>
    <t>hard coal</t>
  </si>
  <si>
    <t>natural gas nonpeaker</t>
  </si>
  <si>
    <t>biomass</t>
  </si>
  <si>
    <t>petroleum</t>
  </si>
  <si>
    <t>natural gas peaker</t>
  </si>
  <si>
    <t>lignite</t>
  </si>
  <si>
    <t>crude oil</t>
  </si>
  <si>
    <t>heavy or residual fuel oil</t>
  </si>
  <si>
    <t>municipal solid waste</t>
  </si>
  <si>
    <t>nuclear (NOT USED)</t>
  </si>
  <si>
    <t>hydro (NOT USED)</t>
  </si>
  <si>
    <t>onshore wind (NOT USED)</t>
  </si>
  <si>
    <t>solar PV (NOT USED)</t>
  </si>
  <si>
    <t>solar thermal (NOT USED)</t>
  </si>
  <si>
    <t>geothermal (NOT USED)</t>
  </si>
  <si>
    <t>offshore wind (NOT USED)</t>
  </si>
  <si>
    <t>EPS Industry Category or Plant Type</t>
  </si>
  <si>
    <t>Electricity Sector Pollutant Emissions[CO2,hard coal es] : MostRecentRun</t>
  </si>
  <si>
    <t>Electricity Sector Pollutant Emissions[CO2,natural gas nonpeaker es] : MostRecentRun</t>
  </si>
  <si>
    <t>Electricity Sector Pollutant Emissions[CO2,nuclear es] : MostRecentRun</t>
  </si>
  <si>
    <t>Electricity Sector Pollutant Emissions[CO2,hydro es] : MostRecentRun</t>
  </si>
  <si>
    <t>Electricity Sector Pollutant Emissions[CO2,onshore wind es] : MostRecentRun</t>
  </si>
  <si>
    <t>Electricity Sector Pollutant Emissions[CO2,solar PV es] : MostRecentRun</t>
  </si>
  <si>
    <t>Electricity Sector Pollutant Emissions[CO2,solar thermal es] : MostRecentRun</t>
  </si>
  <si>
    <t>Electricity Sector Pollutant Emissions[CO2,biomass es] : MostRecentRun</t>
  </si>
  <si>
    <t>Electricity Sector Pollutant Emissions[CO2,geothermal es] : MostRecentRun</t>
  </si>
  <si>
    <t>Electricity Sector Pollutant Emissions[CO2,petroleum es] : MostRecentRun</t>
  </si>
  <si>
    <t>Electricity Sector Pollutant Emissions[CO2,natural gas peaker es] : MostRecentRun</t>
  </si>
  <si>
    <t>Electricity Sector Pollutant Emissions[CO2,lignite es] : MostRecentRun</t>
  </si>
  <si>
    <t>Electricity Sector Pollutant Emissions[CO2,offshore wind es] : MostRecentRun</t>
  </si>
  <si>
    <t>Electricity Sector Pollutant Emissions[CO2,crude oil es] : MostRecentRun</t>
  </si>
  <si>
    <t>Electricity Sector Pollutant Emissions[CO2,heavy or residual fuel oil es] : MostRecentRun</t>
  </si>
  <si>
    <t>Electricity Sector Pollutant Emissions[CO2,municipal solid waste es] : MostRecentRun</t>
  </si>
  <si>
    <t>EPS-US 3.1.1 BAU Model Run Results (grams CO2)</t>
  </si>
  <si>
    <t>Industrial Sector Pollutant Emissions[natural gas and petroleum systems,CO2] : MostRecentRun</t>
  </si>
  <si>
    <t>Industrial Sector Pollutant Emissions[chemicals,CO2] : MostRecentRun</t>
  </si>
  <si>
    <t>We disallow declining percentages</t>
  </si>
  <si>
    <t>Global CCS Institute</t>
  </si>
  <si>
    <t>CCS Facilities Database</t>
  </si>
  <si>
    <t>https://co2re.co/FacilityData</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</si>
  <si>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</si>
  <si>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</si>
  <si>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</si>
  <si>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</si>
  <si>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</si>
  <si>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</si>
  <si>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</si>
  <si>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</si>
  <si>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</si>
  <si>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</si>
  <si>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</si>
  <si>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</si>
  <si>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</si>
  <si>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</si>
  <si>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</si>
  <si>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</si>
  <si>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</si>
  <si>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</si>
  <si>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</si>
  <si>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</si>
  <si>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</si>
  <si>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</si>
  <si>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</si>
  <si>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</si>
  <si>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</si>
  <si>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Ethanol production is considered part of refining, not part of the chemicals industry, in the U.S. EPS</t>
  </si>
  <si>
    <t>Note</t>
  </si>
  <si>
    <t>Mexico notes</t>
  </si>
  <si>
    <t>There are no connsiderationns for CCS in BAU.</t>
  </si>
  <si>
    <t>SWITCHED TO CERO FOR MEXICO, used to be MAX of (0 vs prev.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</si>
</sst>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0" fontId="5" fillId="0" borderId="0" applyNumberFormat="0" applyFill="0" applyBorder="0" applyAlignment="0" applyProtection="0"/>
  </cellStyleXfs>
  <cellXfs count="36">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0" fontId="1" fillId="3" borderId="0" xfId="0" applyFont="1" applyFill="1"/>
    <xf numFmtId="0" fontId="0" fillId="3" borderId="0" xfId="0" applyFill="1"/>
    <xf numFmtId="1" fontId="0" fillId="3" borderId="0" xfId="0" applyNumberFormat="1" applyFill="1"/>
    <xf numFmtId="0" fontId="1" fillId="2" borderId="0" xfId="0" applyFont="1" applyFill="1" applyAlignment="1">
      <alignment wrapText="1"/>
    </xf>
    <xf numFmtId="0" fontId="1" fillId="2" borderId="0" xfId="0" applyFont="1" applyFill="1"/>
    <xf numFmtId="0" fontId="0" fillId="0" borderId="0" xfId="0" applyAlignment="1">
      <alignment horizontal="left" indent="1"/>
    </xf>
    <xf numFmtId="0" fontId="0" fillId="2" borderId="0" xfId="0" applyFont="1" applyFill="1"/>
    <xf numFmtId="0" fontId="0" fillId="0" borderId="0" xfId="0" applyFont="1"/>
    <xf numFmtId="49" fontId="4" fillId="3" borderId="0" xfId="0" applyNumberFormat="1" applyFont="1" applyFill="1" applyAlignment="1">
      <alignment wrapText="1"/>
    </xf>
    <xf numFmtId="0" fontId="0" fillId="3" borderId="0" xfId="0" applyFill="1" applyAlignment="1">
      <alignment wrapText="1"/>
    </xf>
    <xf numFmtId="0" fontId="0" fillId="0" borderId="0" xfId="0" applyFont="1" applyFill="1" applyAlignment="1">
      <alignment wrapText="1"/>
    </xf>
    <xf numFmtId="0" fontId="1" fillId="3" borderId="0" xfId="0" applyFont="1" applyFill="1" applyAlignment="1">
      <alignment wrapText="1"/>
    </xf>
    <xf numFmtId="0" fontId="0" fillId="0" borderId="0" xfId="0" applyAlignment="1">
      <alignment horizontal="center"/>
    </xf>
    <xf numFmtId="0" fontId="1" fillId="3" borderId="0" xfId="0" applyFont="1" applyFill="1" applyAlignment="1">
      <alignment horizontal="center"/>
    </xf>
    <xf numFmtId="0" fontId="0" fillId="3" borderId="0" xfId="0" applyFill="1" applyAlignment="1">
      <alignment horizontal="center"/>
    </xf>
    <xf numFmtId="11" fontId="0" fillId="0" borderId="0" xfId="0" applyNumberFormat="1" applyFill="1"/>
    <xf numFmtId="11" fontId="0" fillId="0" borderId="0" xfId="0" applyNumberFormat="1" applyFont="1" applyFill="1"/>
    <xf numFmtId="0" fontId="0" fillId="5" borderId="0" xfId="0" applyFont="1" applyFill="1"/>
    <xf numFmtId="0" fontId="0" fillId="6" borderId="0" xfId="0" applyFont="1" applyFill="1" applyAlignment="1">
      <alignment wrapText="1"/>
    </xf>
    <xf numFmtId="10" fontId="0" fillId="0" borderId="0" xfId="1" applyNumberFormat="1" applyFont="1" applyFill="1"/>
    <xf numFmtId="10" fontId="0" fillId="4" borderId="0" xfId="1" applyNumberFormat="1" applyFont="1" applyFill="1"/>
    <xf numFmtId="0" fontId="0" fillId="0" borderId="0" xfId="0" applyAlignment="1">
      <alignment horizontal="left"/>
    </xf>
    <xf numFmtId="0" fontId="5" fillId="0" borderId="0" xfId="2"/>
    <xf numFmtId="0" fontId="0" fillId="3" borderId="0" xfId="0" applyFont="1" applyFill="1" applyAlignment="1">
      <alignment wrapText="1"/>
    </xf>
    <xf numFmtId="0" fontId="1" fillId="0" borderId="0" xfId="0" applyFont="1" applyAlignment="1">
      <alignment wrapText="1"/>
    </xf>
    <xf numFmtId="0" fontId="0" fillId="3" borderId="0" xfId="0" applyNumberFormat="1" applyFill="1"/>
  </cellXfs>
  <cellStyles count="3">
    <cellStyle name="Hyperlink" xfId="2" builtinId="8"/>
    <cellStyle name="Normal" xfId="0" builtinId="0"/>
    <cellStyle name="Per 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MX"/>
        </a:p>
      </c:txPr>
    </c:title>
    <c:autoTitleDeleted val="0"/>
    <c:plotArea>
      <c:layout/>
      <c:lineChart>
        <c:grouping val="standard"/>
        <c:varyColors val="0"/>
        <c:ser>
          <c:idx val="0"/>
          <c:order val="0"/>
          <c:tx>
            <c:strRef>
              <c:f>'BAU Calculations'!$A$82</c:f>
              <c:strCache>
                <c:ptCount val="1"/>
                <c:pt idx="0">
                  <c:v>hard coal</c:v>
                </c:pt>
              </c:strCache>
            </c:strRef>
          </c:tx>
          <c:spPr>
            <a:ln w="28575" cap="rnd">
              <a:solidFill>
                <a:schemeClr val="accent1"/>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Calculations'!$B$82:$AG$82</c:f>
              <c:numCache>
                <c:formatCode>0.00%</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val>
          <c:smooth val="0"/>
          <c:extLst>
            <c:ext xmlns:c16="http://schemas.microsoft.com/office/drawing/2014/chart" uri="{C3380CC4-5D6E-409C-BE32-E72D297353CC}">
              <c16:uniqueId val="{00000000-A374-48BB-867A-8FB6A3DBCF76}"/>
            </c:ext>
          </c:extLst>
        </c:ser>
        <c:ser>
          <c:idx val="1"/>
          <c:order val="1"/>
          <c:tx>
            <c:strRef>
              <c:f>'BAU Calculations'!$A$83</c:f>
              <c:strCache>
                <c:ptCount val="1"/>
                <c:pt idx="0">
                  <c:v>natural gas nonpeaker</c:v>
                </c:pt>
              </c:strCache>
            </c:strRef>
          </c:tx>
          <c:spPr>
            <a:ln w="28575" cap="rnd">
              <a:solidFill>
                <a:schemeClr val="accent2"/>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Calculations'!$B$83:$AG$83</c:f>
              <c:numCache>
                <c:formatCode>0.00%</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val>
          <c:smooth val="0"/>
          <c:extLst>
            <c:ext xmlns:c16="http://schemas.microsoft.com/office/drawing/2014/chart" uri="{C3380CC4-5D6E-409C-BE32-E72D297353CC}">
              <c16:uniqueId val="{00000001-A374-48BB-867A-8FB6A3DBCF76}"/>
            </c:ext>
          </c:extLst>
        </c:ser>
        <c:ser>
          <c:idx val="2"/>
          <c:order val="2"/>
          <c:tx>
            <c:strRef>
              <c:f>'BAU Calculations'!$A$84</c:f>
              <c:strCache>
                <c:ptCount val="1"/>
                <c:pt idx="0">
                  <c:v>refined petroleum and coke 19</c:v>
                </c:pt>
              </c:strCache>
            </c:strRef>
          </c:tx>
          <c:spPr>
            <a:ln w="28575" cap="rnd">
              <a:solidFill>
                <a:schemeClr val="accent3"/>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Calculations'!$B$84:$AG$84</c:f>
              <c:numCache>
                <c:formatCode>0.00%</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val>
          <c:smooth val="0"/>
          <c:extLst>
            <c:ext xmlns:c16="http://schemas.microsoft.com/office/drawing/2014/chart" uri="{C3380CC4-5D6E-409C-BE32-E72D297353CC}">
              <c16:uniqueId val="{00000002-A374-48BB-867A-8FB6A3DBCF76}"/>
            </c:ext>
          </c:extLst>
        </c:ser>
        <c:ser>
          <c:idx val="3"/>
          <c:order val="3"/>
          <c:tx>
            <c:strRef>
              <c:f>'BAU Calculations'!$A$85</c:f>
              <c:strCache>
                <c:ptCount val="1"/>
                <c:pt idx="0">
                  <c:v>chemicals 20</c:v>
                </c:pt>
              </c:strCache>
            </c:strRef>
          </c:tx>
          <c:spPr>
            <a:ln w="28575" cap="rnd">
              <a:solidFill>
                <a:schemeClr val="accent4"/>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Calculations'!$B$85:$AG$85</c:f>
              <c:numCache>
                <c:formatCode>0.00%</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val>
          <c:smooth val="0"/>
          <c:extLst>
            <c:ext xmlns:c16="http://schemas.microsoft.com/office/drawing/2014/chart" uri="{C3380CC4-5D6E-409C-BE32-E72D297353CC}">
              <c16:uniqueId val="{00000003-A374-48BB-867A-8FB6A3DBCF76}"/>
            </c:ext>
          </c:extLst>
        </c:ser>
        <c:ser>
          <c:idx val="4"/>
          <c:order val="4"/>
          <c:tx>
            <c:strRef>
              <c:f>'BAU Calculations'!$A$86</c:f>
              <c:strCache>
                <c:ptCount val="1"/>
                <c:pt idx="0">
                  <c:v>energy pipelines and gas processing 352T353</c:v>
                </c:pt>
              </c:strCache>
            </c:strRef>
          </c:tx>
          <c:spPr>
            <a:ln w="28575" cap="rnd">
              <a:solidFill>
                <a:schemeClr val="accent5"/>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Calculations'!$B$86:$AG$86</c:f>
              <c:numCache>
                <c:formatCode>0.00%</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val>
          <c:smooth val="0"/>
          <c:extLst>
            <c:ext xmlns:c16="http://schemas.microsoft.com/office/drawing/2014/chart" uri="{C3380CC4-5D6E-409C-BE32-E72D297353CC}">
              <c16:uniqueId val="{00000004-A374-48BB-867A-8FB6A3DBCF76}"/>
            </c:ext>
          </c:extLst>
        </c:ser>
        <c:dLbls>
          <c:showLegendKey val="0"/>
          <c:showVal val="0"/>
          <c:showCatName val="0"/>
          <c:showSerName val="0"/>
          <c:showPercent val="0"/>
          <c:showBubbleSize val="0"/>
        </c:dLbls>
        <c:smooth val="0"/>
        <c:axId val="2095671583"/>
        <c:axId val="2086371983"/>
      </c:lineChart>
      <c:catAx>
        <c:axId val="2095671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MX"/>
          </a:p>
        </c:txPr>
        <c:crossAx val="2086371983"/>
        <c:crosses val="autoZero"/>
        <c:auto val="1"/>
        <c:lblAlgn val="ctr"/>
        <c:lblOffset val="100"/>
        <c:noMultiLvlLbl val="0"/>
      </c:catAx>
      <c:valAx>
        <c:axId val="20863719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MX"/>
          </a:p>
        </c:txPr>
        <c:crossAx val="2095671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Through 2026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X"/>
        </a:p>
      </c:txPr>
    </c:title>
    <c:autoTitleDeleted val="0"/>
    <c:plotArea>
      <c:layout/>
      <c:lineChart>
        <c:grouping val="standard"/>
        <c:varyColors val="0"/>
        <c:ser>
          <c:idx val="0"/>
          <c:order val="0"/>
          <c:tx>
            <c:strRef>
              <c:f>'BAU Calculations'!$A$3</c:f>
              <c:strCache>
                <c:ptCount val="1"/>
                <c:pt idx="0">
                  <c:v>hard coal</c:v>
                </c:pt>
              </c:strCache>
            </c:strRef>
          </c:tx>
          <c:spPr>
            <a:ln w="28575" cap="rnd">
              <a:solidFill>
                <a:schemeClr val="accent1"/>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Calculations'!$B$3:$AH$3</c:f>
              <c:numCache>
                <c:formatCode>0.00E+00</c:formatCode>
                <c:ptCount val="33"/>
                <c:pt idx="0">
                  <c:v>0</c:v>
                </c:pt>
                <c:pt idx="1">
                  <c:v>0</c:v>
                </c:pt>
                <c:pt idx="2">
                  <c:v>0</c:v>
                </c:pt>
                <c:pt idx="3">
                  <c:v>0</c:v>
                </c:pt>
                <c:pt idx="4">
                  <c:v>0</c:v>
                </c:pt>
                <c:pt idx="5">
                  <c:v>0</c:v>
                </c:pt>
                <c:pt idx="6">
                  <c:v>0</c:v>
                </c:pt>
                <c:pt idx="7">
                  <c:v>3000000</c:v>
                </c:pt>
                <c:pt idx="8">
                  <c:v>6400000</c:v>
                </c:pt>
                <c:pt idx="9">
                  <c:v>6400000</c:v>
                </c:pt>
                <c:pt idx="10">
                  <c:v>6400000</c:v>
                </c:pt>
                <c:pt idx="11">
                  <c:v>6400000</c:v>
                </c:pt>
                <c:pt idx="12">
                  <c:v>6400000</c:v>
                </c:pt>
                <c:pt idx="13">
                  <c:v>6400000</c:v>
                </c:pt>
                <c:pt idx="14">
                  <c:v>6400000</c:v>
                </c:pt>
                <c:pt idx="15">
                  <c:v>6400000</c:v>
                </c:pt>
                <c:pt idx="16">
                  <c:v>6400000</c:v>
                </c:pt>
                <c:pt idx="17">
                  <c:v>6400000</c:v>
                </c:pt>
                <c:pt idx="18">
                  <c:v>6400000</c:v>
                </c:pt>
                <c:pt idx="19">
                  <c:v>6400000</c:v>
                </c:pt>
                <c:pt idx="20">
                  <c:v>6400000</c:v>
                </c:pt>
                <c:pt idx="21">
                  <c:v>6400000</c:v>
                </c:pt>
                <c:pt idx="22">
                  <c:v>6400000</c:v>
                </c:pt>
                <c:pt idx="23">
                  <c:v>6400000</c:v>
                </c:pt>
                <c:pt idx="24">
                  <c:v>6400000</c:v>
                </c:pt>
                <c:pt idx="25">
                  <c:v>6400000</c:v>
                </c:pt>
                <c:pt idx="26">
                  <c:v>6400000</c:v>
                </c:pt>
                <c:pt idx="27">
                  <c:v>6400000</c:v>
                </c:pt>
                <c:pt idx="28">
                  <c:v>6400000</c:v>
                </c:pt>
                <c:pt idx="29">
                  <c:v>6400000</c:v>
                </c:pt>
                <c:pt idx="30">
                  <c:v>6400000</c:v>
                </c:pt>
                <c:pt idx="31">
                  <c:v>6400000</c:v>
                </c:pt>
                <c:pt idx="32">
                  <c:v>6400000</c:v>
                </c:pt>
              </c:numCache>
            </c:numRef>
          </c:val>
          <c:smooth val="0"/>
          <c:extLst>
            <c:ext xmlns:c16="http://schemas.microsoft.com/office/drawing/2014/chart" uri="{C3380CC4-5D6E-409C-BE32-E72D297353CC}">
              <c16:uniqueId val="{00000000-250C-45FF-B411-1D9A68A3AE8B}"/>
            </c:ext>
          </c:extLst>
        </c:ser>
        <c:ser>
          <c:idx val="1"/>
          <c:order val="1"/>
          <c:tx>
            <c:strRef>
              <c:f>'BAU Calculations'!$A$4</c:f>
              <c:strCache>
                <c:ptCount val="1"/>
                <c:pt idx="0">
                  <c:v>natural gas nonpeaker</c:v>
                </c:pt>
              </c:strCache>
            </c:strRef>
          </c:tx>
          <c:spPr>
            <a:ln w="28575" cap="rnd">
              <a:solidFill>
                <a:schemeClr val="accent2"/>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Calculations'!$B$4:$AH$4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250C-45FF-B411-1D9A68A3AE8B}"/>
            </c:ext>
          </c:extLst>
        </c:ser>
        <c:ser>
          <c:idx val="2"/>
          <c:order val="2"/>
          <c:tx>
            <c:strRef>
              <c:f>'BAU Calculations'!$A$5</c:f>
              <c:strCache>
                <c:ptCount val="1"/>
                <c:pt idx="0">
                  <c:v>refined petroleum and coke 19</c:v>
                </c:pt>
              </c:strCache>
            </c:strRef>
          </c:tx>
          <c:spPr>
            <a:ln w="28575" cap="rnd">
              <a:solidFill>
                <a:schemeClr val="accent3"/>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Calculations'!$B$5:$AH$5</c:f>
              <c:numCache>
                <c:formatCode>0.00E+00</c:formatCode>
                <c:ptCount val="33"/>
                <c:pt idx="0">
                  <c:v>1490000</c:v>
                </c:pt>
                <c:pt idx="1">
                  <c:v>1490000</c:v>
                </c:pt>
                <c:pt idx="2">
                  <c:v>1490000</c:v>
                </c:pt>
                <c:pt idx="3">
                  <c:v>1490000</c:v>
                </c:pt>
                <c:pt idx="4">
                  <c:v>1490000</c:v>
                </c:pt>
                <c:pt idx="5">
                  <c:v>1490000</c:v>
                </c:pt>
                <c:pt idx="6">
                  <c:v>1490000</c:v>
                </c:pt>
                <c:pt idx="7">
                  <c:v>1490000</c:v>
                </c:pt>
                <c:pt idx="8">
                  <c:v>1490000</c:v>
                </c:pt>
                <c:pt idx="9">
                  <c:v>1490000</c:v>
                </c:pt>
                <c:pt idx="10">
                  <c:v>1490000</c:v>
                </c:pt>
                <c:pt idx="11">
                  <c:v>1490000</c:v>
                </c:pt>
                <c:pt idx="12">
                  <c:v>1490000</c:v>
                </c:pt>
                <c:pt idx="13">
                  <c:v>1490000</c:v>
                </c:pt>
                <c:pt idx="14">
                  <c:v>1490000</c:v>
                </c:pt>
                <c:pt idx="15">
                  <c:v>1490000</c:v>
                </c:pt>
                <c:pt idx="16">
                  <c:v>1490000</c:v>
                </c:pt>
                <c:pt idx="17">
                  <c:v>1490000</c:v>
                </c:pt>
                <c:pt idx="18">
                  <c:v>1490000</c:v>
                </c:pt>
                <c:pt idx="19">
                  <c:v>1490000</c:v>
                </c:pt>
                <c:pt idx="20">
                  <c:v>1490000</c:v>
                </c:pt>
                <c:pt idx="21">
                  <c:v>1490000</c:v>
                </c:pt>
                <c:pt idx="22">
                  <c:v>1490000</c:v>
                </c:pt>
                <c:pt idx="23">
                  <c:v>1490000</c:v>
                </c:pt>
                <c:pt idx="24">
                  <c:v>1490000</c:v>
                </c:pt>
                <c:pt idx="25">
                  <c:v>1490000</c:v>
                </c:pt>
                <c:pt idx="26">
                  <c:v>1490000</c:v>
                </c:pt>
                <c:pt idx="27">
                  <c:v>1490000</c:v>
                </c:pt>
                <c:pt idx="28">
                  <c:v>1490000</c:v>
                </c:pt>
                <c:pt idx="29">
                  <c:v>1490000</c:v>
                </c:pt>
                <c:pt idx="30">
                  <c:v>1490000</c:v>
                </c:pt>
                <c:pt idx="31">
                  <c:v>1490000</c:v>
                </c:pt>
                <c:pt idx="32">
                  <c:v>1490000</c:v>
                </c:pt>
              </c:numCache>
            </c:numRef>
          </c:val>
          <c:smooth val="0"/>
          <c:extLst>
            <c:ext xmlns:c16="http://schemas.microsoft.com/office/drawing/2014/chart" uri="{C3380CC4-5D6E-409C-BE32-E72D297353CC}">
              <c16:uniqueId val="{00000002-250C-45FF-B411-1D9A68A3AE8B}"/>
            </c:ext>
          </c:extLst>
        </c:ser>
        <c:ser>
          <c:idx val="3"/>
          <c:order val="3"/>
          <c:tx>
            <c:strRef>
              <c:f>'BAU Calculations'!$A$6</c:f>
              <c:strCache>
                <c:ptCount val="1"/>
                <c:pt idx="0">
                  <c:v>chemicals 20</c:v>
                </c:pt>
              </c:strCache>
            </c:strRef>
          </c:tx>
          <c:spPr>
            <a:ln w="28575" cap="rnd">
              <a:solidFill>
                <a:schemeClr val="accent4"/>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Calculations'!$B$6:$AH$6</c:f>
              <c:numCache>
                <c:formatCode>0.00E+00</c:formatCode>
                <c:ptCount val="33"/>
                <c:pt idx="0">
                  <c:v>1950000</c:v>
                </c:pt>
                <c:pt idx="1">
                  <c:v>1950000</c:v>
                </c:pt>
                <c:pt idx="2">
                  <c:v>1950000</c:v>
                </c:pt>
                <c:pt idx="3">
                  <c:v>1950000</c:v>
                </c:pt>
                <c:pt idx="4">
                  <c:v>7575000</c:v>
                </c:pt>
                <c:pt idx="5">
                  <c:v>7575000</c:v>
                </c:pt>
                <c:pt idx="6">
                  <c:v>7575000</c:v>
                </c:pt>
                <c:pt idx="7">
                  <c:v>7575000</c:v>
                </c:pt>
                <c:pt idx="8">
                  <c:v>7575000</c:v>
                </c:pt>
                <c:pt idx="9">
                  <c:v>7575000</c:v>
                </c:pt>
                <c:pt idx="10">
                  <c:v>7575000</c:v>
                </c:pt>
                <c:pt idx="11">
                  <c:v>7575000</c:v>
                </c:pt>
                <c:pt idx="12">
                  <c:v>7575000</c:v>
                </c:pt>
                <c:pt idx="13">
                  <c:v>7575000</c:v>
                </c:pt>
                <c:pt idx="14">
                  <c:v>7575000</c:v>
                </c:pt>
                <c:pt idx="15">
                  <c:v>7575000</c:v>
                </c:pt>
                <c:pt idx="16">
                  <c:v>7575000</c:v>
                </c:pt>
                <c:pt idx="17">
                  <c:v>7575000</c:v>
                </c:pt>
                <c:pt idx="18">
                  <c:v>7575000</c:v>
                </c:pt>
                <c:pt idx="19">
                  <c:v>7575000</c:v>
                </c:pt>
                <c:pt idx="20">
                  <c:v>7575000</c:v>
                </c:pt>
                <c:pt idx="21">
                  <c:v>7575000</c:v>
                </c:pt>
                <c:pt idx="22">
                  <c:v>7575000</c:v>
                </c:pt>
                <c:pt idx="23">
                  <c:v>7575000</c:v>
                </c:pt>
                <c:pt idx="24">
                  <c:v>7575000</c:v>
                </c:pt>
                <c:pt idx="25">
                  <c:v>7575000</c:v>
                </c:pt>
                <c:pt idx="26">
                  <c:v>7575000</c:v>
                </c:pt>
                <c:pt idx="27">
                  <c:v>7575000</c:v>
                </c:pt>
                <c:pt idx="28">
                  <c:v>7575000</c:v>
                </c:pt>
                <c:pt idx="29">
                  <c:v>7575000</c:v>
                </c:pt>
                <c:pt idx="30">
                  <c:v>7575000</c:v>
                </c:pt>
                <c:pt idx="31">
                  <c:v>7575000</c:v>
                </c:pt>
                <c:pt idx="32">
                  <c:v>7575000</c:v>
                </c:pt>
              </c:numCache>
            </c:numRef>
          </c:val>
          <c:smooth val="0"/>
          <c:extLst>
            <c:ext xmlns:c16="http://schemas.microsoft.com/office/drawing/2014/chart" uri="{C3380CC4-5D6E-409C-BE32-E72D297353CC}">
              <c16:uniqueId val="{00000003-250C-45FF-B411-1D9A68A3AE8B}"/>
            </c:ext>
          </c:extLst>
        </c:ser>
        <c:ser>
          <c:idx val="4"/>
          <c:order val="4"/>
          <c:tx>
            <c:strRef>
              <c:f>'BAU Calculations'!$A$7</c:f>
              <c:strCache>
                <c:ptCount val="1"/>
                <c:pt idx="0">
                  <c:v>energy pipelines and gas processing 352T353</c:v>
                </c:pt>
              </c:strCache>
            </c:strRef>
          </c:tx>
          <c:spPr>
            <a:ln w="28575" cap="rnd">
              <a:solidFill>
                <a:schemeClr val="accent5"/>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Calculations'!$B$7:$AH$7</c:f>
              <c:numCache>
                <c:formatCode>0.00E+00</c:formatCode>
                <c:ptCount val="33"/>
                <c:pt idx="0">
                  <c:v>22638095.238095239</c:v>
                </c:pt>
                <c:pt idx="1">
                  <c:v>22638095.238095239</c:v>
                </c:pt>
                <c:pt idx="2">
                  <c:v>22638095.238095239</c:v>
                </c:pt>
                <c:pt idx="3">
                  <c:v>22638095.238095239</c:v>
                </c:pt>
                <c:pt idx="4">
                  <c:v>22638095.238095239</c:v>
                </c:pt>
                <c:pt idx="5">
                  <c:v>22638095.238095239</c:v>
                </c:pt>
                <c:pt idx="6">
                  <c:v>22638095.238095239</c:v>
                </c:pt>
                <c:pt idx="7">
                  <c:v>23138095.238095239</c:v>
                </c:pt>
                <c:pt idx="8">
                  <c:v>23138095.238095239</c:v>
                </c:pt>
                <c:pt idx="9">
                  <c:v>23138095.238095239</c:v>
                </c:pt>
                <c:pt idx="10">
                  <c:v>23138095.238095239</c:v>
                </c:pt>
                <c:pt idx="11">
                  <c:v>23138095.238095239</c:v>
                </c:pt>
                <c:pt idx="12">
                  <c:v>23138095.238095239</c:v>
                </c:pt>
                <c:pt idx="13">
                  <c:v>23138095.238095239</c:v>
                </c:pt>
                <c:pt idx="14">
                  <c:v>23138095.238095239</c:v>
                </c:pt>
                <c:pt idx="15">
                  <c:v>23138095.238095239</c:v>
                </c:pt>
                <c:pt idx="16">
                  <c:v>23138095.238095239</c:v>
                </c:pt>
                <c:pt idx="17">
                  <c:v>23138095.238095239</c:v>
                </c:pt>
                <c:pt idx="18">
                  <c:v>23138095.238095239</c:v>
                </c:pt>
                <c:pt idx="19">
                  <c:v>23138095.238095239</c:v>
                </c:pt>
                <c:pt idx="20">
                  <c:v>23138095.238095239</c:v>
                </c:pt>
                <c:pt idx="21">
                  <c:v>23138095.238095239</c:v>
                </c:pt>
                <c:pt idx="22">
                  <c:v>23138095.238095239</c:v>
                </c:pt>
                <c:pt idx="23">
                  <c:v>23138095.238095239</c:v>
                </c:pt>
                <c:pt idx="24">
                  <c:v>23138095.238095239</c:v>
                </c:pt>
                <c:pt idx="25">
                  <c:v>23138095.238095239</c:v>
                </c:pt>
                <c:pt idx="26">
                  <c:v>23138095.238095239</c:v>
                </c:pt>
                <c:pt idx="27">
                  <c:v>23138095.238095239</c:v>
                </c:pt>
                <c:pt idx="28">
                  <c:v>23138095.238095239</c:v>
                </c:pt>
                <c:pt idx="29">
                  <c:v>23138095.238095239</c:v>
                </c:pt>
                <c:pt idx="30">
                  <c:v>23138095.238095239</c:v>
                </c:pt>
                <c:pt idx="31">
                  <c:v>23138095.238095239</c:v>
                </c:pt>
                <c:pt idx="32">
                  <c:v>23138095.238095239</c:v>
                </c:pt>
              </c:numCache>
            </c:numRef>
          </c:val>
          <c:smooth val="0"/>
          <c:extLst>
            <c:ext xmlns:c16="http://schemas.microsoft.com/office/drawing/2014/chart" uri="{C3380CC4-5D6E-409C-BE32-E72D297353CC}">
              <c16:uniqueId val="{00000004-250C-45FF-B411-1D9A68A3AE8B}"/>
            </c:ext>
          </c:extLst>
        </c:ser>
        <c:dLbls>
          <c:showLegendKey val="0"/>
          <c:showVal val="0"/>
          <c:showCatName val="0"/>
          <c:showSerName val="0"/>
          <c:showPercent val="0"/>
          <c:showBubbleSize val="0"/>
        </c:dLbls>
        <c:smooth val="0"/>
        <c:axId val="2086375631"/>
        <c:axId val="1719908479"/>
      </c:lineChart>
      <c:catAx>
        <c:axId val="208637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1719908479"/>
        <c:crosses val="autoZero"/>
        <c:auto val="1"/>
        <c:lblAlgn val="ctr"/>
        <c:lblOffset val="100"/>
        <c:noMultiLvlLbl val="0"/>
      </c:catAx>
      <c:valAx>
        <c:axId val="171990847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208637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Linear Trend Through 2050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X"/>
        </a:p>
      </c:txPr>
    </c:title>
    <c:autoTitleDeleted val="0"/>
    <c:plotArea>
      <c:layout/>
      <c:lineChart>
        <c:grouping val="standard"/>
        <c:varyColors val="0"/>
        <c:ser>
          <c:idx val="0"/>
          <c:order val="0"/>
          <c:tx>
            <c:strRef>
              <c:f>'BAU Calculations'!$A$33</c:f>
              <c:strCache>
                <c:ptCount val="1"/>
                <c:pt idx="0">
                  <c:v>hard coal</c:v>
                </c:pt>
              </c:strCache>
            </c:strRef>
          </c:tx>
          <c:spPr>
            <a:ln w="28575" cap="rnd">
              <a:solidFill>
                <a:schemeClr val="accent1"/>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Calculations'!$B$33:$AH$33</c:f>
              <c:numCache>
                <c:formatCode>General</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0-48E6-4790-B9FA-18BC0F7261C8}"/>
            </c:ext>
          </c:extLst>
        </c:ser>
        <c:ser>
          <c:idx val="1"/>
          <c:order val="1"/>
          <c:tx>
            <c:strRef>
              <c:f>'BAU Calculations'!$A$34</c:f>
              <c:strCache>
                <c:ptCount val="1"/>
                <c:pt idx="0">
                  <c:v>natural gas nonpeaker</c:v>
                </c:pt>
              </c:strCache>
            </c:strRef>
          </c:tx>
          <c:spPr>
            <a:ln w="28575" cap="rnd">
              <a:solidFill>
                <a:schemeClr val="accent2"/>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Calculations'!$B$34:$AH$34</c:f>
              <c:numCache>
                <c:formatCode>General</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1-48E6-4790-B9FA-18BC0F7261C8}"/>
            </c:ext>
          </c:extLst>
        </c:ser>
        <c:ser>
          <c:idx val="2"/>
          <c:order val="2"/>
          <c:tx>
            <c:strRef>
              <c:f>'BAU Calculations'!$A$35</c:f>
              <c:strCache>
                <c:ptCount val="1"/>
                <c:pt idx="0">
                  <c:v>refined petroleum and coke 19</c:v>
                </c:pt>
              </c:strCache>
            </c:strRef>
          </c:tx>
          <c:spPr>
            <a:ln w="28575" cap="rnd">
              <a:solidFill>
                <a:schemeClr val="accent3"/>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Calculations'!$B$35:$AH$35</c:f>
              <c:numCache>
                <c:formatCode>General</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2-48E6-4790-B9FA-18BC0F7261C8}"/>
            </c:ext>
          </c:extLst>
        </c:ser>
        <c:ser>
          <c:idx val="3"/>
          <c:order val="3"/>
          <c:tx>
            <c:strRef>
              <c:f>'BAU Calculations'!$A$36</c:f>
              <c:strCache>
                <c:ptCount val="1"/>
                <c:pt idx="0">
                  <c:v>chemicals 20</c:v>
                </c:pt>
              </c:strCache>
            </c:strRef>
          </c:tx>
          <c:spPr>
            <a:ln w="28575" cap="rnd">
              <a:solidFill>
                <a:schemeClr val="accent4"/>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Calculations'!$B$36:$AH$36</c:f>
              <c:numCache>
                <c:formatCode>General</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3-48E6-4790-B9FA-18BC0F7261C8}"/>
            </c:ext>
          </c:extLst>
        </c:ser>
        <c:ser>
          <c:idx val="4"/>
          <c:order val="4"/>
          <c:tx>
            <c:strRef>
              <c:f>'BAU Calculations'!$A$37</c:f>
              <c:strCache>
                <c:ptCount val="1"/>
                <c:pt idx="0">
                  <c:v>energy pipelines and gas processing 352T353</c:v>
                </c:pt>
              </c:strCache>
            </c:strRef>
          </c:tx>
          <c:spPr>
            <a:ln w="28575" cap="rnd">
              <a:solidFill>
                <a:schemeClr val="accent5"/>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Calculations'!$B$37:$AH$37</c:f>
              <c:numCache>
                <c:formatCode>General</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4-48E6-4790-B9FA-18BC0F7261C8}"/>
            </c:ext>
          </c:extLst>
        </c:ser>
        <c:dLbls>
          <c:showLegendKey val="0"/>
          <c:showVal val="0"/>
          <c:showCatName val="0"/>
          <c:showSerName val="0"/>
          <c:showPercent val="0"/>
          <c:showBubbleSize val="0"/>
        </c:dLbls>
        <c:smooth val="0"/>
        <c:axId val="1947137231"/>
        <c:axId val="1791667823"/>
      </c:lineChart>
      <c:catAx>
        <c:axId val="194713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1791667823"/>
        <c:crosses val="autoZero"/>
        <c:auto val="1"/>
        <c:lblAlgn val="ctr"/>
        <c:lblOffset val="100"/>
        <c:noMultiLvlLbl val="0"/>
      </c:catAx>
      <c:valAx>
        <c:axId val="1791667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1947137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3571874</xdr:colOff>
      <xdr:row>87</xdr:row>
      <xdr:rowOff>4762</xdr:rowOff>
    </xdr:from>
    <xdr:to>
      <xdr:col>12</xdr:col>
      <xdr:colOff>361950</xdr:colOff>
      <xdr:row>106</xdr:row>
      <xdr:rowOff>57150</xdr:rowOff>
    </xdr:to>
    <xdr:graphicFrame macro="">
      <xdr:nvGraphicFramePr>
        <xdr:cNvPr id="5" name="Chart 4">
          <a:extLst>
            <a:ext uri="{FF2B5EF4-FFF2-40B4-BE49-F238E27FC236}">
              <a16:creationId xmlns:a16="http://schemas.microsoft.com/office/drawing/2014/main" id="{24F8F8F5-DD24-4327-810A-5CBCC4BAB3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4761</xdr:colOff>
      <xdr:row>7</xdr:row>
      <xdr:rowOff>180975</xdr:rowOff>
    </xdr:from>
    <xdr:to>
      <xdr:col>12</xdr:col>
      <xdr:colOff>285749</xdr:colOff>
      <xdr:row>22</xdr:row>
      <xdr:rowOff>0</xdr:rowOff>
    </xdr:to>
    <xdr:graphicFrame macro="">
      <xdr:nvGraphicFramePr>
        <xdr:cNvPr id="6" name="Chart 5">
          <a:extLst>
            <a:ext uri="{FF2B5EF4-FFF2-40B4-BE49-F238E27FC236}">
              <a16:creationId xmlns:a16="http://schemas.microsoft.com/office/drawing/2014/main" id="{E997B105-9827-461E-B3BA-123819301D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4761</xdr:colOff>
      <xdr:row>38</xdr:row>
      <xdr:rowOff>4762</xdr:rowOff>
    </xdr:from>
    <xdr:to>
      <xdr:col>12</xdr:col>
      <xdr:colOff>285749</xdr:colOff>
      <xdr:row>52</xdr:row>
      <xdr:rowOff>80962</xdr:rowOff>
    </xdr:to>
    <xdr:graphicFrame macro="">
      <xdr:nvGraphicFramePr>
        <xdr:cNvPr id="7" name="Chart 6">
          <a:extLst>
            <a:ext uri="{FF2B5EF4-FFF2-40B4-BE49-F238E27FC236}">
              <a16:creationId xmlns:a16="http://schemas.microsoft.com/office/drawing/2014/main" id="{19D49EBD-6543-46B4-B06B-D5CE0A9BF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2re.co/Facility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election activeCell="A18" sqref="A18"/>
    </sheetView>
  </sheetViews>
  <sheetFormatPr baseColWidth="10" defaultColWidth="8.83203125" defaultRowHeight="15" x14ac:dyDescent="0.2"/>
  <cols>
    <col min="2" max="2" width="103.5" customWidth="1"/>
    <col min="3" max="3" width="17.1640625" customWidth="1"/>
    <col min="4" max="4" width="22.1640625" customWidth="1"/>
    <col min="5" max="5" width="18.5" customWidth="1"/>
  </cols>
  <sheetData>
    <row r="1" spans="1:5" x14ac:dyDescent="0.2">
      <c r="A1" s="1" t="s">
        <v>2</v>
      </c>
    </row>
    <row r="3" spans="1:5" x14ac:dyDescent="0.2">
      <c r="A3" s="1" t="s">
        <v>0</v>
      </c>
      <c r="B3" s="8" t="s">
        <v>153</v>
      </c>
    </row>
    <row r="4" spans="1:5" x14ac:dyDescent="0.2">
      <c r="B4" s="31">
        <v>2020</v>
      </c>
    </row>
    <row r="5" spans="1:5" x14ac:dyDescent="0.2">
      <c r="B5" t="s">
        <v>154</v>
      </c>
    </row>
    <row r="6" spans="1:5" x14ac:dyDescent="0.2">
      <c r="B6" s="32" t="s">
        <v>155</v>
      </c>
    </row>
    <row r="7" spans="1:5" x14ac:dyDescent="0.2">
      <c r="B7" s="8"/>
    </row>
    <row r="8" spans="1:5" x14ac:dyDescent="0.2">
      <c r="A8" s="1" t="s">
        <v>1</v>
      </c>
    </row>
    <row r="9" spans="1:5" x14ac:dyDescent="0.2">
      <c r="A9" t="s">
        <v>3</v>
      </c>
    </row>
    <row r="11" spans="1:5" x14ac:dyDescent="0.2">
      <c r="A11" t="s">
        <v>6</v>
      </c>
    </row>
    <row r="12" spans="1:5" x14ac:dyDescent="0.2">
      <c r="A12" t="s">
        <v>4</v>
      </c>
    </row>
    <row r="13" spans="1:5" x14ac:dyDescent="0.2">
      <c r="A13" t="s">
        <v>5</v>
      </c>
    </row>
    <row r="16" spans="1:5" x14ac:dyDescent="0.2">
      <c r="A16" s="1" t="s">
        <v>183</v>
      </c>
      <c r="B16" s="3"/>
      <c r="C16" s="4"/>
      <c r="D16" s="5"/>
      <c r="E16" s="4"/>
    </row>
    <row r="17" spans="1:5" x14ac:dyDescent="0.2">
      <c r="A17" s="2" t="s">
        <v>184</v>
      </c>
      <c r="B17" s="2"/>
      <c r="C17" s="2"/>
      <c r="D17" s="2"/>
      <c r="E17" s="2"/>
    </row>
    <row r="18" spans="1:5" x14ac:dyDescent="0.2">
      <c r="A18" s="2"/>
      <c r="B18" s="3"/>
      <c r="C18" s="4"/>
      <c r="D18" s="2"/>
      <c r="E18" s="2"/>
    </row>
    <row r="19" spans="1:5" x14ac:dyDescent="0.2">
      <c r="B19" s="3"/>
      <c r="C19" s="4"/>
    </row>
    <row r="20" spans="1:5" x14ac:dyDescent="0.2">
      <c r="B20" s="3"/>
      <c r="C20" s="4"/>
    </row>
    <row r="21" spans="1:5" x14ac:dyDescent="0.2">
      <c r="B21" s="2"/>
      <c r="C21" s="2"/>
    </row>
    <row r="22" spans="1:5" x14ac:dyDescent="0.2">
      <c r="B22" s="2"/>
      <c r="C22" s="2"/>
    </row>
  </sheetData>
  <hyperlinks>
    <hyperlink ref="B6" r:id="rId1" xr:uid="{78C00840-DDF3-4EA6-B7D3-D2D8657E153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409B-9D44-4FC4-90E1-16ADDD7FF46C}">
  <dimension ref="A1:K36"/>
  <sheetViews>
    <sheetView workbookViewId="0"/>
  </sheetViews>
  <sheetFormatPr baseColWidth="10" defaultColWidth="8.83203125" defaultRowHeight="15" x14ac:dyDescent="0.2"/>
  <cols>
    <col min="1" max="1" width="35.83203125" customWidth="1"/>
    <col min="2" max="2" width="16.1640625" customWidth="1"/>
    <col min="3" max="3" width="13.5" customWidth="1"/>
    <col min="4" max="4" width="8.83203125" customWidth="1"/>
    <col min="5" max="5" width="9.5" customWidth="1"/>
    <col min="6" max="6" width="13" customWidth="1"/>
    <col min="7" max="7" width="86.5" customWidth="1"/>
    <col min="9" max="9" width="10.1640625" style="22" customWidth="1"/>
    <col min="10" max="10" width="25.5" style="9" customWidth="1"/>
    <col min="11" max="11" width="37.5" style="9" customWidth="1"/>
  </cols>
  <sheetData>
    <row r="1" spans="1:11" x14ac:dyDescent="0.2">
      <c r="A1" s="1" t="s">
        <v>96</v>
      </c>
    </row>
    <row r="2" spans="1:11" x14ac:dyDescent="0.2">
      <c r="A2" s="1" t="s">
        <v>17</v>
      </c>
    </row>
    <row r="3" spans="1:11" x14ac:dyDescent="0.2">
      <c r="A3" s="15" t="s">
        <v>18</v>
      </c>
    </row>
    <row r="4" spans="1:11" x14ac:dyDescent="0.2">
      <c r="A4" s="15" t="s">
        <v>19</v>
      </c>
    </row>
    <row r="5" spans="1:11" x14ac:dyDescent="0.2">
      <c r="A5" s="15" t="s">
        <v>20</v>
      </c>
    </row>
    <row r="7" spans="1:11" ht="32" x14ac:dyDescent="0.2">
      <c r="A7" s="1" t="s">
        <v>7</v>
      </c>
      <c r="B7" s="1" t="s">
        <v>8</v>
      </c>
      <c r="C7" s="1" t="s">
        <v>9</v>
      </c>
      <c r="D7" s="1" t="s">
        <v>10</v>
      </c>
      <c r="E7" s="1" t="s">
        <v>11</v>
      </c>
      <c r="F7" s="1" t="s">
        <v>12</v>
      </c>
      <c r="G7" s="1" t="s">
        <v>13</v>
      </c>
      <c r="H7" s="10" t="s">
        <v>97</v>
      </c>
      <c r="I7" s="23" t="s">
        <v>98</v>
      </c>
      <c r="J7" s="21" t="s">
        <v>132</v>
      </c>
      <c r="K7" s="34" t="s">
        <v>182</v>
      </c>
    </row>
    <row r="8" spans="1:11" ht="80" x14ac:dyDescent="0.2">
      <c r="A8" s="9" t="s">
        <v>21</v>
      </c>
      <c r="B8" s="9" t="s">
        <v>22</v>
      </c>
      <c r="C8" s="9" t="s">
        <v>23</v>
      </c>
      <c r="D8" s="9" t="s">
        <v>18</v>
      </c>
      <c r="E8" s="9">
        <v>2013</v>
      </c>
      <c r="F8" s="9" t="s">
        <v>24</v>
      </c>
      <c r="G8" s="9" t="s">
        <v>25</v>
      </c>
      <c r="H8" s="11">
        <v>1000000</v>
      </c>
      <c r="I8" s="24">
        <f t="shared" ref="I8:I13" si="0">E8</f>
        <v>2013</v>
      </c>
      <c r="J8" s="18" t="s">
        <v>178</v>
      </c>
    </row>
    <row r="9" spans="1:11" ht="64" x14ac:dyDescent="0.2">
      <c r="A9" s="9" t="s">
        <v>26</v>
      </c>
      <c r="B9" s="9" t="s">
        <v>14</v>
      </c>
      <c r="C9" s="9" t="s">
        <v>11</v>
      </c>
      <c r="D9" s="9" t="s">
        <v>18</v>
      </c>
      <c r="E9" s="9">
        <v>2009</v>
      </c>
      <c r="F9" s="9" t="s">
        <v>27</v>
      </c>
      <c r="G9" s="9" t="s">
        <v>28</v>
      </c>
      <c r="H9" s="11">
        <v>190000</v>
      </c>
      <c r="I9" s="24">
        <f t="shared" si="0"/>
        <v>2009</v>
      </c>
      <c r="J9" s="19" t="s">
        <v>164</v>
      </c>
      <c r="K9" s="9" t="s">
        <v>181</v>
      </c>
    </row>
    <row r="10" spans="1:11" ht="64" x14ac:dyDescent="0.2">
      <c r="A10" s="9" t="s">
        <v>29</v>
      </c>
      <c r="B10" s="9" t="s">
        <v>14</v>
      </c>
      <c r="C10" s="9" t="s">
        <v>11</v>
      </c>
      <c r="D10" s="9" t="s">
        <v>18</v>
      </c>
      <c r="E10" s="9">
        <v>2003</v>
      </c>
      <c r="F10" s="9" t="s">
        <v>15</v>
      </c>
      <c r="G10" s="9" t="s">
        <v>30</v>
      </c>
      <c r="H10" s="11">
        <v>350000</v>
      </c>
      <c r="I10" s="24">
        <f t="shared" si="0"/>
        <v>2003</v>
      </c>
      <c r="J10" s="18" t="s">
        <v>178</v>
      </c>
    </row>
    <row r="11" spans="1:11" ht="48" x14ac:dyDescent="0.2">
      <c r="A11" s="9" t="s">
        <v>31</v>
      </c>
      <c r="B11" s="9" t="s">
        <v>14</v>
      </c>
      <c r="C11" s="9" t="s">
        <v>11</v>
      </c>
      <c r="D11" s="9" t="s">
        <v>18</v>
      </c>
      <c r="E11" s="9">
        <v>2013</v>
      </c>
      <c r="F11" s="9" t="s">
        <v>32</v>
      </c>
      <c r="G11" s="9" t="s">
        <v>33</v>
      </c>
      <c r="H11" s="11">
        <v>250000</v>
      </c>
      <c r="I11" s="24">
        <f t="shared" si="0"/>
        <v>2013</v>
      </c>
      <c r="J11" s="19" t="s">
        <v>165</v>
      </c>
    </row>
    <row r="12" spans="1:11" ht="80" x14ac:dyDescent="0.2">
      <c r="A12" s="9" t="s">
        <v>34</v>
      </c>
      <c r="B12" s="9" t="s">
        <v>22</v>
      </c>
      <c r="C12" s="9" t="s">
        <v>23</v>
      </c>
      <c r="D12" s="9" t="s">
        <v>18</v>
      </c>
      <c r="E12" s="9">
        <v>2017</v>
      </c>
      <c r="F12" s="9" t="s">
        <v>27</v>
      </c>
      <c r="G12" s="9" t="s">
        <v>35</v>
      </c>
      <c r="H12" s="11">
        <v>1000000</v>
      </c>
      <c r="I12" s="24">
        <f t="shared" si="0"/>
        <v>2017</v>
      </c>
      <c r="J12" s="19" t="s">
        <v>164</v>
      </c>
      <c r="K12" s="9" t="s">
        <v>181</v>
      </c>
    </row>
    <row r="13" spans="1:11" ht="64" x14ac:dyDescent="0.2">
      <c r="A13" s="9" t="s">
        <v>36</v>
      </c>
      <c r="B13" s="9" t="s">
        <v>14</v>
      </c>
      <c r="C13" s="9" t="s">
        <v>11</v>
      </c>
      <c r="D13" s="9" t="s">
        <v>18</v>
      </c>
      <c r="E13" s="9">
        <v>2018</v>
      </c>
      <c r="F13" s="9" t="s">
        <v>16</v>
      </c>
      <c r="G13" s="9" t="s">
        <v>37</v>
      </c>
      <c r="H13" s="11">
        <v>0</v>
      </c>
      <c r="I13" s="24">
        <f t="shared" si="0"/>
        <v>2018</v>
      </c>
      <c r="J13" s="33" t="s">
        <v>117</v>
      </c>
    </row>
    <row r="14" spans="1:11" ht="80" x14ac:dyDescent="0.2">
      <c r="A14" s="9" t="s">
        <v>38</v>
      </c>
      <c r="B14" s="9" t="s">
        <v>22</v>
      </c>
      <c r="C14" s="9" t="s">
        <v>39</v>
      </c>
      <c r="D14" s="9" t="s">
        <v>18</v>
      </c>
      <c r="E14" s="9" t="s">
        <v>40</v>
      </c>
      <c r="F14" s="9" t="s">
        <v>41</v>
      </c>
      <c r="G14" s="9" t="s">
        <v>42</v>
      </c>
      <c r="H14" s="11">
        <v>4000000</v>
      </c>
      <c r="I14" s="24">
        <v>2022</v>
      </c>
      <c r="J14" s="19" t="s">
        <v>165</v>
      </c>
    </row>
    <row r="15" spans="1:11" ht="48" x14ac:dyDescent="0.2">
      <c r="A15" s="9" t="s">
        <v>43</v>
      </c>
      <c r="B15" s="9" t="s">
        <v>22</v>
      </c>
      <c r="C15" s="9" t="s">
        <v>44</v>
      </c>
      <c r="D15" s="9" t="s">
        <v>18</v>
      </c>
      <c r="E15" s="9">
        <v>2021</v>
      </c>
      <c r="F15" s="9" t="s">
        <v>27</v>
      </c>
      <c r="G15" s="9" t="s">
        <v>45</v>
      </c>
      <c r="H15" s="11">
        <v>0</v>
      </c>
      <c r="I15" s="24">
        <f>E15</f>
        <v>2021</v>
      </c>
      <c r="J15" s="19" t="s">
        <v>164</v>
      </c>
      <c r="K15" s="9" t="s">
        <v>181</v>
      </c>
    </row>
    <row r="16" spans="1:11" ht="48" x14ac:dyDescent="0.2">
      <c r="A16" s="9" t="s">
        <v>46</v>
      </c>
      <c r="B16" s="9" t="s">
        <v>22</v>
      </c>
      <c r="C16" s="9" t="s">
        <v>44</v>
      </c>
      <c r="D16" s="9" t="s">
        <v>18</v>
      </c>
      <c r="E16" s="9" t="s">
        <v>47</v>
      </c>
      <c r="F16" s="9" t="s">
        <v>48</v>
      </c>
      <c r="G16" s="9" t="s">
        <v>49</v>
      </c>
      <c r="H16" s="11">
        <v>500000</v>
      </c>
      <c r="I16" s="24">
        <v>2025</v>
      </c>
      <c r="J16" s="18" t="s">
        <v>178</v>
      </c>
    </row>
    <row r="17" spans="1:11" ht="64" x14ac:dyDescent="0.2">
      <c r="A17" s="9" t="s">
        <v>50</v>
      </c>
      <c r="B17" s="9" t="s">
        <v>22</v>
      </c>
      <c r="C17" s="9" t="s">
        <v>23</v>
      </c>
      <c r="D17" s="9" t="s">
        <v>18</v>
      </c>
      <c r="E17" s="9">
        <v>2017</v>
      </c>
      <c r="F17" s="9" t="s">
        <v>16</v>
      </c>
      <c r="G17" s="9" t="s">
        <v>51</v>
      </c>
      <c r="H17" s="11">
        <v>1400000</v>
      </c>
      <c r="I17" s="24">
        <f t="shared" ref="I17:I25" si="1">E17</f>
        <v>2017</v>
      </c>
      <c r="J17" s="33" t="s">
        <v>117</v>
      </c>
    </row>
    <row r="18" spans="1:11" ht="64" x14ac:dyDescent="0.2">
      <c r="A18" s="9" t="s">
        <v>52</v>
      </c>
      <c r="B18" s="9" t="s">
        <v>14</v>
      </c>
      <c r="C18" s="9" t="s">
        <v>11</v>
      </c>
      <c r="D18" s="9" t="s">
        <v>18</v>
      </c>
      <c r="E18" s="9">
        <v>2012</v>
      </c>
      <c r="F18" s="9" t="s">
        <v>27</v>
      </c>
      <c r="G18" s="9" t="s">
        <v>53</v>
      </c>
      <c r="H18" s="11">
        <v>100000</v>
      </c>
      <c r="I18" s="24">
        <f t="shared" si="1"/>
        <v>2012</v>
      </c>
      <c r="J18" s="19" t="s">
        <v>164</v>
      </c>
      <c r="K18" s="9" t="s">
        <v>181</v>
      </c>
    </row>
    <row r="19" spans="1:11" ht="64" x14ac:dyDescent="0.2">
      <c r="A19" s="9" t="s">
        <v>54</v>
      </c>
      <c r="B19" s="9" t="s">
        <v>22</v>
      </c>
      <c r="C19" s="9" t="s">
        <v>44</v>
      </c>
      <c r="D19" s="9" t="s">
        <v>18</v>
      </c>
      <c r="E19" s="9">
        <v>2026</v>
      </c>
      <c r="F19" s="9" t="s">
        <v>55</v>
      </c>
      <c r="G19" s="9" t="s">
        <v>56</v>
      </c>
      <c r="H19" s="11">
        <v>0</v>
      </c>
      <c r="I19" s="24">
        <f t="shared" si="1"/>
        <v>2026</v>
      </c>
      <c r="J19" s="18" t="s">
        <v>178</v>
      </c>
    </row>
    <row r="20" spans="1:11" ht="64" x14ac:dyDescent="0.2">
      <c r="A20" s="9" t="s">
        <v>57</v>
      </c>
      <c r="B20" s="9" t="s">
        <v>22</v>
      </c>
      <c r="C20" s="9" t="s">
        <v>39</v>
      </c>
      <c r="D20" s="9" t="s">
        <v>18</v>
      </c>
      <c r="E20" s="9">
        <v>2025</v>
      </c>
      <c r="F20" s="9" t="s">
        <v>16</v>
      </c>
      <c r="G20" s="9" t="s">
        <v>58</v>
      </c>
      <c r="H20" s="11">
        <v>3000000</v>
      </c>
      <c r="I20" s="24">
        <f t="shared" si="1"/>
        <v>2025</v>
      </c>
      <c r="J20" s="19" t="s">
        <v>116</v>
      </c>
    </row>
    <row r="21" spans="1:11" ht="96" x14ac:dyDescent="0.2">
      <c r="A21" s="9" t="s">
        <v>59</v>
      </c>
      <c r="B21" s="9" t="s">
        <v>14</v>
      </c>
      <c r="C21" s="9" t="s">
        <v>11</v>
      </c>
      <c r="D21" s="9" t="s">
        <v>18</v>
      </c>
      <c r="E21" s="9">
        <v>2010</v>
      </c>
      <c r="F21" s="9" t="s">
        <v>15</v>
      </c>
      <c r="G21" s="9" t="s">
        <v>60</v>
      </c>
      <c r="H21" s="12">
        <f>4000000/7</f>
        <v>571428.57142857148</v>
      </c>
      <c r="I21" s="24">
        <f t="shared" si="1"/>
        <v>2010</v>
      </c>
      <c r="J21" s="18" t="s">
        <v>178</v>
      </c>
    </row>
    <row r="22" spans="1:11" ht="32" x14ac:dyDescent="0.2">
      <c r="A22" s="9" t="s">
        <v>61</v>
      </c>
      <c r="B22" s="9" t="s">
        <v>22</v>
      </c>
      <c r="C22" s="9" t="s">
        <v>23</v>
      </c>
      <c r="D22" s="9" t="s">
        <v>18</v>
      </c>
      <c r="E22" s="9">
        <v>2010</v>
      </c>
      <c r="F22" s="9" t="s">
        <v>15</v>
      </c>
      <c r="G22" s="9" t="s">
        <v>62</v>
      </c>
      <c r="H22" s="11">
        <v>8400000</v>
      </c>
      <c r="I22" s="24">
        <f t="shared" si="1"/>
        <v>2010</v>
      </c>
      <c r="J22" s="18" t="s">
        <v>178</v>
      </c>
    </row>
    <row r="23" spans="1:11" ht="64" x14ac:dyDescent="0.2">
      <c r="A23" s="9" t="s">
        <v>63</v>
      </c>
      <c r="B23" s="9" t="s">
        <v>22</v>
      </c>
      <c r="C23" s="9" t="s">
        <v>23</v>
      </c>
      <c r="D23" s="9" t="s">
        <v>18</v>
      </c>
      <c r="E23" s="9">
        <v>2013</v>
      </c>
      <c r="F23" s="9" t="s">
        <v>32</v>
      </c>
      <c r="G23" s="9" t="s">
        <v>64</v>
      </c>
      <c r="H23" s="11">
        <v>1000000</v>
      </c>
      <c r="I23" s="24">
        <f t="shared" si="1"/>
        <v>2013</v>
      </c>
      <c r="J23" s="19" t="s">
        <v>165</v>
      </c>
    </row>
    <row r="24" spans="1:11" ht="64" x14ac:dyDescent="0.2">
      <c r="A24" s="9" t="s">
        <v>65</v>
      </c>
      <c r="B24" s="9" t="s">
        <v>14</v>
      </c>
      <c r="C24" s="9" t="s">
        <v>11</v>
      </c>
      <c r="D24" s="9" t="s">
        <v>18</v>
      </c>
      <c r="E24" s="9">
        <v>2009</v>
      </c>
      <c r="F24" s="9" t="s">
        <v>48</v>
      </c>
      <c r="G24" s="9" t="s">
        <v>66</v>
      </c>
      <c r="H24" s="12">
        <f>4700000/6</f>
        <v>783333.33333333337</v>
      </c>
      <c r="I24" s="24">
        <f t="shared" si="1"/>
        <v>2009</v>
      </c>
      <c r="J24" s="18" t="s">
        <v>178</v>
      </c>
    </row>
    <row r="25" spans="1:11" ht="64" x14ac:dyDescent="0.2">
      <c r="A25" s="9" t="s">
        <v>67</v>
      </c>
      <c r="B25" s="9" t="s">
        <v>22</v>
      </c>
      <c r="C25" s="9" t="s">
        <v>23</v>
      </c>
      <c r="D25" s="9" t="s">
        <v>18</v>
      </c>
      <c r="E25" s="9">
        <v>2000</v>
      </c>
      <c r="F25" s="9" t="s">
        <v>68</v>
      </c>
      <c r="G25" s="9" t="s">
        <v>69</v>
      </c>
      <c r="H25" s="11">
        <v>3000000</v>
      </c>
      <c r="I25" s="24">
        <f t="shared" si="1"/>
        <v>2000</v>
      </c>
      <c r="J25" s="18" t="s">
        <v>178</v>
      </c>
    </row>
    <row r="26" spans="1:11" ht="64" x14ac:dyDescent="0.2">
      <c r="A26" s="9" t="s">
        <v>70</v>
      </c>
      <c r="B26" s="9" t="s">
        <v>22</v>
      </c>
      <c r="C26" s="9" t="s">
        <v>39</v>
      </c>
      <c r="D26" s="9" t="s">
        <v>18</v>
      </c>
      <c r="E26" s="9" t="s">
        <v>71</v>
      </c>
      <c r="F26" s="9" t="s">
        <v>72</v>
      </c>
      <c r="G26" s="9" t="s">
        <v>73</v>
      </c>
      <c r="H26" s="11">
        <v>0</v>
      </c>
      <c r="I26" s="24">
        <v>2030</v>
      </c>
      <c r="J26" s="19" t="s">
        <v>165</v>
      </c>
    </row>
    <row r="27" spans="1:11" ht="64" x14ac:dyDescent="0.2">
      <c r="A27" s="9" t="s">
        <v>74</v>
      </c>
      <c r="B27" s="9" t="s">
        <v>22</v>
      </c>
      <c r="C27" s="9" t="s">
        <v>23</v>
      </c>
      <c r="D27" s="9" t="s">
        <v>18</v>
      </c>
      <c r="E27" s="9">
        <v>1982</v>
      </c>
      <c r="F27" s="9" t="s">
        <v>32</v>
      </c>
      <c r="G27" s="9" t="s">
        <v>75</v>
      </c>
      <c r="H27" s="11">
        <v>700000</v>
      </c>
      <c r="I27" s="24">
        <f>E27</f>
        <v>1982</v>
      </c>
      <c r="J27" s="19" t="s">
        <v>165</v>
      </c>
    </row>
    <row r="28" spans="1:11" ht="48" x14ac:dyDescent="0.2">
      <c r="A28" s="9" t="s">
        <v>76</v>
      </c>
      <c r="B28" s="9" t="s">
        <v>22</v>
      </c>
      <c r="C28" s="9" t="s">
        <v>23</v>
      </c>
      <c r="D28" s="9" t="s">
        <v>18</v>
      </c>
      <c r="E28" s="9">
        <v>2013</v>
      </c>
      <c r="F28" s="9" t="s">
        <v>15</v>
      </c>
      <c r="G28" s="9" t="s">
        <v>77</v>
      </c>
      <c r="H28" s="11">
        <v>900000</v>
      </c>
      <c r="I28" s="24">
        <f>E28</f>
        <v>2013</v>
      </c>
      <c r="J28" s="18" t="s">
        <v>178</v>
      </c>
    </row>
    <row r="29" spans="1:11" ht="80" x14ac:dyDescent="0.2">
      <c r="A29" s="9" t="s">
        <v>78</v>
      </c>
      <c r="B29" s="9" t="s">
        <v>22</v>
      </c>
      <c r="C29" s="9" t="s">
        <v>39</v>
      </c>
      <c r="D29" s="9" t="s">
        <v>18</v>
      </c>
      <c r="E29" s="9" t="s">
        <v>79</v>
      </c>
      <c r="F29" s="9" t="s">
        <v>16</v>
      </c>
      <c r="G29" s="9" t="s">
        <v>80</v>
      </c>
      <c r="H29" s="11">
        <v>3400000</v>
      </c>
      <c r="I29" s="24">
        <v>2026</v>
      </c>
      <c r="J29" s="19" t="s">
        <v>116</v>
      </c>
    </row>
    <row r="30" spans="1:11" ht="64" x14ac:dyDescent="0.2">
      <c r="A30" s="9" t="s">
        <v>81</v>
      </c>
      <c r="B30" s="9" t="s">
        <v>14</v>
      </c>
      <c r="C30" s="9" t="s">
        <v>11</v>
      </c>
      <c r="D30" s="9" t="s">
        <v>18</v>
      </c>
      <c r="E30" s="9">
        <v>2013</v>
      </c>
      <c r="F30" s="9" t="s">
        <v>15</v>
      </c>
      <c r="G30" s="9" t="s">
        <v>82</v>
      </c>
      <c r="H30" s="12">
        <f>1100000/6</f>
        <v>183333.33333333334</v>
      </c>
      <c r="I30" s="24">
        <f t="shared" ref="I30:I36" si="2">E30</f>
        <v>2013</v>
      </c>
      <c r="J30" s="18" t="s">
        <v>178</v>
      </c>
    </row>
    <row r="31" spans="1:11" ht="48" x14ac:dyDescent="0.2">
      <c r="A31" s="9" t="s">
        <v>83</v>
      </c>
      <c r="B31" s="9" t="s">
        <v>22</v>
      </c>
      <c r="C31" s="9" t="s">
        <v>23</v>
      </c>
      <c r="D31" s="9" t="s">
        <v>18</v>
      </c>
      <c r="E31" s="9">
        <v>1986</v>
      </c>
      <c r="F31" s="9" t="s">
        <v>15</v>
      </c>
      <c r="G31" s="9" t="s">
        <v>84</v>
      </c>
      <c r="H31" s="11">
        <v>7000000</v>
      </c>
      <c r="I31" s="24">
        <f t="shared" si="2"/>
        <v>1986</v>
      </c>
      <c r="J31" s="18" t="s">
        <v>178</v>
      </c>
    </row>
    <row r="32" spans="1:11" ht="64" x14ac:dyDescent="0.2">
      <c r="A32" s="9" t="s">
        <v>85</v>
      </c>
      <c r="B32" s="9" t="s">
        <v>14</v>
      </c>
      <c r="C32" s="9" t="s">
        <v>11</v>
      </c>
      <c r="D32" s="9" t="s">
        <v>18</v>
      </c>
      <c r="E32" s="9">
        <v>2013</v>
      </c>
      <c r="F32" s="9" t="s">
        <v>86</v>
      </c>
      <c r="G32" s="9" t="s">
        <v>87</v>
      </c>
      <c r="H32" s="11">
        <v>200000</v>
      </c>
      <c r="I32" s="24">
        <f t="shared" si="2"/>
        <v>2013</v>
      </c>
      <c r="J32" s="19" t="s">
        <v>164</v>
      </c>
      <c r="K32" s="9" t="s">
        <v>181</v>
      </c>
    </row>
    <row r="33" spans="1:10" ht="80" x14ac:dyDescent="0.2">
      <c r="A33" s="9" t="s">
        <v>88</v>
      </c>
      <c r="B33" s="9" t="s">
        <v>22</v>
      </c>
      <c r="C33" s="9" t="s">
        <v>23</v>
      </c>
      <c r="D33" s="9" t="s">
        <v>18</v>
      </c>
      <c r="E33" s="9">
        <v>1972</v>
      </c>
      <c r="F33" s="9" t="s">
        <v>15</v>
      </c>
      <c r="G33" s="9" t="s">
        <v>89</v>
      </c>
      <c r="H33" s="11">
        <v>450000</v>
      </c>
      <c r="I33" s="24">
        <f t="shared" si="2"/>
        <v>1972</v>
      </c>
      <c r="J33" s="18" t="s">
        <v>178</v>
      </c>
    </row>
    <row r="34" spans="1:10" ht="48" x14ac:dyDescent="0.2">
      <c r="A34" s="9" t="s">
        <v>90</v>
      </c>
      <c r="B34" s="9" t="s">
        <v>14</v>
      </c>
      <c r="C34" s="9" t="s">
        <v>39</v>
      </c>
      <c r="D34" s="9" t="s">
        <v>18</v>
      </c>
      <c r="E34" s="9"/>
      <c r="F34" s="9" t="s">
        <v>16</v>
      </c>
      <c r="G34" s="9" t="s">
        <v>91</v>
      </c>
      <c r="H34" s="11">
        <v>0</v>
      </c>
      <c r="I34" s="24">
        <f t="shared" si="2"/>
        <v>0</v>
      </c>
      <c r="J34" s="33" t="s">
        <v>117</v>
      </c>
    </row>
    <row r="35" spans="1:10" ht="48" x14ac:dyDescent="0.2">
      <c r="A35" s="9" t="s">
        <v>92</v>
      </c>
      <c r="B35" s="9" t="s">
        <v>22</v>
      </c>
      <c r="C35" s="9" t="s">
        <v>39</v>
      </c>
      <c r="D35" s="9" t="s">
        <v>18</v>
      </c>
      <c r="E35" s="9">
        <v>2025</v>
      </c>
      <c r="F35" s="9" t="s">
        <v>72</v>
      </c>
      <c r="G35" s="9" t="s">
        <v>93</v>
      </c>
      <c r="H35" s="11">
        <v>0</v>
      </c>
      <c r="I35" s="24">
        <f t="shared" si="2"/>
        <v>2025</v>
      </c>
      <c r="J35" s="19" t="s">
        <v>116</v>
      </c>
    </row>
    <row r="36" spans="1:10" ht="48" x14ac:dyDescent="0.2">
      <c r="A36" s="9" t="s">
        <v>94</v>
      </c>
      <c r="B36" s="9" t="s">
        <v>22</v>
      </c>
      <c r="C36" s="9" t="s">
        <v>39</v>
      </c>
      <c r="D36" s="9" t="s">
        <v>18</v>
      </c>
      <c r="E36" s="9">
        <v>2022</v>
      </c>
      <c r="F36" s="9" t="s">
        <v>32</v>
      </c>
      <c r="G36" s="9" t="s">
        <v>95</v>
      </c>
      <c r="H36" s="11">
        <v>1625000</v>
      </c>
      <c r="I36" s="24">
        <f t="shared" si="2"/>
        <v>2022</v>
      </c>
      <c r="J36" s="19" t="s">
        <v>165</v>
      </c>
    </row>
  </sheetData>
  <autoFilter ref="A7:K36" xr:uid="{F8CF2463-0780-4617-8F18-CB8D4B93782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5266F-BD5E-4822-BA8F-3811C6ED8EBD}">
  <dimension ref="A1:AH120"/>
  <sheetViews>
    <sheetView workbookViewId="0">
      <selection activeCell="B31" sqref="B31"/>
    </sheetView>
  </sheetViews>
  <sheetFormatPr baseColWidth="10" defaultColWidth="8.83203125" defaultRowHeight="15" x14ac:dyDescent="0.2"/>
  <cols>
    <col min="1" max="1" width="53.5" customWidth="1"/>
    <col min="2" max="2" width="9.33203125" bestFit="1" customWidth="1"/>
  </cols>
  <sheetData>
    <row r="1" spans="1:34" ht="16" x14ac:dyDescent="0.2">
      <c r="A1" s="13" t="s">
        <v>101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s="2" customFormat="1" x14ac:dyDescent="0.2">
      <c r="A2" s="20"/>
      <c r="B2" s="33">
        <v>2018</v>
      </c>
      <c r="C2" s="2">
        <v>2019</v>
      </c>
      <c r="D2" s="2">
        <v>2020</v>
      </c>
      <c r="E2" s="2">
        <v>2021</v>
      </c>
      <c r="F2" s="2">
        <v>2022</v>
      </c>
      <c r="G2" s="2">
        <v>2023</v>
      </c>
      <c r="H2" s="2">
        <v>2024</v>
      </c>
      <c r="I2" s="2">
        <v>2025</v>
      </c>
      <c r="J2" s="2">
        <v>2026</v>
      </c>
      <c r="K2" s="2">
        <v>2027</v>
      </c>
      <c r="L2" s="2">
        <v>2028</v>
      </c>
      <c r="M2" s="2">
        <v>2029</v>
      </c>
      <c r="N2" s="2">
        <v>2030</v>
      </c>
      <c r="O2" s="2">
        <v>2031</v>
      </c>
      <c r="P2" s="2">
        <v>2032</v>
      </c>
      <c r="Q2" s="2">
        <v>2033</v>
      </c>
      <c r="R2" s="2">
        <v>2034</v>
      </c>
      <c r="S2" s="2">
        <v>2035</v>
      </c>
      <c r="T2" s="2">
        <v>2036</v>
      </c>
      <c r="U2" s="2">
        <v>2037</v>
      </c>
      <c r="V2" s="2">
        <v>2038</v>
      </c>
      <c r="W2" s="2">
        <v>2039</v>
      </c>
      <c r="X2" s="2">
        <v>2040</v>
      </c>
      <c r="Y2" s="2">
        <v>2041</v>
      </c>
      <c r="Z2" s="2">
        <v>2042</v>
      </c>
      <c r="AA2" s="2">
        <v>2043</v>
      </c>
      <c r="AB2" s="2">
        <v>2044</v>
      </c>
      <c r="AC2" s="2">
        <v>2045</v>
      </c>
      <c r="AD2" s="2">
        <v>2046</v>
      </c>
      <c r="AE2" s="2">
        <v>2047</v>
      </c>
      <c r="AF2" s="2">
        <v>2048</v>
      </c>
      <c r="AG2" s="2">
        <v>2049</v>
      </c>
      <c r="AH2" s="2">
        <v>2050</v>
      </c>
    </row>
    <row r="3" spans="1:34" s="2" customFormat="1" x14ac:dyDescent="0.2">
      <c r="A3" s="27" t="s">
        <v>116</v>
      </c>
      <c r="B3" s="25">
        <f>SUMIFS('Global CCS Database'!$H:$H,'Global CCS Database'!$I:$I,_xlfn.CONCAT("&lt;=",B$2),'Global CCS Database'!$J:$J,$A3)</f>
        <v>0</v>
      </c>
      <c r="C3" s="25">
        <f>SUMIFS('Global CCS Database'!$H:$H,'Global CCS Database'!$I:$I,_xlfn.CONCAT("&lt;=",C$2),'Global CCS Database'!$J:$J,$A3)</f>
        <v>0</v>
      </c>
      <c r="D3" s="25">
        <f>SUMIFS('Global CCS Database'!$H:$H,'Global CCS Database'!$I:$I,_xlfn.CONCAT("&lt;=",D$2),'Global CCS Database'!$J:$J,$A3)</f>
        <v>0</v>
      </c>
      <c r="E3" s="25">
        <f>SUMIFS('Global CCS Database'!$H:$H,'Global CCS Database'!$I:$I,_xlfn.CONCAT("&lt;=",E$2),'Global CCS Database'!$J:$J,$A3)</f>
        <v>0</v>
      </c>
      <c r="F3" s="25">
        <f>SUMIFS('Global CCS Database'!$H:$H,'Global CCS Database'!$I:$I,_xlfn.CONCAT("&lt;=",F$2),'Global CCS Database'!$J:$J,$A3)</f>
        <v>0</v>
      </c>
      <c r="G3" s="25">
        <f>SUMIFS('Global CCS Database'!$H:$H,'Global CCS Database'!$I:$I,_xlfn.CONCAT("&lt;=",G$2),'Global CCS Database'!$J:$J,$A3)</f>
        <v>0</v>
      </c>
      <c r="H3" s="25">
        <f>SUMIFS('Global CCS Database'!$H:$H,'Global CCS Database'!$I:$I,_xlfn.CONCAT("&lt;=",H$2),'Global CCS Database'!$J:$J,$A3)</f>
        <v>0</v>
      </c>
      <c r="I3" s="25">
        <f>SUMIFS('Global CCS Database'!$H:$H,'Global CCS Database'!$I:$I,_xlfn.CONCAT("&lt;=",I$2),'Global CCS Database'!$J:$J,$A3)</f>
        <v>3000000</v>
      </c>
      <c r="J3" s="25">
        <f>SUMIFS('Global CCS Database'!$H:$H,'Global CCS Database'!$I:$I,_xlfn.CONCAT("&lt;=",J$2),'Global CCS Database'!$J:$J,$A3)</f>
        <v>6400000</v>
      </c>
      <c r="K3" s="25">
        <f>SUMIFS('Global CCS Database'!$H:$H,'Global CCS Database'!$I:$I,_xlfn.CONCAT("&lt;=",K$2),'Global CCS Database'!$J:$J,$A3)</f>
        <v>6400000</v>
      </c>
      <c r="L3" s="25">
        <f>SUMIFS('Global CCS Database'!$H:$H,'Global CCS Database'!$I:$I,_xlfn.CONCAT("&lt;=",L$2),'Global CCS Database'!$J:$J,$A3)</f>
        <v>6400000</v>
      </c>
      <c r="M3" s="25">
        <f>SUMIFS('Global CCS Database'!$H:$H,'Global CCS Database'!$I:$I,_xlfn.CONCAT("&lt;=",M$2),'Global CCS Database'!$J:$J,$A3)</f>
        <v>6400000</v>
      </c>
      <c r="N3" s="25">
        <f>SUMIFS('Global CCS Database'!$H:$H,'Global CCS Database'!$I:$I,_xlfn.CONCAT("&lt;=",N$2),'Global CCS Database'!$J:$J,$A3)</f>
        <v>6400000</v>
      </c>
      <c r="O3" s="25">
        <f>SUMIFS('Global CCS Database'!$H:$H,'Global CCS Database'!$I:$I,_xlfn.CONCAT("&lt;=",O$2),'Global CCS Database'!$J:$J,$A3)</f>
        <v>6400000</v>
      </c>
      <c r="P3" s="25">
        <f>SUMIFS('Global CCS Database'!$H:$H,'Global CCS Database'!$I:$I,_xlfn.CONCAT("&lt;=",P$2),'Global CCS Database'!$J:$J,$A3)</f>
        <v>6400000</v>
      </c>
      <c r="Q3" s="25">
        <f>SUMIFS('Global CCS Database'!$H:$H,'Global CCS Database'!$I:$I,_xlfn.CONCAT("&lt;=",Q$2),'Global CCS Database'!$J:$J,$A3)</f>
        <v>6400000</v>
      </c>
      <c r="R3" s="25">
        <f>SUMIFS('Global CCS Database'!$H:$H,'Global CCS Database'!$I:$I,_xlfn.CONCAT("&lt;=",R$2),'Global CCS Database'!$J:$J,$A3)</f>
        <v>6400000</v>
      </c>
      <c r="S3" s="25">
        <f>SUMIFS('Global CCS Database'!$H:$H,'Global CCS Database'!$I:$I,_xlfn.CONCAT("&lt;=",S$2),'Global CCS Database'!$J:$J,$A3)</f>
        <v>6400000</v>
      </c>
      <c r="T3" s="25">
        <f>SUMIFS('Global CCS Database'!$H:$H,'Global CCS Database'!$I:$I,_xlfn.CONCAT("&lt;=",T$2),'Global CCS Database'!$J:$J,$A3)</f>
        <v>6400000</v>
      </c>
      <c r="U3" s="25">
        <f>SUMIFS('Global CCS Database'!$H:$H,'Global CCS Database'!$I:$I,_xlfn.CONCAT("&lt;=",U$2),'Global CCS Database'!$J:$J,$A3)</f>
        <v>6400000</v>
      </c>
      <c r="V3" s="25">
        <f>SUMIFS('Global CCS Database'!$H:$H,'Global CCS Database'!$I:$I,_xlfn.CONCAT("&lt;=",V$2),'Global CCS Database'!$J:$J,$A3)</f>
        <v>6400000</v>
      </c>
      <c r="W3" s="25">
        <f>SUMIFS('Global CCS Database'!$H:$H,'Global CCS Database'!$I:$I,_xlfn.CONCAT("&lt;=",W$2),'Global CCS Database'!$J:$J,$A3)</f>
        <v>6400000</v>
      </c>
      <c r="X3" s="25">
        <f>SUMIFS('Global CCS Database'!$H:$H,'Global CCS Database'!$I:$I,_xlfn.CONCAT("&lt;=",X$2),'Global CCS Database'!$J:$J,$A3)</f>
        <v>6400000</v>
      </c>
      <c r="Y3" s="25">
        <f>SUMIFS('Global CCS Database'!$H:$H,'Global CCS Database'!$I:$I,_xlfn.CONCAT("&lt;=",Y$2),'Global CCS Database'!$J:$J,$A3)</f>
        <v>6400000</v>
      </c>
      <c r="Z3" s="25">
        <f>SUMIFS('Global CCS Database'!$H:$H,'Global CCS Database'!$I:$I,_xlfn.CONCAT("&lt;=",Z$2),'Global CCS Database'!$J:$J,$A3)</f>
        <v>6400000</v>
      </c>
      <c r="AA3" s="25">
        <f>SUMIFS('Global CCS Database'!$H:$H,'Global CCS Database'!$I:$I,_xlfn.CONCAT("&lt;=",AA$2),'Global CCS Database'!$J:$J,$A3)</f>
        <v>6400000</v>
      </c>
      <c r="AB3" s="25">
        <f>SUMIFS('Global CCS Database'!$H:$H,'Global CCS Database'!$I:$I,_xlfn.CONCAT("&lt;=",AB$2),'Global CCS Database'!$J:$J,$A3)</f>
        <v>6400000</v>
      </c>
      <c r="AC3" s="25">
        <f>SUMIFS('Global CCS Database'!$H:$H,'Global CCS Database'!$I:$I,_xlfn.CONCAT("&lt;=",AC$2),'Global CCS Database'!$J:$J,$A3)</f>
        <v>6400000</v>
      </c>
      <c r="AD3" s="25">
        <f>SUMIFS('Global CCS Database'!$H:$H,'Global CCS Database'!$I:$I,_xlfn.CONCAT("&lt;=",AD$2),'Global CCS Database'!$J:$J,$A3)</f>
        <v>6400000</v>
      </c>
      <c r="AE3" s="25">
        <f>SUMIFS('Global CCS Database'!$H:$H,'Global CCS Database'!$I:$I,_xlfn.CONCAT("&lt;=",AE$2),'Global CCS Database'!$J:$J,$A3)</f>
        <v>6400000</v>
      </c>
      <c r="AF3" s="25">
        <f>SUMIFS('Global CCS Database'!$H:$H,'Global CCS Database'!$I:$I,_xlfn.CONCAT("&lt;=",AF$2),'Global CCS Database'!$J:$J,$A3)</f>
        <v>6400000</v>
      </c>
      <c r="AG3" s="25">
        <f>SUMIFS('Global CCS Database'!$H:$H,'Global CCS Database'!$I:$I,_xlfn.CONCAT("&lt;=",AG$2),'Global CCS Database'!$J:$J,$A3)</f>
        <v>6400000</v>
      </c>
      <c r="AH3" s="25">
        <f>SUMIFS('Global CCS Database'!$H:$H,'Global CCS Database'!$I:$I,_xlfn.CONCAT("&lt;=",AH$2),'Global CCS Database'!$J:$J,$A3)</f>
        <v>6400000</v>
      </c>
    </row>
    <row r="4" spans="1:34" s="2" customFormat="1" x14ac:dyDescent="0.2">
      <c r="A4" s="27" t="s">
        <v>117</v>
      </c>
      <c r="B4" s="25">
        <f>SUMIFS('Global CCS Database'!$H:$H,'Global CCS Database'!$I:$I,_xlfn.CONCAT("&lt;=",B$2),'Global CCS Database'!$J:$J,$A4)</f>
        <v>1400000</v>
      </c>
      <c r="C4" s="25">
        <f>SUMIFS('Global CCS Database'!$H:$H,'Global CCS Database'!$I:$I,_xlfn.CONCAT("&lt;=",C$2),'Global CCS Database'!$J:$J,$A4)</f>
        <v>1400000</v>
      </c>
      <c r="D4" s="25">
        <f>SUMIFS('Global CCS Database'!$H:$H,'Global CCS Database'!$I:$I,_xlfn.CONCAT("&lt;=",D$2),'Global CCS Database'!$J:$J,$A4)</f>
        <v>1400000</v>
      </c>
      <c r="E4" s="25">
        <f>SUMIFS('Global CCS Database'!$H:$H,'Global CCS Database'!$I:$I,_xlfn.CONCAT("&lt;=",E$2),'Global CCS Database'!$J:$J,$A4)</f>
        <v>1400000</v>
      </c>
      <c r="F4" s="25">
        <f>SUMIFS('Global CCS Database'!$H:$H,'Global CCS Database'!$I:$I,_xlfn.CONCAT("&lt;=",F$2),'Global CCS Database'!$J:$J,$A4)</f>
        <v>1400000</v>
      </c>
      <c r="G4" s="25">
        <f>SUMIFS('Global CCS Database'!$H:$H,'Global CCS Database'!$I:$I,_xlfn.CONCAT("&lt;=",G$2),'Global CCS Database'!$J:$J,$A4)</f>
        <v>1400000</v>
      </c>
      <c r="H4" s="25">
        <f>SUMIFS('Global CCS Database'!$H:$H,'Global CCS Database'!$I:$I,_xlfn.CONCAT("&lt;=",H$2),'Global CCS Database'!$J:$J,$A4)</f>
        <v>1400000</v>
      </c>
      <c r="I4" s="25">
        <f>SUMIFS('Global CCS Database'!$H:$H,'Global CCS Database'!$I:$I,_xlfn.CONCAT("&lt;=",I$2),'Global CCS Database'!$J:$J,$A4)</f>
        <v>1400000</v>
      </c>
      <c r="J4" s="25">
        <f>SUMIFS('Global CCS Database'!$H:$H,'Global CCS Database'!$I:$I,_xlfn.CONCAT("&lt;=",J$2),'Global CCS Database'!$J:$J,$A4)</f>
        <v>1400000</v>
      </c>
      <c r="K4" s="25">
        <f>SUMIFS('Global CCS Database'!$H:$H,'Global CCS Database'!$I:$I,_xlfn.CONCAT("&lt;=",K$2),'Global CCS Database'!$J:$J,$A4)</f>
        <v>1400000</v>
      </c>
      <c r="L4" s="25">
        <f>SUMIFS('Global CCS Database'!$H:$H,'Global CCS Database'!$I:$I,_xlfn.CONCAT("&lt;=",L$2),'Global CCS Database'!$J:$J,$A4)</f>
        <v>1400000</v>
      </c>
      <c r="M4" s="25">
        <f>SUMIFS('Global CCS Database'!$H:$H,'Global CCS Database'!$I:$I,_xlfn.CONCAT("&lt;=",M$2),'Global CCS Database'!$J:$J,$A4)</f>
        <v>1400000</v>
      </c>
      <c r="N4" s="25">
        <f>SUMIFS('Global CCS Database'!$H:$H,'Global CCS Database'!$I:$I,_xlfn.CONCAT("&lt;=",N$2),'Global CCS Database'!$J:$J,$A4)</f>
        <v>1400000</v>
      </c>
      <c r="O4" s="25">
        <f>SUMIFS('Global CCS Database'!$H:$H,'Global CCS Database'!$I:$I,_xlfn.CONCAT("&lt;=",O$2),'Global CCS Database'!$J:$J,$A4)</f>
        <v>1400000</v>
      </c>
      <c r="P4" s="25">
        <f>SUMIFS('Global CCS Database'!$H:$H,'Global CCS Database'!$I:$I,_xlfn.CONCAT("&lt;=",P$2),'Global CCS Database'!$J:$J,$A4)</f>
        <v>1400000</v>
      </c>
      <c r="Q4" s="25">
        <f>SUMIFS('Global CCS Database'!$H:$H,'Global CCS Database'!$I:$I,_xlfn.CONCAT("&lt;=",Q$2),'Global CCS Database'!$J:$J,$A4)</f>
        <v>1400000</v>
      </c>
      <c r="R4" s="25">
        <f>SUMIFS('Global CCS Database'!$H:$H,'Global CCS Database'!$I:$I,_xlfn.CONCAT("&lt;=",R$2),'Global CCS Database'!$J:$J,$A4)</f>
        <v>1400000</v>
      </c>
      <c r="S4" s="25">
        <f>SUMIFS('Global CCS Database'!$H:$H,'Global CCS Database'!$I:$I,_xlfn.CONCAT("&lt;=",S$2),'Global CCS Database'!$J:$J,$A4)</f>
        <v>1400000</v>
      </c>
      <c r="T4" s="25">
        <f>SUMIFS('Global CCS Database'!$H:$H,'Global CCS Database'!$I:$I,_xlfn.CONCAT("&lt;=",T$2),'Global CCS Database'!$J:$J,$A4)</f>
        <v>1400000</v>
      </c>
      <c r="U4" s="25">
        <f>SUMIFS('Global CCS Database'!$H:$H,'Global CCS Database'!$I:$I,_xlfn.CONCAT("&lt;=",U$2),'Global CCS Database'!$J:$J,$A4)</f>
        <v>1400000</v>
      </c>
      <c r="V4" s="25">
        <f>SUMIFS('Global CCS Database'!$H:$H,'Global CCS Database'!$I:$I,_xlfn.CONCAT("&lt;=",V$2),'Global CCS Database'!$J:$J,$A4)</f>
        <v>1400000</v>
      </c>
      <c r="W4" s="25">
        <f>SUMIFS('Global CCS Database'!$H:$H,'Global CCS Database'!$I:$I,_xlfn.CONCAT("&lt;=",W$2),'Global CCS Database'!$J:$J,$A4)</f>
        <v>1400000</v>
      </c>
      <c r="X4" s="25">
        <f>SUMIFS('Global CCS Database'!$H:$H,'Global CCS Database'!$I:$I,_xlfn.CONCAT("&lt;=",X$2),'Global CCS Database'!$J:$J,$A4)</f>
        <v>1400000</v>
      </c>
      <c r="Y4" s="25">
        <f>SUMIFS('Global CCS Database'!$H:$H,'Global CCS Database'!$I:$I,_xlfn.CONCAT("&lt;=",Y$2),'Global CCS Database'!$J:$J,$A4)</f>
        <v>1400000</v>
      </c>
      <c r="Z4" s="25">
        <f>SUMIFS('Global CCS Database'!$H:$H,'Global CCS Database'!$I:$I,_xlfn.CONCAT("&lt;=",Z$2),'Global CCS Database'!$J:$J,$A4)</f>
        <v>1400000</v>
      </c>
      <c r="AA4" s="25">
        <f>SUMIFS('Global CCS Database'!$H:$H,'Global CCS Database'!$I:$I,_xlfn.CONCAT("&lt;=",AA$2),'Global CCS Database'!$J:$J,$A4)</f>
        <v>1400000</v>
      </c>
      <c r="AB4" s="25">
        <f>SUMIFS('Global CCS Database'!$H:$H,'Global CCS Database'!$I:$I,_xlfn.CONCAT("&lt;=",AB$2),'Global CCS Database'!$J:$J,$A4)</f>
        <v>1400000</v>
      </c>
      <c r="AC4" s="25">
        <f>SUMIFS('Global CCS Database'!$H:$H,'Global CCS Database'!$I:$I,_xlfn.CONCAT("&lt;=",AC$2),'Global CCS Database'!$J:$J,$A4)</f>
        <v>1400000</v>
      </c>
      <c r="AD4" s="25">
        <f>SUMIFS('Global CCS Database'!$H:$H,'Global CCS Database'!$I:$I,_xlfn.CONCAT("&lt;=",AD$2),'Global CCS Database'!$J:$J,$A4)</f>
        <v>1400000</v>
      </c>
      <c r="AE4" s="25">
        <f>SUMIFS('Global CCS Database'!$H:$H,'Global CCS Database'!$I:$I,_xlfn.CONCAT("&lt;=",AE$2),'Global CCS Database'!$J:$J,$A4)</f>
        <v>1400000</v>
      </c>
      <c r="AF4" s="25">
        <f>SUMIFS('Global CCS Database'!$H:$H,'Global CCS Database'!$I:$I,_xlfn.CONCAT("&lt;=",AF$2),'Global CCS Database'!$J:$J,$A4)</f>
        <v>1400000</v>
      </c>
      <c r="AG4" s="25">
        <f>SUMIFS('Global CCS Database'!$H:$H,'Global CCS Database'!$I:$I,_xlfn.CONCAT("&lt;=",AG$2),'Global CCS Database'!$J:$J,$A4)</f>
        <v>1400000</v>
      </c>
      <c r="AH4" s="25">
        <f>SUMIFS('Global CCS Database'!$H:$H,'Global CCS Database'!$I:$I,_xlfn.CONCAT("&lt;=",AH$2),'Global CCS Database'!$J:$J,$A4)</f>
        <v>1400000</v>
      </c>
    </row>
    <row r="5" spans="1:34" s="2" customFormat="1" ht="16" x14ac:dyDescent="0.2">
      <c r="A5" s="28" t="s">
        <v>164</v>
      </c>
      <c r="B5" s="25">
        <f>SUMIFS('Global CCS Database'!$H:$H,'Global CCS Database'!$I:$I,_xlfn.CONCAT("&lt;=",B$2),'Global CCS Database'!$J:$J,$A5)</f>
        <v>1490000</v>
      </c>
      <c r="C5" s="25">
        <f>SUMIFS('Global CCS Database'!$H:$H,'Global CCS Database'!$I:$I,_xlfn.CONCAT("&lt;=",C$2),'Global CCS Database'!$J:$J,$A5)</f>
        <v>1490000</v>
      </c>
      <c r="D5" s="25">
        <f>SUMIFS('Global CCS Database'!$H:$H,'Global CCS Database'!$I:$I,_xlfn.CONCAT("&lt;=",D$2),'Global CCS Database'!$J:$J,$A5)</f>
        <v>1490000</v>
      </c>
      <c r="E5" s="25">
        <f>SUMIFS('Global CCS Database'!$H:$H,'Global CCS Database'!$I:$I,_xlfn.CONCAT("&lt;=",E$2),'Global CCS Database'!$J:$J,$A5)</f>
        <v>1490000</v>
      </c>
      <c r="F5" s="25">
        <f>SUMIFS('Global CCS Database'!$H:$H,'Global CCS Database'!$I:$I,_xlfn.CONCAT("&lt;=",F$2),'Global CCS Database'!$J:$J,$A5)</f>
        <v>1490000</v>
      </c>
      <c r="G5" s="25">
        <f>SUMIFS('Global CCS Database'!$H:$H,'Global CCS Database'!$I:$I,_xlfn.CONCAT("&lt;=",G$2),'Global CCS Database'!$J:$J,$A5)</f>
        <v>1490000</v>
      </c>
      <c r="H5" s="25">
        <f>SUMIFS('Global CCS Database'!$H:$H,'Global CCS Database'!$I:$I,_xlfn.CONCAT("&lt;=",H$2),'Global CCS Database'!$J:$J,$A5)</f>
        <v>1490000</v>
      </c>
      <c r="I5" s="25">
        <f>SUMIFS('Global CCS Database'!$H:$H,'Global CCS Database'!$I:$I,_xlfn.CONCAT("&lt;=",I$2),'Global CCS Database'!$J:$J,$A5)</f>
        <v>1490000</v>
      </c>
      <c r="J5" s="25">
        <f>SUMIFS('Global CCS Database'!$H:$H,'Global CCS Database'!$I:$I,_xlfn.CONCAT("&lt;=",J$2),'Global CCS Database'!$J:$J,$A5)</f>
        <v>1490000</v>
      </c>
      <c r="K5" s="25">
        <f>SUMIFS('Global CCS Database'!$H:$H,'Global CCS Database'!$I:$I,_xlfn.CONCAT("&lt;=",K$2),'Global CCS Database'!$J:$J,$A5)</f>
        <v>1490000</v>
      </c>
      <c r="L5" s="25">
        <f>SUMIFS('Global CCS Database'!$H:$H,'Global CCS Database'!$I:$I,_xlfn.CONCAT("&lt;=",L$2),'Global CCS Database'!$J:$J,$A5)</f>
        <v>1490000</v>
      </c>
      <c r="M5" s="25">
        <f>SUMIFS('Global CCS Database'!$H:$H,'Global CCS Database'!$I:$I,_xlfn.CONCAT("&lt;=",M$2),'Global CCS Database'!$J:$J,$A5)</f>
        <v>1490000</v>
      </c>
      <c r="N5" s="25">
        <f>SUMIFS('Global CCS Database'!$H:$H,'Global CCS Database'!$I:$I,_xlfn.CONCAT("&lt;=",N$2),'Global CCS Database'!$J:$J,$A5)</f>
        <v>1490000</v>
      </c>
      <c r="O5" s="25">
        <f>SUMIFS('Global CCS Database'!$H:$H,'Global CCS Database'!$I:$I,_xlfn.CONCAT("&lt;=",O$2),'Global CCS Database'!$J:$J,$A5)</f>
        <v>1490000</v>
      </c>
      <c r="P5" s="25">
        <f>SUMIFS('Global CCS Database'!$H:$H,'Global CCS Database'!$I:$I,_xlfn.CONCAT("&lt;=",P$2),'Global CCS Database'!$J:$J,$A5)</f>
        <v>1490000</v>
      </c>
      <c r="Q5" s="25">
        <f>SUMIFS('Global CCS Database'!$H:$H,'Global CCS Database'!$I:$I,_xlfn.CONCAT("&lt;=",Q$2),'Global CCS Database'!$J:$J,$A5)</f>
        <v>1490000</v>
      </c>
      <c r="R5" s="25">
        <f>SUMIFS('Global CCS Database'!$H:$H,'Global CCS Database'!$I:$I,_xlfn.CONCAT("&lt;=",R$2),'Global CCS Database'!$J:$J,$A5)</f>
        <v>1490000</v>
      </c>
      <c r="S5" s="25">
        <f>SUMIFS('Global CCS Database'!$H:$H,'Global CCS Database'!$I:$I,_xlfn.CONCAT("&lt;=",S$2),'Global CCS Database'!$J:$J,$A5)</f>
        <v>1490000</v>
      </c>
      <c r="T5" s="25">
        <f>SUMIFS('Global CCS Database'!$H:$H,'Global CCS Database'!$I:$I,_xlfn.CONCAT("&lt;=",T$2),'Global CCS Database'!$J:$J,$A5)</f>
        <v>1490000</v>
      </c>
      <c r="U5" s="25">
        <f>SUMIFS('Global CCS Database'!$H:$H,'Global CCS Database'!$I:$I,_xlfn.CONCAT("&lt;=",U$2),'Global CCS Database'!$J:$J,$A5)</f>
        <v>1490000</v>
      </c>
      <c r="V5" s="25">
        <f>SUMIFS('Global CCS Database'!$H:$H,'Global CCS Database'!$I:$I,_xlfn.CONCAT("&lt;=",V$2),'Global CCS Database'!$J:$J,$A5)</f>
        <v>1490000</v>
      </c>
      <c r="W5" s="25">
        <f>SUMIFS('Global CCS Database'!$H:$H,'Global CCS Database'!$I:$I,_xlfn.CONCAT("&lt;=",W$2),'Global CCS Database'!$J:$J,$A5)</f>
        <v>1490000</v>
      </c>
      <c r="X5" s="25">
        <f>SUMIFS('Global CCS Database'!$H:$H,'Global CCS Database'!$I:$I,_xlfn.CONCAT("&lt;=",X$2),'Global CCS Database'!$J:$J,$A5)</f>
        <v>1490000</v>
      </c>
      <c r="Y5" s="25">
        <f>SUMIFS('Global CCS Database'!$H:$H,'Global CCS Database'!$I:$I,_xlfn.CONCAT("&lt;=",Y$2),'Global CCS Database'!$J:$J,$A5)</f>
        <v>1490000</v>
      </c>
      <c r="Z5" s="25">
        <f>SUMIFS('Global CCS Database'!$H:$H,'Global CCS Database'!$I:$I,_xlfn.CONCAT("&lt;=",Z$2),'Global CCS Database'!$J:$J,$A5)</f>
        <v>1490000</v>
      </c>
      <c r="AA5" s="25">
        <f>SUMIFS('Global CCS Database'!$H:$H,'Global CCS Database'!$I:$I,_xlfn.CONCAT("&lt;=",AA$2),'Global CCS Database'!$J:$J,$A5)</f>
        <v>1490000</v>
      </c>
      <c r="AB5" s="25">
        <f>SUMIFS('Global CCS Database'!$H:$H,'Global CCS Database'!$I:$I,_xlfn.CONCAT("&lt;=",AB$2),'Global CCS Database'!$J:$J,$A5)</f>
        <v>1490000</v>
      </c>
      <c r="AC5" s="25">
        <f>SUMIFS('Global CCS Database'!$H:$H,'Global CCS Database'!$I:$I,_xlfn.CONCAT("&lt;=",AC$2),'Global CCS Database'!$J:$J,$A5)</f>
        <v>1490000</v>
      </c>
      <c r="AD5" s="25">
        <f>SUMIFS('Global CCS Database'!$H:$H,'Global CCS Database'!$I:$I,_xlfn.CONCAT("&lt;=",AD$2),'Global CCS Database'!$J:$J,$A5)</f>
        <v>1490000</v>
      </c>
      <c r="AE5" s="25">
        <f>SUMIFS('Global CCS Database'!$H:$H,'Global CCS Database'!$I:$I,_xlfn.CONCAT("&lt;=",AE$2),'Global CCS Database'!$J:$J,$A5)</f>
        <v>1490000</v>
      </c>
      <c r="AF5" s="25">
        <f>SUMIFS('Global CCS Database'!$H:$H,'Global CCS Database'!$I:$I,_xlfn.CONCAT("&lt;=",AF$2),'Global CCS Database'!$J:$J,$A5)</f>
        <v>1490000</v>
      </c>
      <c r="AG5" s="25">
        <f>SUMIFS('Global CCS Database'!$H:$H,'Global CCS Database'!$I:$I,_xlfn.CONCAT("&lt;=",AG$2),'Global CCS Database'!$J:$J,$A5)</f>
        <v>1490000</v>
      </c>
      <c r="AH5" s="25">
        <f>SUMIFS('Global CCS Database'!$H:$H,'Global CCS Database'!$I:$I,_xlfn.CONCAT("&lt;=",AH$2),'Global CCS Database'!$J:$J,$A5)</f>
        <v>1490000</v>
      </c>
    </row>
    <row r="6" spans="1:34" s="2" customFormat="1" ht="16" x14ac:dyDescent="0.2">
      <c r="A6" s="28" t="s">
        <v>165</v>
      </c>
      <c r="B6" s="25">
        <f>SUMIFS('Global CCS Database'!$H:$H,'Global CCS Database'!$I:$I,_xlfn.CONCAT("&lt;=",B$2),'Global CCS Database'!$J:$J,$A6)</f>
        <v>1950000</v>
      </c>
      <c r="C6" s="25">
        <f>SUMIFS('Global CCS Database'!$H:$H,'Global CCS Database'!$I:$I,_xlfn.CONCAT("&lt;=",C$2),'Global CCS Database'!$J:$J,$A6)</f>
        <v>1950000</v>
      </c>
      <c r="D6" s="25">
        <f>SUMIFS('Global CCS Database'!$H:$H,'Global CCS Database'!$I:$I,_xlfn.CONCAT("&lt;=",D$2),'Global CCS Database'!$J:$J,$A6)</f>
        <v>1950000</v>
      </c>
      <c r="E6" s="25">
        <f>SUMIFS('Global CCS Database'!$H:$H,'Global CCS Database'!$I:$I,_xlfn.CONCAT("&lt;=",E$2),'Global CCS Database'!$J:$J,$A6)</f>
        <v>1950000</v>
      </c>
      <c r="F6" s="25">
        <f>SUMIFS('Global CCS Database'!$H:$H,'Global CCS Database'!$I:$I,_xlfn.CONCAT("&lt;=",F$2),'Global CCS Database'!$J:$J,$A6)</f>
        <v>7575000</v>
      </c>
      <c r="G6" s="25">
        <f>SUMIFS('Global CCS Database'!$H:$H,'Global CCS Database'!$I:$I,_xlfn.CONCAT("&lt;=",G$2),'Global CCS Database'!$J:$J,$A6)</f>
        <v>7575000</v>
      </c>
      <c r="H6" s="25">
        <f>SUMIFS('Global CCS Database'!$H:$H,'Global CCS Database'!$I:$I,_xlfn.CONCAT("&lt;=",H$2),'Global CCS Database'!$J:$J,$A6)</f>
        <v>7575000</v>
      </c>
      <c r="I6" s="25">
        <f>SUMIFS('Global CCS Database'!$H:$H,'Global CCS Database'!$I:$I,_xlfn.CONCAT("&lt;=",I$2),'Global CCS Database'!$J:$J,$A6)</f>
        <v>7575000</v>
      </c>
      <c r="J6" s="25">
        <f>SUMIFS('Global CCS Database'!$H:$H,'Global CCS Database'!$I:$I,_xlfn.CONCAT("&lt;=",J$2),'Global CCS Database'!$J:$J,$A6)</f>
        <v>7575000</v>
      </c>
      <c r="K6" s="25">
        <f>SUMIFS('Global CCS Database'!$H:$H,'Global CCS Database'!$I:$I,_xlfn.CONCAT("&lt;=",K$2),'Global CCS Database'!$J:$J,$A6)</f>
        <v>7575000</v>
      </c>
      <c r="L6" s="25">
        <f>SUMIFS('Global CCS Database'!$H:$H,'Global CCS Database'!$I:$I,_xlfn.CONCAT("&lt;=",L$2),'Global CCS Database'!$J:$J,$A6)</f>
        <v>7575000</v>
      </c>
      <c r="M6" s="25">
        <f>SUMIFS('Global CCS Database'!$H:$H,'Global CCS Database'!$I:$I,_xlfn.CONCAT("&lt;=",M$2),'Global CCS Database'!$J:$J,$A6)</f>
        <v>7575000</v>
      </c>
      <c r="N6" s="25">
        <f>SUMIFS('Global CCS Database'!$H:$H,'Global CCS Database'!$I:$I,_xlfn.CONCAT("&lt;=",N$2),'Global CCS Database'!$J:$J,$A6)</f>
        <v>7575000</v>
      </c>
      <c r="O6" s="25">
        <f>SUMIFS('Global CCS Database'!$H:$H,'Global CCS Database'!$I:$I,_xlfn.CONCAT("&lt;=",O$2),'Global CCS Database'!$J:$J,$A6)</f>
        <v>7575000</v>
      </c>
      <c r="P6" s="25">
        <f>SUMIFS('Global CCS Database'!$H:$H,'Global CCS Database'!$I:$I,_xlfn.CONCAT("&lt;=",P$2),'Global CCS Database'!$J:$J,$A6)</f>
        <v>7575000</v>
      </c>
      <c r="Q6" s="25">
        <f>SUMIFS('Global CCS Database'!$H:$H,'Global CCS Database'!$I:$I,_xlfn.CONCAT("&lt;=",Q$2),'Global CCS Database'!$J:$J,$A6)</f>
        <v>7575000</v>
      </c>
      <c r="R6" s="25">
        <f>SUMIFS('Global CCS Database'!$H:$H,'Global CCS Database'!$I:$I,_xlfn.CONCAT("&lt;=",R$2),'Global CCS Database'!$J:$J,$A6)</f>
        <v>7575000</v>
      </c>
      <c r="S6" s="25">
        <f>SUMIFS('Global CCS Database'!$H:$H,'Global CCS Database'!$I:$I,_xlfn.CONCAT("&lt;=",S$2),'Global CCS Database'!$J:$J,$A6)</f>
        <v>7575000</v>
      </c>
      <c r="T6" s="25">
        <f>SUMIFS('Global CCS Database'!$H:$H,'Global CCS Database'!$I:$I,_xlfn.CONCAT("&lt;=",T$2),'Global CCS Database'!$J:$J,$A6)</f>
        <v>7575000</v>
      </c>
      <c r="U6" s="25">
        <f>SUMIFS('Global CCS Database'!$H:$H,'Global CCS Database'!$I:$I,_xlfn.CONCAT("&lt;=",U$2),'Global CCS Database'!$J:$J,$A6)</f>
        <v>7575000</v>
      </c>
      <c r="V6" s="25">
        <f>SUMIFS('Global CCS Database'!$H:$H,'Global CCS Database'!$I:$I,_xlfn.CONCAT("&lt;=",V$2),'Global CCS Database'!$J:$J,$A6)</f>
        <v>7575000</v>
      </c>
      <c r="W6" s="25">
        <f>SUMIFS('Global CCS Database'!$H:$H,'Global CCS Database'!$I:$I,_xlfn.CONCAT("&lt;=",W$2),'Global CCS Database'!$J:$J,$A6)</f>
        <v>7575000</v>
      </c>
      <c r="X6" s="25">
        <f>SUMIFS('Global CCS Database'!$H:$H,'Global CCS Database'!$I:$I,_xlfn.CONCAT("&lt;=",X$2),'Global CCS Database'!$J:$J,$A6)</f>
        <v>7575000</v>
      </c>
      <c r="Y6" s="25">
        <f>SUMIFS('Global CCS Database'!$H:$H,'Global CCS Database'!$I:$I,_xlfn.CONCAT("&lt;=",Y$2),'Global CCS Database'!$J:$J,$A6)</f>
        <v>7575000</v>
      </c>
      <c r="Z6" s="25">
        <f>SUMIFS('Global CCS Database'!$H:$H,'Global CCS Database'!$I:$I,_xlfn.CONCAT("&lt;=",Z$2),'Global CCS Database'!$J:$J,$A6)</f>
        <v>7575000</v>
      </c>
      <c r="AA6" s="25">
        <f>SUMIFS('Global CCS Database'!$H:$H,'Global CCS Database'!$I:$I,_xlfn.CONCAT("&lt;=",AA$2),'Global CCS Database'!$J:$J,$A6)</f>
        <v>7575000</v>
      </c>
      <c r="AB6" s="25">
        <f>SUMIFS('Global CCS Database'!$H:$H,'Global CCS Database'!$I:$I,_xlfn.CONCAT("&lt;=",AB$2),'Global CCS Database'!$J:$J,$A6)</f>
        <v>7575000</v>
      </c>
      <c r="AC6" s="25">
        <f>SUMIFS('Global CCS Database'!$H:$H,'Global CCS Database'!$I:$I,_xlfn.CONCAT("&lt;=",AC$2),'Global CCS Database'!$J:$J,$A6)</f>
        <v>7575000</v>
      </c>
      <c r="AD6" s="25">
        <f>SUMIFS('Global CCS Database'!$H:$H,'Global CCS Database'!$I:$I,_xlfn.CONCAT("&lt;=",AD$2),'Global CCS Database'!$J:$J,$A6)</f>
        <v>7575000</v>
      </c>
      <c r="AE6" s="25">
        <f>SUMIFS('Global CCS Database'!$H:$H,'Global CCS Database'!$I:$I,_xlfn.CONCAT("&lt;=",AE$2),'Global CCS Database'!$J:$J,$A6)</f>
        <v>7575000</v>
      </c>
      <c r="AF6" s="25">
        <f>SUMIFS('Global CCS Database'!$H:$H,'Global CCS Database'!$I:$I,_xlfn.CONCAT("&lt;=",AF$2),'Global CCS Database'!$J:$J,$A6)</f>
        <v>7575000</v>
      </c>
      <c r="AG6" s="25">
        <f>SUMIFS('Global CCS Database'!$H:$H,'Global CCS Database'!$I:$I,_xlfn.CONCAT("&lt;=",AG$2),'Global CCS Database'!$J:$J,$A6)</f>
        <v>7575000</v>
      </c>
      <c r="AH6" s="25">
        <f>SUMIFS('Global CCS Database'!$H:$H,'Global CCS Database'!$I:$I,_xlfn.CONCAT("&lt;=",AH$2),'Global CCS Database'!$J:$J,$A6)</f>
        <v>7575000</v>
      </c>
    </row>
    <row r="7" spans="1:34" s="2" customFormat="1" ht="16" x14ac:dyDescent="0.2">
      <c r="A7" s="28" t="s">
        <v>178</v>
      </c>
      <c r="B7" s="25">
        <f>SUMIFS('Global CCS Database'!$H:$H,'Global CCS Database'!$I:$I,_xlfn.CONCAT("&lt;=",B$2),'Global CCS Database'!$J:$J,$A7)</f>
        <v>22638095.238095239</v>
      </c>
      <c r="C7" s="25">
        <f>SUMIFS('Global CCS Database'!$H:$H,'Global CCS Database'!$I:$I,_xlfn.CONCAT("&lt;=",C$2),'Global CCS Database'!$J:$J,$A7)</f>
        <v>22638095.238095239</v>
      </c>
      <c r="D7" s="25">
        <f>SUMIFS('Global CCS Database'!$H:$H,'Global CCS Database'!$I:$I,_xlfn.CONCAT("&lt;=",D$2),'Global CCS Database'!$J:$J,$A7)</f>
        <v>22638095.238095239</v>
      </c>
      <c r="E7" s="25">
        <f>SUMIFS('Global CCS Database'!$H:$H,'Global CCS Database'!$I:$I,_xlfn.CONCAT("&lt;=",E$2),'Global CCS Database'!$J:$J,$A7)</f>
        <v>22638095.238095239</v>
      </c>
      <c r="F7" s="25">
        <f>SUMIFS('Global CCS Database'!$H:$H,'Global CCS Database'!$I:$I,_xlfn.CONCAT("&lt;=",F$2),'Global CCS Database'!$J:$J,$A7)</f>
        <v>22638095.238095239</v>
      </c>
      <c r="G7" s="25">
        <f>SUMIFS('Global CCS Database'!$H:$H,'Global CCS Database'!$I:$I,_xlfn.CONCAT("&lt;=",G$2),'Global CCS Database'!$J:$J,$A7)</f>
        <v>22638095.238095239</v>
      </c>
      <c r="H7" s="25">
        <f>SUMIFS('Global CCS Database'!$H:$H,'Global CCS Database'!$I:$I,_xlfn.CONCAT("&lt;=",H$2),'Global CCS Database'!$J:$J,$A7)</f>
        <v>22638095.238095239</v>
      </c>
      <c r="I7" s="25">
        <f>SUMIFS('Global CCS Database'!$H:$H,'Global CCS Database'!$I:$I,_xlfn.CONCAT("&lt;=",I$2),'Global CCS Database'!$J:$J,$A7)</f>
        <v>23138095.238095239</v>
      </c>
      <c r="J7" s="25">
        <f>SUMIFS('Global CCS Database'!$H:$H,'Global CCS Database'!$I:$I,_xlfn.CONCAT("&lt;=",J$2),'Global CCS Database'!$J:$J,$A7)</f>
        <v>23138095.238095239</v>
      </c>
      <c r="K7" s="25">
        <f>SUMIFS('Global CCS Database'!$H:$H,'Global CCS Database'!$I:$I,_xlfn.CONCAT("&lt;=",K$2),'Global CCS Database'!$J:$J,$A7)</f>
        <v>23138095.238095239</v>
      </c>
      <c r="L7" s="25">
        <f>SUMIFS('Global CCS Database'!$H:$H,'Global CCS Database'!$I:$I,_xlfn.CONCAT("&lt;=",L$2),'Global CCS Database'!$J:$J,$A7)</f>
        <v>23138095.238095239</v>
      </c>
      <c r="M7" s="25">
        <f>SUMIFS('Global CCS Database'!$H:$H,'Global CCS Database'!$I:$I,_xlfn.CONCAT("&lt;=",M$2),'Global CCS Database'!$J:$J,$A7)</f>
        <v>23138095.238095239</v>
      </c>
      <c r="N7" s="25">
        <f>SUMIFS('Global CCS Database'!$H:$H,'Global CCS Database'!$I:$I,_xlfn.CONCAT("&lt;=",N$2),'Global CCS Database'!$J:$J,$A7)</f>
        <v>23138095.238095239</v>
      </c>
      <c r="O7" s="25">
        <f>SUMIFS('Global CCS Database'!$H:$H,'Global CCS Database'!$I:$I,_xlfn.CONCAT("&lt;=",O$2),'Global CCS Database'!$J:$J,$A7)</f>
        <v>23138095.238095239</v>
      </c>
      <c r="P7" s="25">
        <f>SUMIFS('Global CCS Database'!$H:$H,'Global CCS Database'!$I:$I,_xlfn.CONCAT("&lt;=",P$2),'Global CCS Database'!$J:$J,$A7)</f>
        <v>23138095.238095239</v>
      </c>
      <c r="Q7" s="25">
        <f>SUMIFS('Global CCS Database'!$H:$H,'Global CCS Database'!$I:$I,_xlfn.CONCAT("&lt;=",Q$2),'Global CCS Database'!$J:$J,$A7)</f>
        <v>23138095.238095239</v>
      </c>
      <c r="R7" s="25">
        <f>SUMIFS('Global CCS Database'!$H:$H,'Global CCS Database'!$I:$I,_xlfn.CONCAT("&lt;=",R$2),'Global CCS Database'!$J:$J,$A7)</f>
        <v>23138095.238095239</v>
      </c>
      <c r="S7" s="25">
        <f>SUMIFS('Global CCS Database'!$H:$H,'Global CCS Database'!$I:$I,_xlfn.CONCAT("&lt;=",S$2),'Global CCS Database'!$J:$J,$A7)</f>
        <v>23138095.238095239</v>
      </c>
      <c r="T7" s="25">
        <f>SUMIFS('Global CCS Database'!$H:$H,'Global CCS Database'!$I:$I,_xlfn.CONCAT("&lt;=",T$2),'Global CCS Database'!$J:$J,$A7)</f>
        <v>23138095.238095239</v>
      </c>
      <c r="U7" s="25">
        <f>SUMIFS('Global CCS Database'!$H:$H,'Global CCS Database'!$I:$I,_xlfn.CONCAT("&lt;=",U$2),'Global CCS Database'!$J:$J,$A7)</f>
        <v>23138095.238095239</v>
      </c>
      <c r="V7" s="25">
        <f>SUMIFS('Global CCS Database'!$H:$H,'Global CCS Database'!$I:$I,_xlfn.CONCAT("&lt;=",V$2),'Global CCS Database'!$J:$J,$A7)</f>
        <v>23138095.238095239</v>
      </c>
      <c r="W7" s="25">
        <f>SUMIFS('Global CCS Database'!$H:$H,'Global CCS Database'!$I:$I,_xlfn.CONCAT("&lt;=",W$2),'Global CCS Database'!$J:$J,$A7)</f>
        <v>23138095.238095239</v>
      </c>
      <c r="X7" s="25">
        <f>SUMIFS('Global CCS Database'!$H:$H,'Global CCS Database'!$I:$I,_xlfn.CONCAT("&lt;=",X$2),'Global CCS Database'!$J:$J,$A7)</f>
        <v>23138095.238095239</v>
      </c>
      <c r="Y7" s="25">
        <f>SUMIFS('Global CCS Database'!$H:$H,'Global CCS Database'!$I:$I,_xlfn.CONCAT("&lt;=",Y$2),'Global CCS Database'!$J:$J,$A7)</f>
        <v>23138095.238095239</v>
      </c>
      <c r="Z7" s="25">
        <f>SUMIFS('Global CCS Database'!$H:$H,'Global CCS Database'!$I:$I,_xlfn.CONCAT("&lt;=",Z$2),'Global CCS Database'!$J:$J,$A7)</f>
        <v>23138095.238095239</v>
      </c>
      <c r="AA7" s="25">
        <f>SUMIFS('Global CCS Database'!$H:$H,'Global CCS Database'!$I:$I,_xlfn.CONCAT("&lt;=",AA$2),'Global CCS Database'!$J:$J,$A7)</f>
        <v>23138095.238095239</v>
      </c>
      <c r="AB7" s="25">
        <f>SUMIFS('Global CCS Database'!$H:$H,'Global CCS Database'!$I:$I,_xlfn.CONCAT("&lt;=",AB$2),'Global CCS Database'!$J:$J,$A7)</f>
        <v>23138095.238095239</v>
      </c>
      <c r="AC7" s="25">
        <f>SUMIFS('Global CCS Database'!$H:$H,'Global CCS Database'!$I:$I,_xlfn.CONCAT("&lt;=",AC$2),'Global CCS Database'!$J:$J,$A7)</f>
        <v>23138095.238095239</v>
      </c>
      <c r="AD7" s="25">
        <f>SUMIFS('Global CCS Database'!$H:$H,'Global CCS Database'!$I:$I,_xlfn.CONCAT("&lt;=",AD$2),'Global CCS Database'!$J:$J,$A7)</f>
        <v>23138095.238095239</v>
      </c>
      <c r="AE7" s="25">
        <f>SUMIFS('Global CCS Database'!$H:$H,'Global CCS Database'!$I:$I,_xlfn.CONCAT("&lt;=",AE$2),'Global CCS Database'!$J:$J,$A7)</f>
        <v>23138095.238095239</v>
      </c>
      <c r="AF7" s="25">
        <f>SUMIFS('Global CCS Database'!$H:$H,'Global CCS Database'!$I:$I,_xlfn.CONCAT("&lt;=",AF$2),'Global CCS Database'!$J:$J,$A7)</f>
        <v>23138095.238095239</v>
      </c>
      <c r="AG7" s="25">
        <f>SUMIFS('Global CCS Database'!$H:$H,'Global CCS Database'!$I:$I,_xlfn.CONCAT("&lt;=",AG$2),'Global CCS Database'!$J:$J,$A7)</f>
        <v>23138095.238095239</v>
      </c>
      <c r="AH7" s="25">
        <f>SUMIFS('Global CCS Database'!$H:$H,'Global CCS Database'!$I:$I,_xlfn.CONCAT("&lt;=",AH$2),'Global CCS Database'!$J:$J,$A7)</f>
        <v>23138095.238095239</v>
      </c>
    </row>
    <row r="8" spans="1:34" s="2" customFormat="1" x14ac:dyDescent="0.2"/>
    <row r="9" spans="1:34" s="2" customFormat="1" x14ac:dyDescent="0.2"/>
    <row r="10" spans="1:34" s="2" customFormat="1" x14ac:dyDescent="0.2"/>
    <row r="11" spans="1:34" s="2" customFormat="1" x14ac:dyDescent="0.2"/>
    <row r="12" spans="1:34" s="2" customFormat="1" x14ac:dyDescent="0.2"/>
    <row r="13" spans="1:34" s="2" customFormat="1" x14ac:dyDescent="0.2"/>
    <row r="14" spans="1:34" s="2" customFormat="1" x14ac:dyDescent="0.2"/>
    <row r="15" spans="1:34" s="2" customFormat="1" x14ac:dyDescent="0.2"/>
    <row r="16" spans="1:34" s="2" customFormat="1" x14ac:dyDescent="0.2">
      <c r="A16" s="17"/>
    </row>
    <row r="17" spans="1:34" s="2" customFormat="1" x14ac:dyDescent="0.2">
      <c r="A17" s="17"/>
    </row>
    <row r="18" spans="1:34" s="2" customFormat="1" x14ac:dyDescent="0.2"/>
    <row r="19" spans="1:34" s="2" customFormat="1" x14ac:dyDescent="0.2"/>
    <row r="20" spans="1:34" s="2" customFormat="1" x14ac:dyDescent="0.2"/>
    <row r="21" spans="1:34" s="2" customFormat="1" x14ac:dyDescent="0.2"/>
    <row r="22" spans="1:34" s="2" customFormat="1" x14ac:dyDescent="0.2"/>
    <row r="23" spans="1:34" s="2" customFormat="1" x14ac:dyDescent="0.2"/>
    <row r="24" spans="1:34" s="2" customFormat="1" x14ac:dyDescent="0.2">
      <c r="A24" t="s">
        <v>103</v>
      </c>
    </row>
    <row r="25" spans="1:34" s="2" customFormat="1" x14ac:dyDescent="0.2">
      <c r="A25" t="s">
        <v>104</v>
      </c>
    </row>
    <row r="26" spans="1:34" s="2" customFormat="1" x14ac:dyDescent="0.2">
      <c r="A26" s="17"/>
    </row>
    <row r="27" spans="1:34" s="2" customFormat="1" x14ac:dyDescent="0.2">
      <c r="A27" t="s">
        <v>105</v>
      </c>
    </row>
    <row r="28" spans="1:34" s="2" customFormat="1" x14ac:dyDescent="0.2">
      <c r="A28" t="s">
        <v>106</v>
      </c>
    </row>
    <row r="29" spans="1:34" s="2" customFormat="1" x14ac:dyDescent="0.2">
      <c r="A29" t="s">
        <v>107</v>
      </c>
    </row>
    <row r="30" spans="1:34" s="2" customFormat="1" x14ac:dyDescent="0.2">
      <c r="A30" t="s">
        <v>108</v>
      </c>
    </row>
    <row r="31" spans="1:34" s="2" customFormat="1" x14ac:dyDescent="0.2">
      <c r="A31" s="17"/>
      <c r="B31" s="3" t="s">
        <v>185</v>
      </c>
    </row>
    <row r="32" spans="1:34" s="2" customFormat="1" x14ac:dyDescent="0.2">
      <c r="A32" s="17"/>
      <c r="B32" s="33">
        <v>2018</v>
      </c>
      <c r="C32" s="2">
        <v>2019</v>
      </c>
      <c r="D32" s="2">
        <v>2020</v>
      </c>
      <c r="E32" s="2">
        <v>2021</v>
      </c>
      <c r="F32" s="2">
        <v>2022</v>
      </c>
      <c r="G32" s="2">
        <v>2023</v>
      </c>
      <c r="H32" s="2">
        <v>2024</v>
      </c>
      <c r="I32" s="2">
        <v>2025</v>
      </c>
      <c r="J32" s="2">
        <v>2026</v>
      </c>
      <c r="K32" s="2">
        <v>2027</v>
      </c>
      <c r="L32" s="2">
        <v>2028</v>
      </c>
      <c r="M32" s="2">
        <v>2029</v>
      </c>
      <c r="N32" s="2">
        <v>2030</v>
      </c>
      <c r="O32" s="2">
        <v>2031</v>
      </c>
      <c r="P32" s="2">
        <v>2032</v>
      </c>
      <c r="Q32" s="2">
        <v>2033</v>
      </c>
      <c r="R32" s="2">
        <v>2034</v>
      </c>
      <c r="S32" s="2">
        <v>2035</v>
      </c>
      <c r="T32" s="2">
        <v>2036</v>
      </c>
      <c r="U32" s="2">
        <v>2037</v>
      </c>
      <c r="V32" s="2">
        <v>2038</v>
      </c>
      <c r="W32" s="2">
        <v>2039</v>
      </c>
      <c r="X32" s="2">
        <v>2040</v>
      </c>
      <c r="Y32" s="2">
        <v>2041</v>
      </c>
      <c r="Z32" s="2">
        <v>2042</v>
      </c>
      <c r="AA32" s="2">
        <v>2043</v>
      </c>
      <c r="AB32" s="2">
        <v>2044</v>
      </c>
      <c r="AC32" s="2">
        <v>2045</v>
      </c>
      <c r="AD32" s="2">
        <v>2046</v>
      </c>
      <c r="AE32" s="2">
        <v>2047</v>
      </c>
      <c r="AF32" s="2">
        <v>2048</v>
      </c>
      <c r="AG32" s="2">
        <v>2049</v>
      </c>
      <c r="AH32" s="2">
        <v>2050</v>
      </c>
    </row>
    <row r="33" spans="1:34" s="2" customFormat="1" x14ac:dyDescent="0.2">
      <c r="A33" s="27" t="s">
        <v>116</v>
      </c>
      <c r="B33" s="35">
        <v>0</v>
      </c>
      <c r="C33" s="35">
        <v>0</v>
      </c>
      <c r="D33" s="35">
        <v>0</v>
      </c>
      <c r="E33" s="35">
        <v>0</v>
      </c>
      <c r="F33" s="35">
        <v>0</v>
      </c>
      <c r="G33" s="35">
        <v>0</v>
      </c>
      <c r="H33" s="35">
        <v>0</v>
      </c>
      <c r="I33" s="35">
        <v>0</v>
      </c>
      <c r="J33" s="35">
        <v>0</v>
      </c>
      <c r="K33" s="35">
        <v>0</v>
      </c>
      <c r="L33" s="35">
        <v>0</v>
      </c>
      <c r="M33" s="35">
        <v>0</v>
      </c>
      <c r="N33" s="35">
        <v>0</v>
      </c>
      <c r="O33" s="35">
        <v>0</v>
      </c>
      <c r="P33" s="35">
        <v>0</v>
      </c>
      <c r="Q33" s="35">
        <v>0</v>
      </c>
      <c r="R33" s="35">
        <v>0</v>
      </c>
      <c r="S33" s="35">
        <v>0</v>
      </c>
      <c r="T33" s="35">
        <v>0</v>
      </c>
      <c r="U33" s="35">
        <v>0</v>
      </c>
      <c r="V33" s="35">
        <v>0</v>
      </c>
      <c r="W33" s="35">
        <v>0</v>
      </c>
      <c r="X33" s="35">
        <v>0</v>
      </c>
      <c r="Y33" s="35">
        <v>0</v>
      </c>
      <c r="Z33" s="35">
        <v>0</v>
      </c>
      <c r="AA33" s="35">
        <v>0</v>
      </c>
      <c r="AB33" s="35">
        <v>0</v>
      </c>
      <c r="AC33" s="35">
        <v>0</v>
      </c>
      <c r="AD33" s="35">
        <v>0</v>
      </c>
      <c r="AE33" s="35">
        <v>0</v>
      </c>
      <c r="AF33" s="35">
        <v>0</v>
      </c>
      <c r="AG33" s="35">
        <v>0</v>
      </c>
      <c r="AH33" s="35">
        <v>0</v>
      </c>
    </row>
    <row r="34" spans="1:34" s="2" customFormat="1" x14ac:dyDescent="0.2">
      <c r="A34" s="27" t="s">
        <v>117</v>
      </c>
      <c r="B34" s="35">
        <v>0</v>
      </c>
      <c r="C34" s="35">
        <v>0</v>
      </c>
      <c r="D34" s="35">
        <v>0</v>
      </c>
      <c r="E34" s="35">
        <v>0</v>
      </c>
      <c r="F34" s="35">
        <v>0</v>
      </c>
      <c r="G34" s="35">
        <v>0</v>
      </c>
      <c r="H34" s="35">
        <v>0</v>
      </c>
      <c r="I34" s="35">
        <v>0</v>
      </c>
      <c r="J34" s="35">
        <v>0</v>
      </c>
      <c r="K34" s="35">
        <v>0</v>
      </c>
      <c r="L34" s="35">
        <v>0</v>
      </c>
      <c r="M34" s="35">
        <v>0</v>
      </c>
      <c r="N34" s="35">
        <v>0</v>
      </c>
      <c r="O34" s="35">
        <v>0</v>
      </c>
      <c r="P34" s="35">
        <v>0</v>
      </c>
      <c r="Q34" s="35">
        <v>0</v>
      </c>
      <c r="R34" s="35">
        <v>0</v>
      </c>
      <c r="S34" s="35">
        <v>0</v>
      </c>
      <c r="T34" s="35">
        <v>0</v>
      </c>
      <c r="U34" s="35">
        <v>0</v>
      </c>
      <c r="V34" s="35">
        <v>0</v>
      </c>
      <c r="W34" s="35">
        <v>0</v>
      </c>
      <c r="X34" s="35">
        <v>0</v>
      </c>
      <c r="Y34" s="35">
        <v>0</v>
      </c>
      <c r="Z34" s="35">
        <v>0</v>
      </c>
      <c r="AA34" s="35">
        <v>0</v>
      </c>
      <c r="AB34" s="35">
        <v>0</v>
      </c>
      <c r="AC34" s="35">
        <v>0</v>
      </c>
      <c r="AD34" s="35">
        <v>0</v>
      </c>
      <c r="AE34" s="35">
        <v>0</v>
      </c>
      <c r="AF34" s="35">
        <v>0</v>
      </c>
      <c r="AG34" s="35">
        <v>0</v>
      </c>
      <c r="AH34" s="35">
        <v>0</v>
      </c>
    </row>
    <row r="35" spans="1:34" s="2" customFormat="1" ht="16" x14ac:dyDescent="0.2">
      <c r="A35" s="28" t="s">
        <v>164</v>
      </c>
      <c r="B35" s="35">
        <v>0</v>
      </c>
      <c r="C35" s="35">
        <v>0</v>
      </c>
      <c r="D35" s="35">
        <v>0</v>
      </c>
      <c r="E35" s="35">
        <v>0</v>
      </c>
      <c r="F35" s="35">
        <v>0</v>
      </c>
      <c r="G35" s="35">
        <v>0</v>
      </c>
      <c r="H35" s="35">
        <v>0</v>
      </c>
      <c r="I35" s="35">
        <v>0</v>
      </c>
      <c r="J35" s="35">
        <v>0</v>
      </c>
      <c r="K35" s="35">
        <v>0</v>
      </c>
      <c r="L35" s="35">
        <v>0</v>
      </c>
      <c r="M35" s="35">
        <v>0</v>
      </c>
      <c r="N35" s="35">
        <v>0</v>
      </c>
      <c r="O35" s="35">
        <v>0</v>
      </c>
      <c r="P35" s="35">
        <v>0</v>
      </c>
      <c r="Q35" s="35">
        <v>0</v>
      </c>
      <c r="R35" s="35">
        <v>0</v>
      </c>
      <c r="S35" s="35">
        <v>0</v>
      </c>
      <c r="T35" s="35">
        <v>0</v>
      </c>
      <c r="U35" s="35">
        <v>0</v>
      </c>
      <c r="V35" s="35">
        <v>0</v>
      </c>
      <c r="W35" s="35">
        <v>0</v>
      </c>
      <c r="X35" s="35">
        <v>0</v>
      </c>
      <c r="Y35" s="35">
        <v>0</v>
      </c>
      <c r="Z35" s="35">
        <v>0</v>
      </c>
      <c r="AA35" s="35">
        <v>0</v>
      </c>
      <c r="AB35" s="35">
        <v>0</v>
      </c>
      <c r="AC35" s="35">
        <v>0</v>
      </c>
      <c r="AD35" s="35">
        <v>0</v>
      </c>
      <c r="AE35" s="35">
        <v>0</v>
      </c>
      <c r="AF35" s="35">
        <v>0</v>
      </c>
      <c r="AG35" s="35">
        <v>0</v>
      </c>
      <c r="AH35" s="35">
        <v>0</v>
      </c>
    </row>
    <row r="36" spans="1:34" s="2" customFormat="1" ht="16" x14ac:dyDescent="0.2">
      <c r="A36" s="28" t="s">
        <v>165</v>
      </c>
      <c r="B36" s="35">
        <v>0</v>
      </c>
      <c r="C36" s="35">
        <v>0</v>
      </c>
      <c r="D36" s="35">
        <v>0</v>
      </c>
      <c r="E36" s="35">
        <v>0</v>
      </c>
      <c r="F36" s="35">
        <v>0</v>
      </c>
      <c r="G36" s="35">
        <v>0</v>
      </c>
      <c r="H36" s="35">
        <v>0</v>
      </c>
      <c r="I36" s="35">
        <v>0</v>
      </c>
      <c r="J36" s="35">
        <v>0</v>
      </c>
      <c r="K36" s="35">
        <v>0</v>
      </c>
      <c r="L36" s="35">
        <v>0</v>
      </c>
      <c r="M36" s="35">
        <v>0</v>
      </c>
      <c r="N36" s="35">
        <v>0</v>
      </c>
      <c r="O36" s="35">
        <v>0</v>
      </c>
      <c r="P36" s="35">
        <v>0</v>
      </c>
      <c r="Q36" s="35">
        <v>0</v>
      </c>
      <c r="R36" s="35">
        <v>0</v>
      </c>
      <c r="S36" s="35">
        <v>0</v>
      </c>
      <c r="T36" s="35">
        <v>0</v>
      </c>
      <c r="U36" s="35">
        <v>0</v>
      </c>
      <c r="V36" s="35">
        <v>0</v>
      </c>
      <c r="W36" s="35">
        <v>0</v>
      </c>
      <c r="X36" s="35">
        <v>0</v>
      </c>
      <c r="Y36" s="35">
        <v>0</v>
      </c>
      <c r="Z36" s="35">
        <v>0</v>
      </c>
      <c r="AA36" s="35">
        <v>0</v>
      </c>
      <c r="AB36" s="35">
        <v>0</v>
      </c>
      <c r="AC36" s="35">
        <v>0</v>
      </c>
      <c r="AD36" s="35">
        <v>0</v>
      </c>
      <c r="AE36" s="35">
        <v>0</v>
      </c>
      <c r="AF36" s="35">
        <v>0</v>
      </c>
      <c r="AG36" s="35">
        <v>0</v>
      </c>
      <c r="AH36" s="35">
        <v>0</v>
      </c>
    </row>
    <row r="37" spans="1:34" s="2" customFormat="1" ht="16" x14ac:dyDescent="0.2">
      <c r="A37" s="28" t="s">
        <v>178</v>
      </c>
      <c r="B37" s="35">
        <v>0</v>
      </c>
      <c r="C37" s="35">
        <v>0</v>
      </c>
      <c r="D37" s="35">
        <v>0</v>
      </c>
      <c r="E37" s="35">
        <v>0</v>
      </c>
      <c r="F37" s="35">
        <v>0</v>
      </c>
      <c r="G37" s="35">
        <v>0</v>
      </c>
      <c r="H37" s="35">
        <v>0</v>
      </c>
      <c r="I37" s="35">
        <v>0</v>
      </c>
      <c r="J37" s="35">
        <v>0</v>
      </c>
      <c r="K37" s="35">
        <v>0</v>
      </c>
      <c r="L37" s="35">
        <v>0</v>
      </c>
      <c r="M37" s="35">
        <v>0</v>
      </c>
      <c r="N37" s="35">
        <v>0</v>
      </c>
      <c r="O37" s="35">
        <v>0</v>
      </c>
      <c r="P37" s="35">
        <v>0</v>
      </c>
      <c r="Q37" s="35">
        <v>0</v>
      </c>
      <c r="R37" s="35">
        <v>0</v>
      </c>
      <c r="S37" s="35">
        <v>0</v>
      </c>
      <c r="T37" s="35">
        <v>0</v>
      </c>
      <c r="U37" s="35">
        <v>0</v>
      </c>
      <c r="V37" s="35">
        <v>0</v>
      </c>
      <c r="W37" s="35">
        <v>0</v>
      </c>
      <c r="X37" s="35">
        <v>0</v>
      </c>
      <c r="Y37" s="35">
        <v>0</v>
      </c>
      <c r="Z37" s="35">
        <v>0</v>
      </c>
      <c r="AA37" s="35">
        <v>0</v>
      </c>
      <c r="AB37" s="35">
        <v>0</v>
      </c>
      <c r="AC37" s="35">
        <v>0</v>
      </c>
      <c r="AD37" s="35">
        <v>0</v>
      </c>
      <c r="AE37" s="35">
        <v>0</v>
      </c>
      <c r="AF37" s="35">
        <v>0</v>
      </c>
      <c r="AG37" s="35">
        <v>0</v>
      </c>
      <c r="AH37" s="35">
        <v>0</v>
      </c>
    </row>
    <row r="38" spans="1:34" s="2" customFormat="1" x14ac:dyDescent="0.2">
      <c r="A38" s="17"/>
    </row>
    <row r="39" spans="1:34" s="2" customFormat="1" x14ac:dyDescent="0.2">
      <c r="A39" s="17"/>
    </row>
    <row r="40" spans="1:34" s="2" customFormat="1" x14ac:dyDescent="0.2">
      <c r="A40" s="17"/>
    </row>
    <row r="41" spans="1:34" s="2" customFormat="1" x14ac:dyDescent="0.2">
      <c r="A41" s="17"/>
    </row>
    <row r="42" spans="1:34" s="2" customFormat="1" x14ac:dyDescent="0.2">
      <c r="A42" s="17"/>
    </row>
    <row r="43" spans="1:34" s="2" customFormat="1" x14ac:dyDescent="0.2">
      <c r="A43" s="17"/>
    </row>
    <row r="44" spans="1:34" s="2" customFormat="1" x14ac:dyDescent="0.2">
      <c r="A44" s="17"/>
    </row>
    <row r="45" spans="1:34" s="2" customFormat="1" x14ac:dyDescent="0.2">
      <c r="A45" s="17"/>
    </row>
    <row r="46" spans="1:34" s="2" customFormat="1" x14ac:dyDescent="0.2">
      <c r="A46" s="17"/>
    </row>
    <row r="47" spans="1:34" s="2" customFormat="1" x14ac:dyDescent="0.2">
      <c r="A47" s="17"/>
    </row>
    <row r="48" spans="1:34" s="2" customFormat="1" x14ac:dyDescent="0.2">
      <c r="A48" s="17"/>
    </row>
    <row r="49" spans="1:34" s="2" customFormat="1" x14ac:dyDescent="0.2">
      <c r="A49" s="17"/>
    </row>
    <row r="50" spans="1:34" s="2" customFormat="1" x14ac:dyDescent="0.2">
      <c r="A50" s="17"/>
    </row>
    <row r="51" spans="1:34" s="2" customFormat="1" x14ac:dyDescent="0.2">
      <c r="A51" s="17"/>
    </row>
    <row r="52" spans="1:34" s="2" customFormat="1" x14ac:dyDescent="0.2">
      <c r="A52" s="17"/>
    </row>
    <row r="53" spans="1:34" s="2" customFormat="1" x14ac:dyDescent="0.2">
      <c r="A53" s="17"/>
    </row>
    <row r="55" spans="1:34" x14ac:dyDescent="0.2">
      <c r="A55" s="14" t="s">
        <v>149</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row>
    <row r="56" spans="1:34" s="8" customFormat="1" x14ac:dyDescent="0.2">
      <c r="A56" s="3" t="s">
        <v>99</v>
      </c>
    </row>
    <row r="57" spans="1:34" s="8" customFormat="1" x14ac:dyDescent="0.2">
      <c r="A57" s="8" t="s">
        <v>100</v>
      </c>
      <c r="B57" s="8">
        <v>2019</v>
      </c>
      <c r="C57" s="8">
        <v>2020</v>
      </c>
      <c r="D57" s="8">
        <v>2021</v>
      </c>
      <c r="E57" s="8">
        <v>2022</v>
      </c>
      <c r="F57" s="8">
        <v>2023</v>
      </c>
      <c r="G57" s="8">
        <v>2024</v>
      </c>
      <c r="H57" s="8">
        <v>2025</v>
      </c>
      <c r="I57" s="8">
        <v>2026</v>
      </c>
      <c r="J57" s="8">
        <v>2027</v>
      </c>
      <c r="K57" s="8">
        <v>2028</v>
      </c>
      <c r="L57" s="8">
        <v>2029</v>
      </c>
      <c r="M57" s="8">
        <v>2030</v>
      </c>
      <c r="N57" s="8">
        <v>2031</v>
      </c>
      <c r="O57" s="8">
        <v>2032</v>
      </c>
      <c r="P57" s="8">
        <v>2033</v>
      </c>
      <c r="Q57" s="8">
        <v>2034</v>
      </c>
      <c r="R57" s="8">
        <v>2035</v>
      </c>
      <c r="S57" s="8">
        <v>2036</v>
      </c>
      <c r="T57" s="8">
        <v>2037</v>
      </c>
      <c r="U57" s="8">
        <v>2038</v>
      </c>
      <c r="V57" s="8">
        <v>2039</v>
      </c>
      <c r="W57" s="8">
        <v>2040</v>
      </c>
      <c r="X57" s="8">
        <v>2041</v>
      </c>
      <c r="Y57" s="8">
        <v>2042</v>
      </c>
      <c r="Z57" s="8">
        <v>2043</v>
      </c>
      <c r="AA57" s="8">
        <v>2044</v>
      </c>
      <c r="AB57" s="8">
        <v>2045</v>
      </c>
      <c r="AC57" s="8">
        <v>2046</v>
      </c>
      <c r="AD57" s="8">
        <v>2047</v>
      </c>
      <c r="AE57" s="8">
        <v>2048</v>
      </c>
      <c r="AF57" s="8">
        <v>2049</v>
      </c>
      <c r="AG57" s="8">
        <v>2050</v>
      </c>
    </row>
    <row r="58" spans="1:34" s="8" customFormat="1" x14ac:dyDescent="0.2">
      <c r="A58" s="8" t="s">
        <v>133</v>
      </c>
      <c r="B58" s="26">
        <v>965687000000000</v>
      </c>
      <c r="C58" s="26">
        <v>677633000000000</v>
      </c>
      <c r="D58" s="26">
        <v>859444000000000</v>
      </c>
      <c r="E58" s="26">
        <v>832385000000000</v>
      </c>
      <c r="F58" s="26">
        <v>851629000000000</v>
      </c>
      <c r="G58" s="26">
        <v>864191000000000</v>
      </c>
      <c r="H58" s="26">
        <v>865372000000000</v>
      </c>
      <c r="I58" s="26">
        <v>917112000000000</v>
      </c>
      <c r="J58" s="26">
        <v>943076000000000</v>
      </c>
      <c r="K58" s="26">
        <v>954132000000000</v>
      </c>
      <c r="L58" s="26">
        <v>937631000000000</v>
      </c>
      <c r="M58" s="26">
        <v>915649000000000</v>
      </c>
      <c r="N58" s="26">
        <v>912430000000000</v>
      </c>
      <c r="O58" s="26">
        <v>917162000000000</v>
      </c>
      <c r="P58" s="26">
        <v>930202000000000</v>
      </c>
      <c r="Q58" s="26">
        <v>935034000000000</v>
      </c>
      <c r="R58" s="26">
        <v>933922000000000</v>
      </c>
      <c r="S58" s="26">
        <v>930338000000000</v>
      </c>
      <c r="T58" s="26">
        <v>928811000000000</v>
      </c>
      <c r="U58" s="26">
        <v>924286000000000</v>
      </c>
      <c r="V58" s="26">
        <v>926428000000000</v>
      </c>
      <c r="W58" s="26">
        <v>927558000000000</v>
      </c>
      <c r="X58" s="26">
        <v>923872000000000</v>
      </c>
      <c r="Y58" s="26">
        <v>924410000000000</v>
      </c>
      <c r="Z58" s="26">
        <v>926413000000000</v>
      </c>
      <c r="AA58" s="26">
        <v>929876000000000</v>
      </c>
      <c r="AB58" s="26">
        <v>928253000000000</v>
      </c>
      <c r="AC58" s="26">
        <v>935392000000000</v>
      </c>
      <c r="AD58" s="26">
        <v>942996000000000</v>
      </c>
      <c r="AE58" s="26">
        <v>948097000000000</v>
      </c>
      <c r="AF58" s="26">
        <v>950125000000000</v>
      </c>
      <c r="AG58" s="26">
        <v>957155000000000</v>
      </c>
    </row>
    <row r="59" spans="1:34" s="8" customFormat="1" x14ac:dyDescent="0.2">
      <c r="A59" s="8" t="s">
        <v>134</v>
      </c>
      <c r="B59" s="26">
        <v>479746000000000</v>
      </c>
      <c r="C59" s="26">
        <v>484190000000000</v>
      </c>
      <c r="D59" s="26">
        <v>462698000000000</v>
      </c>
      <c r="E59" s="26">
        <v>494316000000000</v>
      </c>
      <c r="F59" s="26">
        <v>494846000000000</v>
      </c>
      <c r="G59" s="26">
        <v>459789000000000</v>
      </c>
      <c r="H59" s="26">
        <v>415980000000000</v>
      </c>
      <c r="I59" s="26">
        <v>391313000000000</v>
      </c>
      <c r="J59" s="26">
        <v>377273000000000</v>
      </c>
      <c r="K59" s="26">
        <v>368717000000000</v>
      </c>
      <c r="L59" s="26">
        <v>371114000000000</v>
      </c>
      <c r="M59" s="26">
        <v>379293000000000</v>
      </c>
      <c r="N59" s="26">
        <v>380551000000000</v>
      </c>
      <c r="O59" s="26">
        <v>377811000000000</v>
      </c>
      <c r="P59" s="26">
        <v>372967000000000</v>
      </c>
      <c r="Q59" s="26">
        <v>368249000000000</v>
      </c>
      <c r="R59" s="26">
        <v>367205000000000</v>
      </c>
      <c r="S59" s="26">
        <v>368006000000000</v>
      </c>
      <c r="T59" s="26">
        <v>367335000000000</v>
      </c>
      <c r="U59" s="26">
        <v>365438000000000</v>
      </c>
      <c r="V59" s="26">
        <v>364394000000000</v>
      </c>
      <c r="W59" s="26">
        <v>363163000000000</v>
      </c>
      <c r="X59" s="26">
        <v>364813000000000</v>
      </c>
      <c r="Y59" s="26">
        <v>361827000000000</v>
      </c>
      <c r="Z59" s="26">
        <v>362320000000000</v>
      </c>
      <c r="AA59" s="26">
        <v>361327000000000</v>
      </c>
      <c r="AB59" s="26">
        <v>357980000000000</v>
      </c>
      <c r="AC59" s="26">
        <v>357046000000000</v>
      </c>
      <c r="AD59" s="26">
        <v>350668000000000</v>
      </c>
      <c r="AE59" s="26">
        <v>347430000000000</v>
      </c>
      <c r="AF59" s="26">
        <v>346497000000000</v>
      </c>
      <c r="AG59" s="26">
        <v>344835000000000</v>
      </c>
    </row>
    <row r="60" spans="1:34" s="8" customFormat="1" x14ac:dyDescent="0.2">
      <c r="A60" s="8" t="s">
        <v>135</v>
      </c>
      <c r="B60" s="8">
        <v>0</v>
      </c>
      <c r="C60" s="8">
        <v>0</v>
      </c>
      <c r="D60" s="8">
        <v>0</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row>
    <row r="61" spans="1:34" s="8" customFormat="1" x14ac:dyDescent="0.2">
      <c r="A61" s="8" t="s">
        <v>136</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row>
    <row r="62" spans="1:34" s="8" customFormat="1" x14ac:dyDescent="0.2">
      <c r="A62" s="8" t="s">
        <v>137</v>
      </c>
      <c r="B62" s="8">
        <v>0</v>
      </c>
      <c r="C62" s="8">
        <v>0</v>
      </c>
      <c r="D62" s="8">
        <v>0</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row>
    <row r="63" spans="1:34" s="8" customFormat="1" x14ac:dyDescent="0.2">
      <c r="A63" s="8" t="s">
        <v>138</v>
      </c>
      <c r="B63" s="8">
        <v>0</v>
      </c>
      <c r="C63" s="8">
        <v>0</v>
      </c>
      <c r="D63" s="8">
        <v>0</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row>
    <row r="64" spans="1:34" s="8" customFormat="1" x14ac:dyDescent="0.2">
      <c r="A64" s="8" t="s">
        <v>139</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row>
    <row r="65" spans="1:34" s="8" customFormat="1" x14ac:dyDescent="0.2">
      <c r="A65" s="8" t="s">
        <v>140</v>
      </c>
      <c r="B65" s="8">
        <v>0</v>
      </c>
      <c r="C65" s="8">
        <v>0</v>
      </c>
      <c r="D65" s="8">
        <v>0</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row>
    <row r="66" spans="1:34" s="8" customFormat="1" x14ac:dyDescent="0.2">
      <c r="A66" s="8" t="s">
        <v>141</v>
      </c>
      <c r="B66" s="8">
        <v>0</v>
      </c>
      <c r="C66" s="8">
        <v>0</v>
      </c>
      <c r="D66" s="8">
        <v>0</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row>
    <row r="67" spans="1:34" s="8" customFormat="1" x14ac:dyDescent="0.2">
      <c r="A67" s="8" t="s">
        <v>142</v>
      </c>
      <c r="B67" s="26">
        <v>12031000000000</v>
      </c>
      <c r="C67" s="26">
        <v>11971500000000</v>
      </c>
      <c r="D67" s="26">
        <v>11834400000000</v>
      </c>
      <c r="E67" s="26">
        <v>11725300000000</v>
      </c>
      <c r="F67" s="26">
        <v>11673800000000</v>
      </c>
      <c r="G67" s="26">
        <v>11616700000000</v>
      </c>
      <c r="H67" s="26">
        <v>11550100000000</v>
      </c>
      <c r="I67" s="26">
        <v>11501900000000</v>
      </c>
      <c r="J67" s="26">
        <v>11479600000000</v>
      </c>
      <c r="K67" s="26">
        <v>11468300000000</v>
      </c>
      <c r="L67" s="26">
        <v>11431400000000</v>
      </c>
      <c r="M67" s="26">
        <v>11422200000000</v>
      </c>
      <c r="N67" s="26">
        <v>11400800000000</v>
      </c>
      <c r="O67" s="26">
        <v>11361800000000</v>
      </c>
      <c r="P67" s="26">
        <v>11335400000000</v>
      </c>
      <c r="Q67" s="26">
        <v>11322800000000</v>
      </c>
      <c r="R67" s="26">
        <v>11301900000000</v>
      </c>
      <c r="S67" s="26">
        <v>11301900000000</v>
      </c>
      <c r="T67" s="26">
        <v>11301000000000</v>
      </c>
      <c r="U67" s="26">
        <v>11293900000000</v>
      </c>
      <c r="V67" s="26">
        <v>11293900000000</v>
      </c>
      <c r="W67" s="26">
        <v>11293900000000</v>
      </c>
      <c r="X67" s="26">
        <v>11289700000000</v>
      </c>
      <c r="Y67" s="26">
        <v>11288900000000</v>
      </c>
      <c r="Z67" s="26">
        <v>11288900000000</v>
      </c>
      <c r="AA67" s="26">
        <v>11288900000000</v>
      </c>
      <c r="AB67" s="26">
        <v>11288900000000</v>
      </c>
      <c r="AC67" s="26">
        <v>11288900000000</v>
      </c>
      <c r="AD67" s="26">
        <v>11288900000000</v>
      </c>
      <c r="AE67" s="26">
        <v>11287200000000</v>
      </c>
      <c r="AF67" s="26">
        <v>11286300000000</v>
      </c>
      <c r="AG67" s="26">
        <v>11286300000000</v>
      </c>
    </row>
    <row r="68" spans="1:34" s="8" customFormat="1" x14ac:dyDescent="0.2">
      <c r="A68" s="8" t="s">
        <v>143</v>
      </c>
      <c r="B68" s="26">
        <v>112294000000000</v>
      </c>
      <c r="C68" s="26">
        <v>110916000000000</v>
      </c>
      <c r="D68" s="26">
        <v>110673000000000</v>
      </c>
      <c r="E68" s="26">
        <v>108291000000000</v>
      </c>
      <c r="F68" s="26">
        <v>107714000000000</v>
      </c>
      <c r="G68" s="26">
        <v>107052000000000</v>
      </c>
      <c r="H68" s="26">
        <v>105845000000000</v>
      </c>
      <c r="I68" s="26">
        <v>104669000000000</v>
      </c>
      <c r="J68" s="26">
        <v>104124000000000</v>
      </c>
      <c r="K68" s="26">
        <v>103866000000000</v>
      </c>
      <c r="L68" s="26">
        <v>102948000000000</v>
      </c>
      <c r="M68" s="26">
        <v>102748000000000</v>
      </c>
      <c r="N68" s="26">
        <v>102231000000000</v>
      </c>
      <c r="O68" s="26">
        <v>101256000000000</v>
      </c>
      <c r="P68" s="26">
        <v>100597000000000</v>
      </c>
      <c r="Q68" s="26">
        <v>100310000000000</v>
      </c>
      <c r="R68" s="26">
        <v>99822400000000</v>
      </c>
      <c r="S68" s="26">
        <v>99851000000000</v>
      </c>
      <c r="T68" s="26">
        <v>99879500000000</v>
      </c>
      <c r="U68" s="26">
        <v>99736000000000</v>
      </c>
      <c r="V68" s="26">
        <v>99764600000000</v>
      </c>
      <c r="W68" s="26">
        <v>99793100000000</v>
      </c>
      <c r="X68" s="26">
        <v>99735700000000</v>
      </c>
      <c r="Y68" s="26">
        <v>99764200000000</v>
      </c>
      <c r="Z68" s="26">
        <v>99792800000000</v>
      </c>
      <c r="AA68" s="26">
        <v>99792800000000</v>
      </c>
      <c r="AB68" s="26">
        <v>99821300000000</v>
      </c>
      <c r="AC68" s="26">
        <v>99821300000000</v>
      </c>
      <c r="AD68" s="26">
        <v>99821300000000</v>
      </c>
      <c r="AE68" s="26">
        <v>99792600000000</v>
      </c>
      <c r="AF68" s="26">
        <v>99792600000000</v>
      </c>
      <c r="AG68" s="26">
        <v>99792600000000</v>
      </c>
    </row>
    <row r="69" spans="1:34" s="8" customFormat="1" x14ac:dyDescent="0.2">
      <c r="A69" s="8" t="s">
        <v>144</v>
      </c>
      <c r="B69" s="26">
        <v>23686300000000</v>
      </c>
      <c r="C69" s="26">
        <v>19525600000000</v>
      </c>
      <c r="D69" s="26">
        <v>22596300000000</v>
      </c>
      <c r="E69" s="26">
        <v>22987700000000</v>
      </c>
      <c r="F69" s="26">
        <v>24733200000000</v>
      </c>
      <c r="G69" s="26">
        <v>26904500000000</v>
      </c>
      <c r="H69" s="26">
        <v>31494500000000</v>
      </c>
      <c r="I69" s="26">
        <v>34463000000000</v>
      </c>
      <c r="J69" s="26">
        <v>36159800000000</v>
      </c>
      <c r="K69" s="26">
        <v>37316100000000</v>
      </c>
      <c r="L69" s="26">
        <v>37230200000000</v>
      </c>
      <c r="M69" s="26">
        <v>36185600000000</v>
      </c>
      <c r="N69" s="26">
        <v>35972500000000</v>
      </c>
      <c r="O69" s="26">
        <v>36265600000000</v>
      </c>
      <c r="P69" s="26">
        <v>37125700000000</v>
      </c>
      <c r="Q69" s="26">
        <v>37932500000000</v>
      </c>
      <c r="R69" s="26">
        <v>38205100000000</v>
      </c>
      <c r="S69" s="26">
        <v>38248800000000</v>
      </c>
      <c r="T69" s="26">
        <v>38502600000000</v>
      </c>
      <c r="U69" s="26">
        <v>39033000000000</v>
      </c>
      <c r="V69" s="26">
        <v>39326700000000</v>
      </c>
      <c r="W69" s="26">
        <v>39460300000000</v>
      </c>
      <c r="X69" s="26">
        <v>39354700000000</v>
      </c>
      <c r="Y69" s="26">
        <v>39440800000000</v>
      </c>
      <c r="Z69" s="26">
        <v>39649600000000</v>
      </c>
      <c r="AA69" s="26">
        <v>39990200000000</v>
      </c>
      <c r="AB69" s="26">
        <v>40058400000000</v>
      </c>
      <c r="AC69" s="26">
        <v>40763800000000</v>
      </c>
      <c r="AD69" s="26">
        <v>41587400000000</v>
      </c>
      <c r="AE69" s="26">
        <v>42215100000000</v>
      </c>
      <c r="AF69" s="26">
        <v>42519600000000</v>
      </c>
      <c r="AG69" s="26">
        <v>43507100000000</v>
      </c>
    </row>
    <row r="70" spans="1:34" s="8" customFormat="1" x14ac:dyDescent="0.2">
      <c r="A70" s="8" t="s">
        <v>145</v>
      </c>
      <c r="B70" s="8">
        <v>0</v>
      </c>
      <c r="C70" s="8">
        <v>0</v>
      </c>
      <c r="D70" s="8">
        <v>0</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row>
    <row r="71" spans="1:34" s="8" customFormat="1" x14ac:dyDescent="0.2">
      <c r="A71" s="8" t="s">
        <v>146</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row>
    <row r="72" spans="1:34" s="8" customFormat="1" x14ac:dyDescent="0.2">
      <c r="A72" s="8" t="s">
        <v>147</v>
      </c>
      <c r="B72" s="8">
        <v>0</v>
      </c>
      <c r="C72" s="8">
        <v>0</v>
      </c>
      <c r="D72" s="8">
        <v>0</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row>
    <row r="73" spans="1:34" s="8" customFormat="1" x14ac:dyDescent="0.2">
      <c r="A73" s="8" t="s">
        <v>148</v>
      </c>
      <c r="B73" s="26">
        <v>24454600000000</v>
      </c>
      <c r="C73" s="26">
        <v>24454600000000</v>
      </c>
      <c r="D73" s="26">
        <v>24454600000000</v>
      </c>
      <c r="E73" s="26">
        <v>24454600000000</v>
      </c>
      <c r="F73" s="26">
        <v>24454600000000</v>
      </c>
      <c r="G73" s="26">
        <v>24454600000000</v>
      </c>
      <c r="H73" s="26">
        <v>24454600000000</v>
      </c>
      <c r="I73" s="26">
        <v>24454600000000</v>
      </c>
      <c r="J73" s="26">
        <v>24454600000000</v>
      </c>
      <c r="K73" s="26">
        <v>24454600000000</v>
      </c>
      <c r="L73" s="26">
        <v>24454600000000</v>
      </c>
      <c r="M73" s="26">
        <v>24454600000000</v>
      </c>
      <c r="N73" s="26">
        <v>24454600000000</v>
      </c>
      <c r="O73" s="26">
        <v>24454600000000</v>
      </c>
      <c r="P73" s="26">
        <v>24454600000000</v>
      </c>
      <c r="Q73" s="26">
        <v>24454600000000</v>
      </c>
      <c r="R73" s="26">
        <v>24454600000000</v>
      </c>
      <c r="S73" s="26">
        <v>24454600000000</v>
      </c>
      <c r="T73" s="26">
        <v>24454600000000</v>
      </c>
      <c r="U73" s="26">
        <v>24454600000000</v>
      </c>
      <c r="V73" s="26">
        <v>24454600000000</v>
      </c>
      <c r="W73" s="26">
        <v>24454600000000</v>
      </c>
      <c r="X73" s="26">
        <v>24454600000000</v>
      </c>
      <c r="Y73" s="26">
        <v>24454600000000</v>
      </c>
      <c r="Z73" s="26">
        <v>24454600000000</v>
      </c>
      <c r="AA73" s="26">
        <v>24454600000000</v>
      </c>
      <c r="AB73" s="26">
        <v>24454600000000</v>
      </c>
      <c r="AC73" s="26">
        <v>24454600000000</v>
      </c>
      <c r="AD73" s="26">
        <v>24454600000000</v>
      </c>
      <c r="AE73" s="26">
        <v>24454600000000</v>
      </c>
      <c r="AF73" s="26">
        <v>24454600000000</v>
      </c>
      <c r="AG73" s="26">
        <v>24454600000000</v>
      </c>
    </row>
    <row r="74" spans="1:34" s="8" customFormat="1" x14ac:dyDescent="0.2">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row>
    <row r="75" spans="1:34" s="8" customFormat="1" x14ac:dyDescent="0.2">
      <c r="A75" s="3" t="s">
        <v>114</v>
      </c>
    </row>
    <row r="76" spans="1:34" s="8" customFormat="1" x14ac:dyDescent="0.2">
      <c r="A76" s="8" t="s">
        <v>100</v>
      </c>
      <c r="B76" s="8">
        <v>2019</v>
      </c>
      <c r="C76" s="8">
        <v>2020</v>
      </c>
      <c r="D76" s="8">
        <v>2021</v>
      </c>
      <c r="E76" s="8">
        <v>2022</v>
      </c>
      <c r="F76" s="8">
        <v>2023</v>
      </c>
      <c r="G76" s="8">
        <v>2024</v>
      </c>
      <c r="H76" s="8">
        <v>2025</v>
      </c>
      <c r="I76" s="8">
        <v>2026</v>
      </c>
      <c r="J76" s="8">
        <v>2027</v>
      </c>
      <c r="K76" s="8">
        <v>2028</v>
      </c>
      <c r="L76" s="8">
        <v>2029</v>
      </c>
      <c r="M76" s="8">
        <v>2030</v>
      </c>
      <c r="N76" s="8">
        <v>2031</v>
      </c>
      <c r="O76" s="8">
        <v>2032</v>
      </c>
      <c r="P76" s="8">
        <v>2033</v>
      </c>
      <c r="Q76" s="8">
        <v>2034</v>
      </c>
      <c r="R76" s="8">
        <v>2035</v>
      </c>
      <c r="S76" s="8">
        <v>2036</v>
      </c>
      <c r="T76" s="8">
        <v>2037</v>
      </c>
      <c r="U76" s="8">
        <v>2038</v>
      </c>
      <c r="V76" s="8">
        <v>2039</v>
      </c>
      <c r="W76" s="8">
        <v>2040</v>
      </c>
      <c r="X76" s="8">
        <v>2041</v>
      </c>
      <c r="Y76" s="8">
        <v>2042</v>
      </c>
      <c r="Z76" s="8">
        <v>2043</v>
      </c>
      <c r="AA76" s="8">
        <v>2044</v>
      </c>
      <c r="AB76" s="8">
        <v>2045</v>
      </c>
      <c r="AC76" s="8">
        <v>2046</v>
      </c>
      <c r="AD76" s="8">
        <v>2047</v>
      </c>
      <c r="AE76" s="8">
        <v>2048</v>
      </c>
      <c r="AF76" s="8">
        <v>2049</v>
      </c>
      <c r="AG76" s="8">
        <v>2050</v>
      </c>
    </row>
    <row r="77" spans="1:34" s="8" customFormat="1" x14ac:dyDescent="0.2">
      <c r="A77" s="8" t="s">
        <v>150</v>
      </c>
      <c r="B77" s="26">
        <v>396578000000000</v>
      </c>
      <c r="C77" s="26">
        <v>370124000000000</v>
      </c>
      <c r="D77" s="26">
        <v>382128000000000</v>
      </c>
      <c r="E77" s="26">
        <v>395700000000000</v>
      </c>
      <c r="F77" s="26">
        <v>399749000000000</v>
      </c>
      <c r="G77" s="26">
        <v>406802000000000</v>
      </c>
      <c r="H77" s="26">
        <v>413957000000000</v>
      </c>
      <c r="I77" s="26">
        <v>420975000000000</v>
      </c>
      <c r="J77" s="26">
        <v>421090000000000</v>
      </c>
      <c r="K77" s="26">
        <v>425184000000000</v>
      </c>
      <c r="L77" s="26">
        <v>426253000000000</v>
      </c>
      <c r="M77" s="26">
        <v>422616000000000</v>
      </c>
      <c r="N77" s="26">
        <v>422413000000000</v>
      </c>
      <c r="O77" s="26">
        <v>424470000000000</v>
      </c>
      <c r="P77" s="26">
        <v>423168000000000</v>
      </c>
      <c r="Q77" s="26">
        <v>427766000000000</v>
      </c>
      <c r="R77" s="26">
        <v>428755000000000</v>
      </c>
      <c r="S77" s="26">
        <v>428360000000000</v>
      </c>
      <c r="T77" s="26">
        <v>433470000000000</v>
      </c>
      <c r="U77" s="26">
        <v>434591000000000</v>
      </c>
      <c r="V77" s="26">
        <v>436411000000000</v>
      </c>
      <c r="W77" s="26">
        <v>438803000000000</v>
      </c>
      <c r="X77" s="26">
        <v>441259000000000</v>
      </c>
      <c r="Y77" s="26">
        <v>442574000000000</v>
      </c>
      <c r="Z77" s="26">
        <v>443919000000000</v>
      </c>
      <c r="AA77" s="26">
        <v>445410000000000</v>
      </c>
      <c r="AB77" s="26">
        <v>447242000000000</v>
      </c>
      <c r="AC77" s="26">
        <v>447063000000000</v>
      </c>
      <c r="AD77" s="26">
        <v>450469000000000</v>
      </c>
      <c r="AE77" s="26">
        <v>453097000000000</v>
      </c>
      <c r="AF77" s="26">
        <v>454807000000000</v>
      </c>
      <c r="AG77" s="26">
        <v>455116000000000</v>
      </c>
    </row>
    <row r="78" spans="1:34" s="8" customFormat="1" x14ac:dyDescent="0.2">
      <c r="A78" s="8" t="s">
        <v>151</v>
      </c>
      <c r="B78" s="26">
        <v>248821000000000</v>
      </c>
      <c r="C78" s="26">
        <v>225727000000000</v>
      </c>
      <c r="D78" s="26">
        <v>245296000000000</v>
      </c>
      <c r="E78" s="26">
        <v>260912000000000</v>
      </c>
      <c r="F78" s="26">
        <v>272976000000000</v>
      </c>
      <c r="G78" s="26">
        <v>284043000000000</v>
      </c>
      <c r="H78" s="26">
        <v>293764000000000</v>
      </c>
      <c r="I78" s="26">
        <v>300960000000000</v>
      </c>
      <c r="J78" s="26">
        <v>307888000000000</v>
      </c>
      <c r="K78" s="26">
        <v>314690000000000</v>
      </c>
      <c r="L78" s="26">
        <v>320591000000000</v>
      </c>
      <c r="M78" s="26">
        <v>326709000000000</v>
      </c>
      <c r="N78" s="26">
        <v>330577000000000</v>
      </c>
      <c r="O78" s="26">
        <v>334460000000000</v>
      </c>
      <c r="P78" s="26">
        <v>338036000000000</v>
      </c>
      <c r="Q78" s="26">
        <v>341724000000000</v>
      </c>
      <c r="R78" s="26">
        <v>345701000000000</v>
      </c>
      <c r="S78" s="26">
        <v>348959000000000</v>
      </c>
      <c r="T78" s="26">
        <v>352268000000000</v>
      </c>
      <c r="U78" s="26">
        <v>355530000000000</v>
      </c>
      <c r="V78" s="26">
        <v>359037000000000</v>
      </c>
      <c r="W78" s="26">
        <v>362667000000000</v>
      </c>
      <c r="X78" s="26">
        <v>366060000000000</v>
      </c>
      <c r="Y78" s="26">
        <v>369956000000000</v>
      </c>
      <c r="Z78" s="26">
        <v>373422000000000</v>
      </c>
      <c r="AA78" s="26">
        <v>377231000000000</v>
      </c>
      <c r="AB78" s="26">
        <v>380932000000000</v>
      </c>
      <c r="AC78" s="26">
        <v>385039000000000</v>
      </c>
      <c r="AD78" s="26">
        <v>388620000000000</v>
      </c>
      <c r="AE78" s="26">
        <v>392314000000000</v>
      </c>
      <c r="AF78" s="26">
        <v>396692000000000</v>
      </c>
      <c r="AG78" s="26">
        <v>400057000000000</v>
      </c>
    </row>
    <row r="80" spans="1:34" ht="16" x14ac:dyDescent="0.2">
      <c r="A80" s="13" t="s">
        <v>102</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row>
    <row r="81" spans="1:33" s="8" customFormat="1" x14ac:dyDescent="0.2">
      <c r="A81" s="20"/>
      <c r="B81">
        <v>2019</v>
      </c>
      <c r="C81">
        <v>2020</v>
      </c>
      <c r="D81">
        <v>2021</v>
      </c>
      <c r="E81">
        <v>2022</v>
      </c>
      <c r="F81">
        <v>2023</v>
      </c>
      <c r="G81">
        <v>2024</v>
      </c>
      <c r="H81">
        <v>2025</v>
      </c>
      <c r="I81">
        <v>2026</v>
      </c>
      <c r="J81">
        <v>2027</v>
      </c>
      <c r="K81">
        <v>2028</v>
      </c>
      <c r="L81">
        <v>2029</v>
      </c>
      <c r="M81">
        <v>2030</v>
      </c>
      <c r="N81">
        <v>2031</v>
      </c>
      <c r="O81">
        <v>2032</v>
      </c>
      <c r="P81">
        <v>2033</v>
      </c>
      <c r="Q81">
        <v>2034</v>
      </c>
      <c r="R81">
        <v>2035</v>
      </c>
      <c r="S81">
        <v>2036</v>
      </c>
      <c r="T81">
        <v>2037</v>
      </c>
      <c r="U81">
        <v>2038</v>
      </c>
      <c r="V81">
        <v>2039</v>
      </c>
      <c r="W81">
        <v>2040</v>
      </c>
      <c r="X81">
        <v>2041</v>
      </c>
      <c r="Y81">
        <v>2042</v>
      </c>
      <c r="Z81">
        <v>2043</v>
      </c>
      <c r="AA81">
        <v>2044</v>
      </c>
      <c r="AB81">
        <v>2045</v>
      </c>
      <c r="AC81">
        <v>2046</v>
      </c>
      <c r="AD81">
        <v>2047</v>
      </c>
      <c r="AE81">
        <v>2048</v>
      </c>
      <c r="AF81">
        <v>2049</v>
      </c>
      <c r="AG81">
        <v>2050</v>
      </c>
    </row>
    <row r="82" spans="1:33" s="8" customFormat="1" x14ac:dyDescent="0.2">
      <c r="A82" s="27" t="s">
        <v>116</v>
      </c>
      <c r="B82" s="29">
        <f t="shared" ref="B82:AG82" si="0">C33*10^6/B58</f>
        <v>0</v>
      </c>
      <c r="C82" s="29">
        <f t="shared" si="0"/>
        <v>0</v>
      </c>
      <c r="D82" s="29">
        <f t="shared" si="0"/>
        <v>0</v>
      </c>
      <c r="E82" s="29">
        <f t="shared" si="0"/>
        <v>0</v>
      </c>
      <c r="F82" s="29">
        <f t="shared" si="0"/>
        <v>0</v>
      </c>
      <c r="G82" s="29">
        <f t="shared" si="0"/>
        <v>0</v>
      </c>
      <c r="H82" s="29">
        <f t="shared" si="0"/>
        <v>0</v>
      </c>
      <c r="I82" s="29">
        <f t="shared" si="0"/>
        <v>0</v>
      </c>
      <c r="J82" s="29">
        <f t="shared" si="0"/>
        <v>0</v>
      </c>
      <c r="K82" s="29">
        <f t="shared" si="0"/>
        <v>0</v>
      </c>
      <c r="L82" s="29">
        <f t="shared" si="0"/>
        <v>0</v>
      </c>
      <c r="M82" s="29">
        <f t="shared" si="0"/>
        <v>0</v>
      </c>
      <c r="N82" s="29">
        <f t="shared" si="0"/>
        <v>0</v>
      </c>
      <c r="O82" s="29">
        <f t="shared" si="0"/>
        <v>0</v>
      </c>
      <c r="P82" s="29">
        <f t="shared" si="0"/>
        <v>0</v>
      </c>
      <c r="Q82" s="29">
        <f t="shared" si="0"/>
        <v>0</v>
      </c>
      <c r="R82" s="29">
        <f t="shared" si="0"/>
        <v>0</v>
      </c>
      <c r="S82" s="29">
        <f t="shared" si="0"/>
        <v>0</v>
      </c>
      <c r="T82" s="29">
        <f t="shared" si="0"/>
        <v>0</v>
      </c>
      <c r="U82" s="29">
        <f t="shared" si="0"/>
        <v>0</v>
      </c>
      <c r="V82" s="29">
        <f t="shared" si="0"/>
        <v>0</v>
      </c>
      <c r="W82" s="29">
        <f t="shared" si="0"/>
        <v>0</v>
      </c>
      <c r="X82" s="29">
        <f t="shared" si="0"/>
        <v>0</v>
      </c>
      <c r="Y82" s="29">
        <f t="shared" si="0"/>
        <v>0</v>
      </c>
      <c r="Z82" s="29">
        <f t="shared" si="0"/>
        <v>0</v>
      </c>
      <c r="AA82" s="29">
        <f t="shared" si="0"/>
        <v>0</v>
      </c>
      <c r="AB82" s="29">
        <f t="shared" si="0"/>
        <v>0</v>
      </c>
      <c r="AC82" s="29">
        <f t="shared" si="0"/>
        <v>0</v>
      </c>
      <c r="AD82" s="29">
        <f t="shared" si="0"/>
        <v>0</v>
      </c>
      <c r="AE82" s="29">
        <f t="shared" si="0"/>
        <v>0</v>
      </c>
      <c r="AF82" s="29">
        <f t="shared" si="0"/>
        <v>0</v>
      </c>
      <c r="AG82" s="29">
        <f t="shared" si="0"/>
        <v>0</v>
      </c>
    </row>
    <row r="83" spans="1:33" s="8" customFormat="1" x14ac:dyDescent="0.2">
      <c r="A83" s="27" t="s">
        <v>117</v>
      </c>
      <c r="B83" s="29">
        <f t="shared" ref="B83:AG83" si="1">C34*10^6/B59</f>
        <v>0</v>
      </c>
      <c r="C83" s="29">
        <f t="shared" si="1"/>
        <v>0</v>
      </c>
      <c r="D83" s="29">
        <f t="shared" si="1"/>
        <v>0</v>
      </c>
      <c r="E83" s="29">
        <f t="shared" si="1"/>
        <v>0</v>
      </c>
      <c r="F83" s="29">
        <f t="shared" si="1"/>
        <v>0</v>
      </c>
      <c r="G83" s="29">
        <f t="shared" si="1"/>
        <v>0</v>
      </c>
      <c r="H83" s="29">
        <f t="shared" si="1"/>
        <v>0</v>
      </c>
      <c r="I83" s="29">
        <f t="shared" si="1"/>
        <v>0</v>
      </c>
      <c r="J83" s="29">
        <f t="shared" si="1"/>
        <v>0</v>
      </c>
      <c r="K83" s="29">
        <f t="shared" si="1"/>
        <v>0</v>
      </c>
      <c r="L83" s="29">
        <f t="shared" si="1"/>
        <v>0</v>
      </c>
      <c r="M83" s="29">
        <f t="shared" si="1"/>
        <v>0</v>
      </c>
      <c r="N83" s="29">
        <f t="shared" si="1"/>
        <v>0</v>
      </c>
      <c r="O83" s="29">
        <f t="shared" si="1"/>
        <v>0</v>
      </c>
      <c r="P83" s="29">
        <f t="shared" si="1"/>
        <v>0</v>
      </c>
      <c r="Q83" s="29">
        <f t="shared" si="1"/>
        <v>0</v>
      </c>
      <c r="R83" s="29">
        <f t="shared" si="1"/>
        <v>0</v>
      </c>
      <c r="S83" s="29">
        <f t="shared" si="1"/>
        <v>0</v>
      </c>
      <c r="T83" s="29">
        <f t="shared" si="1"/>
        <v>0</v>
      </c>
      <c r="U83" s="29">
        <f t="shared" si="1"/>
        <v>0</v>
      </c>
      <c r="V83" s="29">
        <f t="shared" si="1"/>
        <v>0</v>
      </c>
      <c r="W83" s="29">
        <f t="shared" si="1"/>
        <v>0</v>
      </c>
      <c r="X83" s="29">
        <f t="shared" si="1"/>
        <v>0</v>
      </c>
      <c r="Y83" s="29">
        <f t="shared" si="1"/>
        <v>0</v>
      </c>
      <c r="Z83" s="29">
        <f t="shared" si="1"/>
        <v>0</v>
      </c>
      <c r="AA83" s="29">
        <f t="shared" si="1"/>
        <v>0</v>
      </c>
      <c r="AB83" s="29">
        <f t="shared" si="1"/>
        <v>0</v>
      </c>
      <c r="AC83" s="29">
        <f t="shared" si="1"/>
        <v>0</v>
      </c>
      <c r="AD83" s="29">
        <f t="shared" si="1"/>
        <v>0</v>
      </c>
      <c r="AE83" s="29">
        <f t="shared" si="1"/>
        <v>0</v>
      </c>
      <c r="AF83" s="29">
        <f t="shared" si="1"/>
        <v>0</v>
      </c>
      <c r="AG83" s="29">
        <f t="shared" si="1"/>
        <v>0</v>
      </c>
    </row>
    <row r="84" spans="1:33" s="8" customFormat="1" ht="16" x14ac:dyDescent="0.2">
      <c r="A84" s="28" t="s">
        <v>164</v>
      </c>
      <c r="B84" s="29">
        <f t="shared" ref="B84:AG84" si="2">C35*10^6/B77</f>
        <v>0</v>
      </c>
      <c r="C84" s="29">
        <f t="shared" si="2"/>
        <v>0</v>
      </c>
      <c r="D84" s="29">
        <f t="shared" si="2"/>
        <v>0</v>
      </c>
      <c r="E84" s="29">
        <f t="shared" si="2"/>
        <v>0</v>
      </c>
      <c r="F84" s="29">
        <f t="shared" si="2"/>
        <v>0</v>
      </c>
      <c r="G84" s="29">
        <f t="shared" si="2"/>
        <v>0</v>
      </c>
      <c r="H84" s="29">
        <f t="shared" si="2"/>
        <v>0</v>
      </c>
      <c r="I84" s="29">
        <f t="shared" si="2"/>
        <v>0</v>
      </c>
      <c r="J84" s="29">
        <f t="shared" si="2"/>
        <v>0</v>
      </c>
      <c r="K84" s="29">
        <f t="shared" si="2"/>
        <v>0</v>
      </c>
      <c r="L84" s="29">
        <f t="shared" si="2"/>
        <v>0</v>
      </c>
      <c r="M84" s="29">
        <f t="shared" si="2"/>
        <v>0</v>
      </c>
      <c r="N84" s="29">
        <f t="shared" si="2"/>
        <v>0</v>
      </c>
      <c r="O84" s="29">
        <f t="shared" si="2"/>
        <v>0</v>
      </c>
      <c r="P84" s="29">
        <f t="shared" si="2"/>
        <v>0</v>
      </c>
      <c r="Q84" s="29">
        <f t="shared" si="2"/>
        <v>0</v>
      </c>
      <c r="R84" s="29">
        <f t="shared" si="2"/>
        <v>0</v>
      </c>
      <c r="S84" s="29">
        <f t="shared" si="2"/>
        <v>0</v>
      </c>
      <c r="T84" s="29">
        <f t="shared" si="2"/>
        <v>0</v>
      </c>
      <c r="U84" s="29">
        <f t="shared" si="2"/>
        <v>0</v>
      </c>
      <c r="V84" s="29">
        <f t="shared" si="2"/>
        <v>0</v>
      </c>
      <c r="W84" s="29">
        <f t="shared" si="2"/>
        <v>0</v>
      </c>
      <c r="X84" s="29">
        <f t="shared" si="2"/>
        <v>0</v>
      </c>
      <c r="Y84" s="29">
        <f t="shared" si="2"/>
        <v>0</v>
      </c>
      <c r="Z84" s="29">
        <f t="shared" si="2"/>
        <v>0</v>
      </c>
      <c r="AA84" s="29">
        <f t="shared" si="2"/>
        <v>0</v>
      </c>
      <c r="AB84" s="29">
        <f t="shared" si="2"/>
        <v>0</v>
      </c>
      <c r="AC84" s="29">
        <f t="shared" si="2"/>
        <v>0</v>
      </c>
      <c r="AD84" s="29">
        <f t="shared" si="2"/>
        <v>0</v>
      </c>
      <c r="AE84" s="29">
        <f t="shared" si="2"/>
        <v>0</v>
      </c>
      <c r="AF84" s="29">
        <f t="shared" si="2"/>
        <v>0</v>
      </c>
      <c r="AG84" s="29">
        <f t="shared" si="2"/>
        <v>0</v>
      </c>
    </row>
    <row r="85" spans="1:33" s="8" customFormat="1" ht="16" x14ac:dyDescent="0.2">
      <c r="A85" s="28" t="s">
        <v>165</v>
      </c>
      <c r="B85" s="29">
        <f t="shared" ref="B85:AG85" si="3">C36*10^6/B78</f>
        <v>0</v>
      </c>
      <c r="C85" s="29">
        <f t="shared" si="3"/>
        <v>0</v>
      </c>
      <c r="D85" s="29">
        <f t="shared" si="3"/>
        <v>0</v>
      </c>
      <c r="E85" s="29">
        <f t="shared" si="3"/>
        <v>0</v>
      </c>
      <c r="F85" s="29">
        <f t="shared" si="3"/>
        <v>0</v>
      </c>
      <c r="G85" s="29">
        <f t="shared" si="3"/>
        <v>0</v>
      </c>
      <c r="H85" s="29">
        <f t="shared" si="3"/>
        <v>0</v>
      </c>
      <c r="I85" s="29">
        <f t="shared" si="3"/>
        <v>0</v>
      </c>
      <c r="J85" s="29">
        <f t="shared" si="3"/>
        <v>0</v>
      </c>
      <c r="K85" s="29">
        <f t="shared" si="3"/>
        <v>0</v>
      </c>
      <c r="L85" s="29">
        <f t="shared" si="3"/>
        <v>0</v>
      </c>
      <c r="M85" s="29">
        <f t="shared" si="3"/>
        <v>0</v>
      </c>
      <c r="N85" s="29">
        <f t="shared" si="3"/>
        <v>0</v>
      </c>
      <c r="O85" s="29">
        <f t="shared" si="3"/>
        <v>0</v>
      </c>
      <c r="P85" s="29">
        <f t="shared" si="3"/>
        <v>0</v>
      </c>
      <c r="Q85" s="29">
        <f t="shared" si="3"/>
        <v>0</v>
      </c>
      <c r="R85" s="29">
        <f t="shared" si="3"/>
        <v>0</v>
      </c>
      <c r="S85" s="29">
        <f t="shared" si="3"/>
        <v>0</v>
      </c>
      <c r="T85" s="29">
        <f t="shared" si="3"/>
        <v>0</v>
      </c>
      <c r="U85" s="29">
        <f t="shared" si="3"/>
        <v>0</v>
      </c>
      <c r="V85" s="29">
        <f t="shared" si="3"/>
        <v>0</v>
      </c>
      <c r="W85" s="29">
        <f t="shared" si="3"/>
        <v>0</v>
      </c>
      <c r="X85" s="29">
        <f t="shared" si="3"/>
        <v>0</v>
      </c>
      <c r="Y85" s="29">
        <f t="shared" si="3"/>
        <v>0</v>
      </c>
      <c r="Z85" s="29">
        <f t="shared" si="3"/>
        <v>0</v>
      </c>
      <c r="AA85" s="29">
        <f t="shared" si="3"/>
        <v>0</v>
      </c>
      <c r="AB85" s="29">
        <f t="shared" si="3"/>
        <v>0</v>
      </c>
      <c r="AC85" s="29">
        <f t="shared" si="3"/>
        <v>0</v>
      </c>
      <c r="AD85" s="29">
        <f t="shared" si="3"/>
        <v>0</v>
      </c>
      <c r="AE85" s="29">
        <f t="shared" si="3"/>
        <v>0</v>
      </c>
      <c r="AF85" s="29">
        <f t="shared" si="3"/>
        <v>0</v>
      </c>
      <c r="AG85" s="29">
        <f t="shared" si="3"/>
        <v>0</v>
      </c>
    </row>
    <row r="86" spans="1:33" s="8" customFormat="1" ht="16" x14ac:dyDescent="0.2">
      <c r="A86" s="28" t="s">
        <v>178</v>
      </c>
      <c r="B86" s="29">
        <f t="shared" ref="B86:AG86" si="4">C37*10^6/B77</f>
        <v>0</v>
      </c>
      <c r="C86" s="29">
        <f t="shared" si="4"/>
        <v>0</v>
      </c>
      <c r="D86" s="29">
        <f t="shared" si="4"/>
        <v>0</v>
      </c>
      <c r="E86" s="29">
        <f t="shared" si="4"/>
        <v>0</v>
      </c>
      <c r="F86" s="29">
        <f t="shared" si="4"/>
        <v>0</v>
      </c>
      <c r="G86" s="29">
        <f t="shared" si="4"/>
        <v>0</v>
      </c>
      <c r="H86" s="29">
        <f t="shared" si="4"/>
        <v>0</v>
      </c>
      <c r="I86" s="29">
        <f t="shared" si="4"/>
        <v>0</v>
      </c>
      <c r="J86" s="29">
        <f t="shared" si="4"/>
        <v>0</v>
      </c>
      <c r="K86" s="29">
        <f t="shared" si="4"/>
        <v>0</v>
      </c>
      <c r="L86" s="29">
        <f t="shared" si="4"/>
        <v>0</v>
      </c>
      <c r="M86" s="29">
        <f t="shared" si="4"/>
        <v>0</v>
      </c>
      <c r="N86" s="29">
        <f t="shared" si="4"/>
        <v>0</v>
      </c>
      <c r="O86" s="29">
        <f t="shared" si="4"/>
        <v>0</v>
      </c>
      <c r="P86" s="29">
        <f t="shared" si="4"/>
        <v>0</v>
      </c>
      <c r="Q86" s="29">
        <f t="shared" si="4"/>
        <v>0</v>
      </c>
      <c r="R86" s="29">
        <f t="shared" si="4"/>
        <v>0</v>
      </c>
      <c r="S86" s="29">
        <f t="shared" si="4"/>
        <v>0</v>
      </c>
      <c r="T86" s="29">
        <f t="shared" si="4"/>
        <v>0</v>
      </c>
      <c r="U86" s="29">
        <f t="shared" si="4"/>
        <v>0</v>
      </c>
      <c r="V86" s="29">
        <f t="shared" si="4"/>
        <v>0</v>
      </c>
      <c r="W86" s="29">
        <f t="shared" si="4"/>
        <v>0</v>
      </c>
      <c r="X86" s="29">
        <f t="shared" si="4"/>
        <v>0</v>
      </c>
      <c r="Y86" s="29">
        <f t="shared" si="4"/>
        <v>0</v>
      </c>
      <c r="Z86" s="29">
        <f t="shared" si="4"/>
        <v>0</v>
      </c>
      <c r="AA86" s="29">
        <f t="shared" si="4"/>
        <v>0</v>
      </c>
      <c r="AB86" s="29">
        <f t="shared" si="4"/>
        <v>0</v>
      </c>
      <c r="AC86" s="29">
        <f t="shared" si="4"/>
        <v>0</v>
      </c>
      <c r="AD86" s="29">
        <f t="shared" si="4"/>
        <v>0</v>
      </c>
      <c r="AE86" s="29">
        <f t="shared" si="4"/>
        <v>0</v>
      </c>
      <c r="AF86" s="29">
        <f t="shared" si="4"/>
        <v>0</v>
      </c>
      <c r="AG86" s="29">
        <f t="shared" si="4"/>
        <v>0</v>
      </c>
    </row>
    <row r="87" spans="1:33" s="8" customFormat="1" x14ac:dyDescent="0.2">
      <c r="A87" s="20"/>
    </row>
    <row r="88" spans="1:33" s="8" customFormat="1" x14ac:dyDescent="0.2">
      <c r="A88" s="20"/>
    </row>
    <row r="89" spans="1:33" s="8" customFormat="1" x14ac:dyDescent="0.2">
      <c r="A89" s="20"/>
    </row>
    <row r="90" spans="1:33" s="8" customFormat="1" x14ac:dyDescent="0.2">
      <c r="A90" s="20"/>
    </row>
    <row r="91" spans="1:33" s="8" customFormat="1" x14ac:dyDescent="0.2">
      <c r="A91" s="20"/>
    </row>
    <row r="92" spans="1:33" s="8" customFormat="1" x14ac:dyDescent="0.2">
      <c r="A92" s="20"/>
    </row>
    <row r="93" spans="1:33" s="8" customFormat="1" x14ac:dyDescent="0.2">
      <c r="A93" s="20"/>
    </row>
    <row r="94" spans="1:33" s="8" customFormat="1" x14ac:dyDescent="0.2">
      <c r="A94" s="20"/>
    </row>
    <row r="95" spans="1:33" s="8" customFormat="1" x14ac:dyDescent="0.2">
      <c r="A95" s="20"/>
    </row>
    <row r="96" spans="1:33" s="8" customFormat="1" x14ac:dyDescent="0.2">
      <c r="A96" s="20"/>
    </row>
    <row r="97" spans="1:1" s="8" customFormat="1" x14ac:dyDescent="0.2">
      <c r="A97" s="20"/>
    </row>
    <row r="98" spans="1:1" s="8" customFormat="1" x14ac:dyDescent="0.2">
      <c r="A98" s="20"/>
    </row>
    <row r="99" spans="1:1" s="8" customFormat="1" x14ac:dyDescent="0.2">
      <c r="A99" s="20"/>
    </row>
    <row r="100" spans="1:1" s="8" customFormat="1" x14ac:dyDescent="0.2">
      <c r="A100" s="20"/>
    </row>
    <row r="101" spans="1:1" s="8" customFormat="1" x14ac:dyDescent="0.2">
      <c r="A101" s="20"/>
    </row>
    <row r="102" spans="1:1" s="8" customFormat="1" x14ac:dyDescent="0.2">
      <c r="A102" s="20"/>
    </row>
    <row r="103" spans="1:1" s="8" customFormat="1" x14ac:dyDescent="0.2">
      <c r="A103" s="20"/>
    </row>
    <row r="104" spans="1:1" s="8" customFormat="1" x14ac:dyDescent="0.2">
      <c r="A104" s="20"/>
    </row>
    <row r="105" spans="1:1" s="8" customFormat="1" x14ac:dyDescent="0.2">
      <c r="A105" s="20"/>
    </row>
    <row r="106" spans="1:1" s="8" customFormat="1" x14ac:dyDescent="0.2">
      <c r="A106" s="20"/>
    </row>
    <row r="107" spans="1:1" s="8" customFormat="1" x14ac:dyDescent="0.2">
      <c r="A107" s="20"/>
    </row>
    <row r="108" spans="1:1" s="8" customFormat="1" x14ac:dyDescent="0.2">
      <c r="A108" s="20"/>
    </row>
    <row r="109" spans="1:1" s="8" customFormat="1" x14ac:dyDescent="0.2">
      <c r="A109" t="s">
        <v>109</v>
      </c>
    </row>
    <row r="110" spans="1:1" s="8" customFormat="1" x14ac:dyDescent="0.2">
      <c r="A110" t="s">
        <v>110</v>
      </c>
    </row>
    <row r="111" spans="1:1" s="8" customFormat="1" x14ac:dyDescent="0.2">
      <c r="A111" t="s">
        <v>111</v>
      </c>
    </row>
    <row r="112" spans="1:1" s="8" customFormat="1" x14ac:dyDescent="0.2">
      <c r="A112" t="s">
        <v>112</v>
      </c>
    </row>
    <row r="114" spans="1:4" x14ac:dyDescent="0.2">
      <c r="A114" s="14" t="s">
        <v>113</v>
      </c>
      <c r="B114" s="7"/>
      <c r="C114" s="7"/>
    </row>
    <row r="115" spans="1:4" x14ac:dyDescent="0.2">
      <c r="B115">
        <v>2019</v>
      </c>
      <c r="C115">
        <v>2050</v>
      </c>
    </row>
    <row r="116" spans="1:4" x14ac:dyDescent="0.2">
      <c r="A116" s="27" t="s">
        <v>116</v>
      </c>
      <c r="B116" s="30">
        <f>B82</f>
        <v>0</v>
      </c>
      <c r="C116" s="30">
        <f>MAX(AG82,B116)</f>
        <v>0</v>
      </c>
    </row>
    <row r="117" spans="1:4" x14ac:dyDescent="0.2">
      <c r="A117" s="27" t="s">
        <v>117</v>
      </c>
      <c r="B117" s="30">
        <f t="shared" ref="B117:B120" si="5">B83</f>
        <v>0</v>
      </c>
      <c r="C117" s="30">
        <f>MAX(AG83,B117)</f>
        <v>0</v>
      </c>
    </row>
    <row r="118" spans="1:4" ht="16" x14ac:dyDescent="0.2">
      <c r="A118" s="28" t="s">
        <v>164</v>
      </c>
      <c r="B118" s="30">
        <f t="shared" si="5"/>
        <v>0</v>
      </c>
      <c r="C118" s="30">
        <f>MAX(AG84,B118)</f>
        <v>0</v>
      </c>
      <c r="D118" t="s">
        <v>152</v>
      </c>
    </row>
    <row r="119" spans="1:4" ht="16" x14ac:dyDescent="0.2">
      <c r="A119" s="28" t="s">
        <v>165</v>
      </c>
      <c r="B119" s="30">
        <f t="shared" si="5"/>
        <v>0</v>
      </c>
      <c r="C119" s="30">
        <f>MAX(AG85,B119)</f>
        <v>0</v>
      </c>
    </row>
    <row r="120" spans="1:4" ht="16" x14ac:dyDescent="0.2">
      <c r="A120" s="28" t="s">
        <v>178</v>
      </c>
      <c r="B120" s="30">
        <f t="shared" si="5"/>
        <v>0</v>
      </c>
      <c r="C120" s="30">
        <f>MAX(AG86,B120)</f>
        <v>0</v>
      </c>
      <c r="D120" t="s">
        <v>152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32A6-7FDA-40B5-ADC8-23D37B966AB1}">
  <sheetPr>
    <tabColor theme="3"/>
  </sheetPr>
  <dimension ref="A1:AG17"/>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s="2" customFormat="1" x14ac:dyDescent="0.2">
      <c r="A2" s="8" t="s">
        <v>116</v>
      </c>
      <c r="B2" s="2" cm="1">
        <f t="array" ref="B2">TREND('BAU Calculations'!$B116:$C116,'BAU Calculations'!$B$115:$C$115,B$1)</f>
        <v>0</v>
      </c>
      <c r="C2" s="2" cm="1">
        <f t="array" ref="C2">TREND('BAU Calculations'!$B116:$C116,'BAU Calculations'!$B$115:$C$115,C$1)</f>
        <v>0</v>
      </c>
      <c r="D2" s="2" cm="1">
        <f t="array" ref="D2">TREND('BAU Calculations'!$B116:$C116,'BAU Calculations'!$B$115:$C$115,D$1)</f>
        <v>0</v>
      </c>
      <c r="E2" s="2" cm="1">
        <f t="array" ref="E2">TREND('BAU Calculations'!$B116:$C116,'BAU Calculations'!$B$115:$C$115,E$1)</f>
        <v>0</v>
      </c>
      <c r="F2" s="2" cm="1">
        <f t="array" ref="F2">TREND('BAU Calculations'!$B116:$C116,'BAU Calculations'!$B$115:$C$115,F$1)</f>
        <v>0</v>
      </c>
      <c r="G2" s="2" cm="1">
        <f t="array" ref="G2">TREND('BAU Calculations'!$B116:$C116,'BAU Calculations'!$B$115:$C$115,G$1)</f>
        <v>0</v>
      </c>
      <c r="H2" s="2" cm="1">
        <f t="array" ref="H2">TREND('BAU Calculations'!$B116:$C116,'BAU Calculations'!$B$115:$C$115,H$1)</f>
        <v>0</v>
      </c>
      <c r="I2" s="2" cm="1">
        <f t="array" ref="I2">TREND('BAU Calculations'!$B116:$C116,'BAU Calculations'!$B$115:$C$115,I$1)</f>
        <v>0</v>
      </c>
      <c r="J2" s="2" cm="1">
        <f t="array" ref="J2">TREND('BAU Calculations'!$B116:$C116,'BAU Calculations'!$B$115:$C$115,J$1)</f>
        <v>0</v>
      </c>
      <c r="K2" s="2" cm="1">
        <f t="array" ref="K2">TREND('BAU Calculations'!$B116:$C116,'BAU Calculations'!$B$115:$C$115,K$1)</f>
        <v>0</v>
      </c>
      <c r="L2" s="2" cm="1">
        <f t="array" ref="L2">TREND('BAU Calculations'!$B116:$C116,'BAU Calculations'!$B$115:$C$115,L$1)</f>
        <v>0</v>
      </c>
      <c r="M2" s="2" cm="1">
        <f t="array" ref="M2">TREND('BAU Calculations'!$B116:$C116,'BAU Calculations'!$B$115:$C$115,M$1)</f>
        <v>0</v>
      </c>
      <c r="N2" s="2" cm="1">
        <f t="array" ref="N2">TREND('BAU Calculations'!$B116:$C116,'BAU Calculations'!$B$115:$C$115,N$1)</f>
        <v>0</v>
      </c>
      <c r="O2" s="2" cm="1">
        <f t="array" ref="O2">TREND('BAU Calculations'!$B116:$C116,'BAU Calculations'!$B$115:$C$115,O$1)</f>
        <v>0</v>
      </c>
      <c r="P2" s="2" cm="1">
        <f t="array" ref="P2">TREND('BAU Calculations'!$B116:$C116,'BAU Calculations'!$B$115:$C$115,P$1)</f>
        <v>0</v>
      </c>
      <c r="Q2" s="2" cm="1">
        <f t="array" ref="Q2">TREND('BAU Calculations'!$B116:$C116,'BAU Calculations'!$B$115:$C$115,Q$1)</f>
        <v>0</v>
      </c>
      <c r="R2" s="2" cm="1">
        <f t="array" ref="R2">TREND('BAU Calculations'!$B116:$C116,'BAU Calculations'!$B$115:$C$115,R$1)</f>
        <v>0</v>
      </c>
      <c r="S2" s="2" cm="1">
        <f t="array" ref="S2">TREND('BAU Calculations'!$B116:$C116,'BAU Calculations'!$B$115:$C$115,S$1)</f>
        <v>0</v>
      </c>
      <c r="T2" s="2" cm="1">
        <f t="array" ref="T2">TREND('BAU Calculations'!$B116:$C116,'BAU Calculations'!$B$115:$C$115,T$1)</f>
        <v>0</v>
      </c>
      <c r="U2" s="2" cm="1">
        <f t="array" ref="U2">TREND('BAU Calculations'!$B116:$C116,'BAU Calculations'!$B$115:$C$115,U$1)</f>
        <v>0</v>
      </c>
      <c r="V2" s="2" cm="1">
        <f t="array" ref="V2">TREND('BAU Calculations'!$B116:$C116,'BAU Calculations'!$B$115:$C$115,V$1)</f>
        <v>0</v>
      </c>
      <c r="W2" s="2" cm="1">
        <f t="array" ref="W2">TREND('BAU Calculations'!$B116:$C116,'BAU Calculations'!$B$115:$C$115,W$1)</f>
        <v>0</v>
      </c>
      <c r="X2" s="2" cm="1">
        <f t="array" ref="X2">TREND('BAU Calculations'!$B116:$C116,'BAU Calculations'!$B$115:$C$115,X$1)</f>
        <v>0</v>
      </c>
      <c r="Y2" s="2" cm="1">
        <f t="array" ref="Y2">TREND('BAU Calculations'!$B116:$C116,'BAU Calculations'!$B$115:$C$115,Y$1)</f>
        <v>0</v>
      </c>
      <c r="Z2" s="2" cm="1">
        <f t="array" ref="Z2">TREND('BAU Calculations'!$B116:$C116,'BAU Calculations'!$B$115:$C$115,Z$1)</f>
        <v>0</v>
      </c>
      <c r="AA2" s="2" cm="1">
        <f t="array" ref="AA2">TREND('BAU Calculations'!$B116:$C116,'BAU Calculations'!$B$115:$C$115,AA$1)</f>
        <v>0</v>
      </c>
      <c r="AB2" s="2" cm="1">
        <f t="array" ref="AB2">TREND('BAU Calculations'!$B116:$C116,'BAU Calculations'!$B$115:$C$115,AB$1)</f>
        <v>0</v>
      </c>
      <c r="AC2" s="2" cm="1">
        <f t="array" ref="AC2">TREND('BAU Calculations'!$B116:$C116,'BAU Calculations'!$B$115:$C$115,AC$1)</f>
        <v>0</v>
      </c>
      <c r="AD2" s="2" cm="1">
        <f t="array" ref="AD2">TREND('BAU Calculations'!$B116:$C116,'BAU Calculations'!$B$115:$C$115,AD$1)</f>
        <v>0</v>
      </c>
      <c r="AE2" s="2" cm="1">
        <f t="array" ref="AE2">TREND('BAU Calculations'!$B116:$C116,'BAU Calculations'!$B$115:$C$115,AE$1)</f>
        <v>0</v>
      </c>
      <c r="AF2" s="2" cm="1">
        <f t="array" ref="AF2">TREND('BAU Calculations'!$B116:$C116,'BAU Calculations'!$B$115:$C$115,AF$1)</f>
        <v>0</v>
      </c>
      <c r="AG2" s="2" cm="1">
        <f t="array" ref="AG2">TREND('BAU Calculations'!$B116:$C116,'BAU Calculations'!$B$115:$C$115,AG$1)</f>
        <v>0</v>
      </c>
    </row>
    <row r="3" spans="1:33" s="2" customFormat="1" x14ac:dyDescent="0.2">
      <c r="A3" s="8" t="s">
        <v>117</v>
      </c>
      <c r="B3" s="2" cm="1">
        <f t="array" ref="B3">TREND('BAU Calculations'!$B117:$C117,'BAU Calculations'!$B$115:$C$115,B$1)</f>
        <v>0</v>
      </c>
      <c r="C3" s="2" cm="1">
        <f t="array" ref="C3">TREND('BAU Calculations'!$B117:$C117,'BAU Calculations'!$B$115:$C$115,C$1)</f>
        <v>0</v>
      </c>
      <c r="D3" s="2" cm="1">
        <f t="array" ref="D3">TREND('BAU Calculations'!$B117:$C117,'BAU Calculations'!$B$115:$C$115,D$1)</f>
        <v>0</v>
      </c>
      <c r="E3" s="2" cm="1">
        <f t="array" ref="E3">TREND('BAU Calculations'!$B117:$C117,'BAU Calculations'!$B$115:$C$115,E$1)</f>
        <v>0</v>
      </c>
      <c r="F3" s="2" cm="1">
        <f t="array" ref="F3">TREND('BAU Calculations'!$B117:$C117,'BAU Calculations'!$B$115:$C$115,F$1)</f>
        <v>0</v>
      </c>
      <c r="G3" s="2" cm="1">
        <f t="array" ref="G3">TREND('BAU Calculations'!$B117:$C117,'BAU Calculations'!$B$115:$C$115,G$1)</f>
        <v>0</v>
      </c>
      <c r="H3" s="2" cm="1">
        <f t="array" ref="H3">TREND('BAU Calculations'!$B117:$C117,'BAU Calculations'!$B$115:$C$115,H$1)</f>
        <v>0</v>
      </c>
      <c r="I3" s="2" cm="1">
        <f t="array" ref="I3">TREND('BAU Calculations'!$B117:$C117,'BAU Calculations'!$B$115:$C$115,I$1)</f>
        <v>0</v>
      </c>
      <c r="J3" s="2" cm="1">
        <f t="array" ref="J3">TREND('BAU Calculations'!$B117:$C117,'BAU Calculations'!$B$115:$C$115,J$1)</f>
        <v>0</v>
      </c>
      <c r="K3" s="2" cm="1">
        <f t="array" ref="K3">TREND('BAU Calculations'!$B117:$C117,'BAU Calculations'!$B$115:$C$115,K$1)</f>
        <v>0</v>
      </c>
      <c r="L3" s="2" cm="1">
        <f t="array" ref="L3">TREND('BAU Calculations'!$B117:$C117,'BAU Calculations'!$B$115:$C$115,L$1)</f>
        <v>0</v>
      </c>
      <c r="M3" s="2" cm="1">
        <f t="array" ref="M3">TREND('BAU Calculations'!$B117:$C117,'BAU Calculations'!$B$115:$C$115,M$1)</f>
        <v>0</v>
      </c>
      <c r="N3" s="2" cm="1">
        <f t="array" ref="N3">TREND('BAU Calculations'!$B117:$C117,'BAU Calculations'!$B$115:$C$115,N$1)</f>
        <v>0</v>
      </c>
      <c r="O3" s="2" cm="1">
        <f t="array" ref="O3">TREND('BAU Calculations'!$B117:$C117,'BAU Calculations'!$B$115:$C$115,O$1)</f>
        <v>0</v>
      </c>
      <c r="P3" s="2" cm="1">
        <f t="array" ref="P3">TREND('BAU Calculations'!$B117:$C117,'BAU Calculations'!$B$115:$C$115,P$1)</f>
        <v>0</v>
      </c>
      <c r="Q3" s="2" cm="1">
        <f t="array" ref="Q3">TREND('BAU Calculations'!$B117:$C117,'BAU Calculations'!$B$115:$C$115,Q$1)</f>
        <v>0</v>
      </c>
      <c r="R3" s="2" cm="1">
        <f t="array" ref="R3">TREND('BAU Calculations'!$B117:$C117,'BAU Calculations'!$B$115:$C$115,R$1)</f>
        <v>0</v>
      </c>
      <c r="S3" s="2" cm="1">
        <f t="array" ref="S3">TREND('BAU Calculations'!$B117:$C117,'BAU Calculations'!$B$115:$C$115,S$1)</f>
        <v>0</v>
      </c>
      <c r="T3" s="2" cm="1">
        <f t="array" ref="T3">TREND('BAU Calculations'!$B117:$C117,'BAU Calculations'!$B$115:$C$115,T$1)</f>
        <v>0</v>
      </c>
      <c r="U3" s="2" cm="1">
        <f t="array" ref="U3">TREND('BAU Calculations'!$B117:$C117,'BAU Calculations'!$B$115:$C$115,U$1)</f>
        <v>0</v>
      </c>
      <c r="V3" s="2" cm="1">
        <f t="array" ref="V3">TREND('BAU Calculations'!$B117:$C117,'BAU Calculations'!$B$115:$C$115,V$1)</f>
        <v>0</v>
      </c>
      <c r="W3" s="2" cm="1">
        <f t="array" ref="W3">TREND('BAU Calculations'!$B117:$C117,'BAU Calculations'!$B$115:$C$115,W$1)</f>
        <v>0</v>
      </c>
      <c r="X3" s="2" cm="1">
        <f t="array" ref="X3">TREND('BAU Calculations'!$B117:$C117,'BAU Calculations'!$B$115:$C$115,X$1)</f>
        <v>0</v>
      </c>
      <c r="Y3" s="2" cm="1">
        <f t="array" ref="Y3">TREND('BAU Calculations'!$B117:$C117,'BAU Calculations'!$B$115:$C$115,Y$1)</f>
        <v>0</v>
      </c>
      <c r="Z3" s="2" cm="1">
        <f t="array" ref="Z3">TREND('BAU Calculations'!$B117:$C117,'BAU Calculations'!$B$115:$C$115,Z$1)</f>
        <v>0</v>
      </c>
      <c r="AA3" s="2" cm="1">
        <f t="array" ref="AA3">TREND('BAU Calculations'!$B117:$C117,'BAU Calculations'!$B$115:$C$115,AA$1)</f>
        <v>0</v>
      </c>
      <c r="AB3" s="2" cm="1">
        <f t="array" ref="AB3">TREND('BAU Calculations'!$B117:$C117,'BAU Calculations'!$B$115:$C$115,AB$1)</f>
        <v>0</v>
      </c>
      <c r="AC3" s="2" cm="1">
        <f t="array" ref="AC3">TREND('BAU Calculations'!$B117:$C117,'BAU Calculations'!$B$115:$C$115,AC$1)</f>
        <v>0</v>
      </c>
      <c r="AD3" s="2" cm="1">
        <f t="array" ref="AD3">TREND('BAU Calculations'!$B117:$C117,'BAU Calculations'!$B$115:$C$115,AD$1)</f>
        <v>0</v>
      </c>
      <c r="AE3" s="2" cm="1">
        <f t="array" ref="AE3">TREND('BAU Calculations'!$B117:$C117,'BAU Calculations'!$B$115:$C$115,AE$1)</f>
        <v>0</v>
      </c>
      <c r="AF3" s="2" cm="1">
        <f t="array" ref="AF3">TREND('BAU Calculations'!$B117:$C117,'BAU Calculations'!$B$115:$C$115,AF$1)</f>
        <v>0</v>
      </c>
      <c r="AG3" s="2" cm="1">
        <f t="array" ref="AG3">TREND('BAU Calculations'!$B117:$C117,'BAU Calculations'!$B$115:$C$115,AG$1)</f>
        <v>0</v>
      </c>
    </row>
    <row r="4" spans="1:33" s="7" customFormat="1" x14ac:dyDescent="0.2">
      <c r="A4" s="16" t="s">
        <v>125</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row>
    <row r="5" spans="1:33" s="7" customFormat="1" x14ac:dyDescent="0.2">
      <c r="A5" s="16" t="s">
        <v>126</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row>
    <row r="6" spans="1:33" s="7" customFormat="1" x14ac:dyDescent="0.2">
      <c r="A6" s="16" t="s">
        <v>127</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row>
    <row r="7" spans="1:33" s="7" customFormat="1" x14ac:dyDescent="0.2">
      <c r="A7" s="16" t="s">
        <v>128</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row>
    <row r="8" spans="1:33" s="7" customFormat="1" x14ac:dyDescent="0.2">
      <c r="A8" s="16" t="s">
        <v>129</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row>
    <row r="9" spans="1:33" s="2" customFormat="1" x14ac:dyDescent="0.2">
      <c r="A9" s="8" t="s">
        <v>118</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row>
    <row r="10" spans="1:33" s="7" customFormat="1" x14ac:dyDescent="0.2">
      <c r="A10" s="16" t="s">
        <v>130</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row>
    <row r="11" spans="1:33" s="2" customFormat="1" x14ac:dyDescent="0.2">
      <c r="A11" s="8" t="s">
        <v>119</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row>
    <row r="12" spans="1:33" s="2" customFormat="1" x14ac:dyDescent="0.2">
      <c r="A12" s="8" t="s">
        <v>120</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row>
    <row r="13" spans="1:33" s="2" customFormat="1" x14ac:dyDescent="0.2">
      <c r="A13" s="8" t="s">
        <v>121</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row>
    <row r="14" spans="1:33" s="7" customFormat="1" x14ac:dyDescent="0.2">
      <c r="A14" s="16" t="s">
        <v>131</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row>
    <row r="15" spans="1:33" s="2" customFormat="1" x14ac:dyDescent="0.2">
      <c r="A15" s="8" t="s">
        <v>122</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row>
    <row r="16" spans="1:33" s="2" customFormat="1" x14ac:dyDescent="0.2">
      <c r="A16" s="8" t="s">
        <v>123</v>
      </c>
      <c r="B16" s="2">
        <v>0</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row>
    <row r="17" spans="1:33" s="2" customFormat="1" x14ac:dyDescent="0.2">
      <c r="A17" s="8" t="s">
        <v>124</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05B0-9A91-4279-B778-4601B1E5F3F5}">
  <sheetPr>
    <tabColor theme="3"/>
  </sheetPr>
  <dimension ref="A1:AG26"/>
  <sheetViews>
    <sheetView workbookViewId="0">
      <selection activeCell="A2" sqref="A2"/>
    </sheetView>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2">
      <c r="A2" t="s">
        <v>156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2">
      <c r="A3" t="s">
        <v>157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row>
    <row r="4" spans="1:33" x14ac:dyDescent="0.2">
      <c r="A4" t="s">
        <v>158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
      <c r="A5" t="s">
        <v>159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
      <c r="A6" t="s">
        <v>160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2">
      <c r="A7" t="s">
        <v>161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
      <c r="A8" t="s">
        <v>162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
      <c r="A9" t="s">
        <v>163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
      <c r="A10" t="s">
        <v>164</v>
      </c>
      <c r="B10" cm="1">
        <f t="array" ref="B10">TREND('BAU Calculations'!$B118:$C118,'BAU Calculations'!$B$115:$C$115,B$1)</f>
        <v>0</v>
      </c>
      <c r="C10" cm="1">
        <f t="array" ref="C10">TREND('BAU Calculations'!$B118:$C118,'BAU Calculations'!$B$115:$C$115,C$1)</f>
        <v>0</v>
      </c>
      <c r="D10" cm="1">
        <f t="array" ref="D10">TREND('BAU Calculations'!$B118:$C118,'BAU Calculations'!$B$115:$C$115,D$1)</f>
        <v>0</v>
      </c>
      <c r="E10" cm="1">
        <f t="array" ref="E10">TREND('BAU Calculations'!$B118:$C118,'BAU Calculations'!$B$115:$C$115,E$1)</f>
        <v>0</v>
      </c>
      <c r="F10" cm="1">
        <f t="array" ref="F10">TREND('BAU Calculations'!$B118:$C118,'BAU Calculations'!$B$115:$C$115,F$1)</f>
        <v>0</v>
      </c>
      <c r="G10" cm="1">
        <f t="array" ref="G10">TREND('BAU Calculations'!$B118:$C118,'BAU Calculations'!$B$115:$C$115,G$1)</f>
        <v>0</v>
      </c>
      <c r="H10" cm="1">
        <f t="array" ref="H10">TREND('BAU Calculations'!$B118:$C118,'BAU Calculations'!$B$115:$C$115,H$1)</f>
        <v>0</v>
      </c>
      <c r="I10" cm="1">
        <f t="array" ref="I10">TREND('BAU Calculations'!$B118:$C118,'BAU Calculations'!$B$115:$C$115,I$1)</f>
        <v>0</v>
      </c>
      <c r="J10" cm="1">
        <f t="array" ref="J10">TREND('BAU Calculations'!$B118:$C118,'BAU Calculations'!$B$115:$C$115,J$1)</f>
        <v>0</v>
      </c>
      <c r="K10" cm="1">
        <f t="array" ref="K10">TREND('BAU Calculations'!$B118:$C118,'BAU Calculations'!$B$115:$C$115,K$1)</f>
        <v>0</v>
      </c>
      <c r="L10" cm="1">
        <f t="array" ref="L10">TREND('BAU Calculations'!$B118:$C118,'BAU Calculations'!$B$115:$C$115,L$1)</f>
        <v>0</v>
      </c>
      <c r="M10" cm="1">
        <f t="array" ref="M10">TREND('BAU Calculations'!$B118:$C118,'BAU Calculations'!$B$115:$C$115,M$1)</f>
        <v>0</v>
      </c>
      <c r="N10" cm="1">
        <f t="array" ref="N10">TREND('BAU Calculations'!$B118:$C118,'BAU Calculations'!$B$115:$C$115,N$1)</f>
        <v>0</v>
      </c>
      <c r="O10" cm="1">
        <f t="array" ref="O10">TREND('BAU Calculations'!$B118:$C118,'BAU Calculations'!$B$115:$C$115,O$1)</f>
        <v>0</v>
      </c>
      <c r="P10" cm="1">
        <f t="array" ref="P10">TREND('BAU Calculations'!$B118:$C118,'BAU Calculations'!$B$115:$C$115,P$1)</f>
        <v>0</v>
      </c>
      <c r="Q10" cm="1">
        <f t="array" ref="Q10">TREND('BAU Calculations'!$B118:$C118,'BAU Calculations'!$B$115:$C$115,Q$1)</f>
        <v>0</v>
      </c>
      <c r="R10" cm="1">
        <f t="array" ref="R10">TREND('BAU Calculations'!$B118:$C118,'BAU Calculations'!$B$115:$C$115,R$1)</f>
        <v>0</v>
      </c>
      <c r="S10" cm="1">
        <f t="array" ref="S10">TREND('BAU Calculations'!$B118:$C118,'BAU Calculations'!$B$115:$C$115,S$1)</f>
        <v>0</v>
      </c>
      <c r="T10" cm="1">
        <f t="array" ref="T10">TREND('BAU Calculations'!$B118:$C118,'BAU Calculations'!$B$115:$C$115,T$1)</f>
        <v>0</v>
      </c>
      <c r="U10" cm="1">
        <f t="array" ref="U10">TREND('BAU Calculations'!$B118:$C118,'BAU Calculations'!$B$115:$C$115,U$1)</f>
        <v>0</v>
      </c>
      <c r="V10" cm="1">
        <f t="array" ref="V10">TREND('BAU Calculations'!$B118:$C118,'BAU Calculations'!$B$115:$C$115,V$1)</f>
        <v>0</v>
      </c>
      <c r="W10" cm="1">
        <f t="array" ref="W10">TREND('BAU Calculations'!$B118:$C118,'BAU Calculations'!$B$115:$C$115,W$1)</f>
        <v>0</v>
      </c>
      <c r="X10" cm="1">
        <f t="array" ref="X10">TREND('BAU Calculations'!$B118:$C118,'BAU Calculations'!$B$115:$C$115,X$1)</f>
        <v>0</v>
      </c>
      <c r="Y10" cm="1">
        <f t="array" ref="Y10">TREND('BAU Calculations'!$B118:$C118,'BAU Calculations'!$B$115:$C$115,Y$1)</f>
        <v>0</v>
      </c>
      <c r="Z10" cm="1">
        <f t="array" ref="Z10">TREND('BAU Calculations'!$B118:$C118,'BAU Calculations'!$B$115:$C$115,Z$1)</f>
        <v>0</v>
      </c>
      <c r="AA10" cm="1">
        <f t="array" ref="AA10">TREND('BAU Calculations'!$B118:$C118,'BAU Calculations'!$B$115:$C$115,AA$1)</f>
        <v>0</v>
      </c>
      <c r="AB10" cm="1">
        <f t="array" ref="AB10">TREND('BAU Calculations'!$B118:$C118,'BAU Calculations'!$B$115:$C$115,AB$1)</f>
        <v>0</v>
      </c>
      <c r="AC10" cm="1">
        <f t="array" ref="AC10">TREND('BAU Calculations'!$B118:$C118,'BAU Calculations'!$B$115:$C$115,AC$1)</f>
        <v>0</v>
      </c>
      <c r="AD10" cm="1">
        <f t="array" ref="AD10">TREND('BAU Calculations'!$B118:$C118,'BAU Calculations'!$B$115:$C$115,AD$1)</f>
        <v>0</v>
      </c>
      <c r="AE10" cm="1">
        <f t="array" ref="AE10">TREND('BAU Calculations'!$B118:$C118,'BAU Calculations'!$B$115:$C$115,AE$1)</f>
        <v>0</v>
      </c>
      <c r="AF10" cm="1">
        <f t="array" ref="AF10">TREND('BAU Calculations'!$B118:$C118,'BAU Calculations'!$B$115:$C$115,AF$1)</f>
        <v>0</v>
      </c>
      <c r="AG10" cm="1">
        <f t="array" ref="AG10">TREND('BAU Calculations'!$B118:$C118,'BAU Calculations'!$B$115:$C$115,AG$1)</f>
        <v>0</v>
      </c>
    </row>
    <row r="11" spans="1:33" x14ac:dyDescent="0.2">
      <c r="A11" t="s">
        <v>165</v>
      </c>
      <c r="B11" cm="1">
        <f t="array" ref="B11">TREND('BAU Calculations'!$B119:$C119,'BAU Calculations'!$B$115:$C$115,B$1)</f>
        <v>0</v>
      </c>
      <c r="C11" cm="1">
        <f t="array" ref="C11">TREND('BAU Calculations'!$B119:$C119,'BAU Calculations'!$B$115:$C$115,C$1)</f>
        <v>0</v>
      </c>
      <c r="D11" cm="1">
        <f t="array" ref="D11">TREND('BAU Calculations'!$B119:$C119,'BAU Calculations'!$B$115:$C$115,D$1)</f>
        <v>0</v>
      </c>
      <c r="E11" cm="1">
        <f t="array" ref="E11">TREND('BAU Calculations'!$B119:$C119,'BAU Calculations'!$B$115:$C$115,E$1)</f>
        <v>0</v>
      </c>
      <c r="F11" cm="1">
        <f t="array" ref="F11">TREND('BAU Calculations'!$B119:$C119,'BAU Calculations'!$B$115:$C$115,F$1)</f>
        <v>0</v>
      </c>
      <c r="G11" cm="1">
        <f t="array" ref="G11">TREND('BAU Calculations'!$B119:$C119,'BAU Calculations'!$B$115:$C$115,G$1)</f>
        <v>0</v>
      </c>
      <c r="H11" cm="1">
        <f t="array" ref="H11">TREND('BAU Calculations'!$B119:$C119,'BAU Calculations'!$B$115:$C$115,H$1)</f>
        <v>0</v>
      </c>
      <c r="I11" cm="1">
        <f t="array" ref="I11">TREND('BAU Calculations'!$B119:$C119,'BAU Calculations'!$B$115:$C$115,I$1)</f>
        <v>0</v>
      </c>
      <c r="J11" cm="1">
        <f t="array" ref="J11">TREND('BAU Calculations'!$B119:$C119,'BAU Calculations'!$B$115:$C$115,J$1)</f>
        <v>0</v>
      </c>
      <c r="K11" cm="1">
        <f t="array" ref="K11">TREND('BAU Calculations'!$B119:$C119,'BAU Calculations'!$B$115:$C$115,K$1)</f>
        <v>0</v>
      </c>
      <c r="L11" cm="1">
        <f t="array" ref="L11">TREND('BAU Calculations'!$B119:$C119,'BAU Calculations'!$B$115:$C$115,L$1)</f>
        <v>0</v>
      </c>
      <c r="M11" cm="1">
        <f t="array" ref="M11">TREND('BAU Calculations'!$B119:$C119,'BAU Calculations'!$B$115:$C$115,M$1)</f>
        <v>0</v>
      </c>
      <c r="N11" cm="1">
        <f t="array" ref="N11">TREND('BAU Calculations'!$B119:$C119,'BAU Calculations'!$B$115:$C$115,N$1)</f>
        <v>0</v>
      </c>
      <c r="O11" cm="1">
        <f t="array" ref="O11">TREND('BAU Calculations'!$B119:$C119,'BAU Calculations'!$B$115:$C$115,O$1)</f>
        <v>0</v>
      </c>
      <c r="P11" cm="1">
        <f t="array" ref="P11">TREND('BAU Calculations'!$B119:$C119,'BAU Calculations'!$B$115:$C$115,P$1)</f>
        <v>0</v>
      </c>
      <c r="Q11" cm="1">
        <f t="array" ref="Q11">TREND('BAU Calculations'!$B119:$C119,'BAU Calculations'!$B$115:$C$115,Q$1)</f>
        <v>0</v>
      </c>
      <c r="R11" cm="1">
        <f t="array" ref="R11">TREND('BAU Calculations'!$B119:$C119,'BAU Calculations'!$B$115:$C$115,R$1)</f>
        <v>0</v>
      </c>
      <c r="S11" cm="1">
        <f t="array" ref="S11">TREND('BAU Calculations'!$B119:$C119,'BAU Calculations'!$B$115:$C$115,S$1)</f>
        <v>0</v>
      </c>
      <c r="T11" cm="1">
        <f t="array" ref="T11">TREND('BAU Calculations'!$B119:$C119,'BAU Calculations'!$B$115:$C$115,T$1)</f>
        <v>0</v>
      </c>
      <c r="U11" cm="1">
        <f t="array" ref="U11">TREND('BAU Calculations'!$B119:$C119,'BAU Calculations'!$B$115:$C$115,U$1)</f>
        <v>0</v>
      </c>
      <c r="V11" cm="1">
        <f t="array" ref="V11">TREND('BAU Calculations'!$B119:$C119,'BAU Calculations'!$B$115:$C$115,V$1)</f>
        <v>0</v>
      </c>
      <c r="W11" cm="1">
        <f t="array" ref="W11">TREND('BAU Calculations'!$B119:$C119,'BAU Calculations'!$B$115:$C$115,W$1)</f>
        <v>0</v>
      </c>
      <c r="X11" cm="1">
        <f t="array" ref="X11">TREND('BAU Calculations'!$B119:$C119,'BAU Calculations'!$B$115:$C$115,X$1)</f>
        <v>0</v>
      </c>
      <c r="Y11" cm="1">
        <f t="array" ref="Y11">TREND('BAU Calculations'!$B119:$C119,'BAU Calculations'!$B$115:$C$115,Y$1)</f>
        <v>0</v>
      </c>
      <c r="Z11" cm="1">
        <f t="array" ref="Z11">TREND('BAU Calculations'!$B119:$C119,'BAU Calculations'!$B$115:$C$115,Z$1)</f>
        <v>0</v>
      </c>
      <c r="AA11" cm="1">
        <f t="array" ref="AA11">TREND('BAU Calculations'!$B119:$C119,'BAU Calculations'!$B$115:$C$115,AA$1)</f>
        <v>0</v>
      </c>
      <c r="AB11" cm="1">
        <f t="array" ref="AB11">TREND('BAU Calculations'!$B119:$C119,'BAU Calculations'!$B$115:$C$115,AB$1)</f>
        <v>0</v>
      </c>
      <c r="AC11" cm="1">
        <f t="array" ref="AC11">TREND('BAU Calculations'!$B119:$C119,'BAU Calculations'!$B$115:$C$115,AC$1)</f>
        <v>0</v>
      </c>
      <c r="AD11" cm="1">
        <f t="array" ref="AD11">TREND('BAU Calculations'!$B119:$C119,'BAU Calculations'!$B$115:$C$115,AD$1)</f>
        <v>0</v>
      </c>
      <c r="AE11" cm="1">
        <f t="array" ref="AE11">TREND('BAU Calculations'!$B119:$C119,'BAU Calculations'!$B$115:$C$115,AE$1)</f>
        <v>0</v>
      </c>
      <c r="AF11" cm="1">
        <f t="array" ref="AF11">TREND('BAU Calculations'!$B119:$C119,'BAU Calculations'!$B$115:$C$115,AF$1)</f>
        <v>0</v>
      </c>
      <c r="AG11" cm="1">
        <f t="array" ref="AG11">TREND('BAU Calculations'!$B119:$C119,'BAU Calculations'!$B$115:$C$115,AG$1)</f>
        <v>0</v>
      </c>
    </row>
    <row r="12" spans="1:33" x14ac:dyDescent="0.2">
      <c r="A12" t="s">
        <v>166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
      <c r="A13" t="s">
        <v>167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
      <c r="A14" t="s">
        <v>168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row>
    <row r="15" spans="1:33" x14ac:dyDescent="0.2">
      <c r="A15" t="s">
        <v>169</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row>
    <row r="16" spans="1:33" x14ac:dyDescent="0.2">
      <c r="A16" t="s">
        <v>170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
      <c r="A17" t="s">
        <v>171</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
      <c r="A18" t="s">
        <v>172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row r="19" spans="1:33" x14ac:dyDescent="0.2">
      <c r="A19" t="s">
        <v>173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
      <c r="A20" t="s">
        <v>174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
      <c r="A21" t="s">
        <v>175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
      <c r="A22" t="s">
        <v>176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
      <c r="A23" t="s">
        <v>177</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
      <c r="A24" t="s">
        <v>178</v>
      </c>
      <c r="B24" cm="1">
        <f t="array" ref="B24">TREND('BAU Calculations'!$B120:$C120,'BAU Calculations'!$B$115:$C$115,B$1)</f>
        <v>0</v>
      </c>
      <c r="C24" cm="1">
        <f t="array" ref="C24">TREND('BAU Calculations'!$B120:$C120,'BAU Calculations'!$B$115:$C$115,C$1)</f>
        <v>0</v>
      </c>
      <c r="D24" cm="1">
        <f t="array" ref="D24">TREND('BAU Calculations'!$B120:$C120,'BAU Calculations'!$B$115:$C$115,D$1)</f>
        <v>0</v>
      </c>
      <c r="E24" cm="1">
        <f t="array" ref="E24">TREND('BAU Calculations'!$B120:$C120,'BAU Calculations'!$B$115:$C$115,E$1)</f>
        <v>0</v>
      </c>
      <c r="F24" cm="1">
        <f t="array" ref="F24">TREND('BAU Calculations'!$B120:$C120,'BAU Calculations'!$B$115:$C$115,F$1)</f>
        <v>0</v>
      </c>
      <c r="G24" cm="1">
        <f t="array" ref="G24">TREND('BAU Calculations'!$B120:$C120,'BAU Calculations'!$B$115:$C$115,G$1)</f>
        <v>0</v>
      </c>
      <c r="H24" cm="1">
        <f t="array" ref="H24">TREND('BAU Calculations'!$B120:$C120,'BAU Calculations'!$B$115:$C$115,H$1)</f>
        <v>0</v>
      </c>
      <c r="I24" cm="1">
        <f t="array" ref="I24">TREND('BAU Calculations'!$B120:$C120,'BAU Calculations'!$B$115:$C$115,I$1)</f>
        <v>0</v>
      </c>
      <c r="J24" cm="1">
        <f t="array" ref="J24">TREND('BAU Calculations'!$B120:$C120,'BAU Calculations'!$B$115:$C$115,J$1)</f>
        <v>0</v>
      </c>
      <c r="K24" cm="1">
        <f t="array" ref="K24">TREND('BAU Calculations'!$B120:$C120,'BAU Calculations'!$B$115:$C$115,K$1)</f>
        <v>0</v>
      </c>
      <c r="L24" cm="1">
        <f t="array" ref="L24">TREND('BAU Calculations'!$B120:$C120,'BAU Calculations'!$B$115:$C$115,L$1)</f>
        <v>0</v>
      </c>
      <c r="M24" cm="1">
        <f t="array" ref="M24">TREND('BAU Calculations'!$B120:$C120,'BAU Calculations'!$B$115:$C$115,M$1)</f>
        <v>0</v>
      </c>
      <c r="N24" cm="1">
        <f t="array" ref="N24">TREND('BAU Calculations'!$B120:$C120,'BAU Calculations'!$B$115:$C$115,N$1)</f>
        <v>0</v>
      </c>
      <c r="O24" cm="1">
        <f t="array" ref="O24">TREND('BAU Calculations'!$B120:$C120,'BAU Calculations'!$B$115:$C$115,O$1)</f>
        <v>0</v>
      </c>
      <c r="P24" cm="1">
        <f t="array" ref="P24">TREND('BAU Calculations'!$B120:$C120,'BAU Calculations'!$B$115:$C$115,P$1)</f>
        <v>0</v>
      </c>
      <c r="Q24" cm="1">
        <f t="array" ref="Q24">TREND('BAU Calculations'!$B120:$C120,'BAU Calculations'!$B$115:$C$115,Q$1)</f>
        <v>0</v>
      </c>
      <c r="R24" cm="1">
        <f t="array" ref="R24">TREND('BAU Calculations'!$B120:$C120,'BAU Calculations'!$B$115:$C$115,R$1)</f>
        <v>0</v>
      </c>
      <c r="S24" cm="1">
        <f t="array" ref="S24">TREND('BAU Calculations'!$B120:$C120,'BAU Calculations'!$B$115:$C$115,S$1)</f>
        <v>0</v>
      </c>
      <c r="T24" cm="1">
        <f t="array" ref="T24">TREND('BAU Calculations'!$B120:$C120,'BAU Calculations'!$B$115:$C$115,T$1)</f>
        <v>0</v>
      </c>
      <c r="U24" cm="1">
        <f t="array" ref="U24">TREND('BAU Calculations'!$B120:$C120,'BAU Calculations'!$B$115:$C$115,U$1)</f>
        <v>0</v>
      </c>
      <c r="V24" cm="1">
        <f t="array" ref="V24">TREND('BAU Calculations'!$B120:$C120,'BAU Calculations'!$B$115:$C$115,V$1)</f>
        <v>0</v>
      </c>
      <c r="W24" cm="1">
        <f t="array" ref="W24">TREND('BAU Calculations'!$B120:$C120,'BAU Calculations'!$B$115:$C$115,W$1)</f>
        <v>0</v>
      </c>
      <c r="X24" cm="1">
        <f t="array" ref="X24">TREND('BAU Calculations'!$B120:$C120,'BAU Calculations'!$B$115:$C$115,X$1)</f>
        <v>0</v>
      </c>
      <c r="Y24" cm="1">
        <f t="array" ref="Y24">TREND('BAU Calculations'!$B120:$C120,'BAU Calculations'!$B$115:$C$115,Y$1)</f>
        <v>0</v>
      </c>
      <c r="Z24" cm="1">
        <f t="array" ref="Z24">TREND('BAU Calculations'!$B120:$C120,'BAU Calculations'!$B$115:$C$115,Z$1)</f>
        <v>0</v>
      </c>
      <c r="AA24" cm="1">
        <f t="array" ref="AA24">TREND('BAU Calculations'!$B120:$C120,'BAU Calculations'!$B$115:$C$115,AA$1)</f>
        <v>0</v>
      </c>
      <c r="AB24" cm="1">
        <f t="array" ref="AB24">TREND('BAU Calculations'!$B120:$C120,'BAU Calculations'!$B$115:$C$115,AB$1)</f>
        <v>0</v>
      </c>
      <c r="AC24" cm="1">
        <f t="array" ref="AC24">TREND('BAU Calculations'!$B120:$C120,'BAU Calculations'!$B$115:$C$115,AC$1)</f>
        <v>0</v>
      </c>
      <c r="AD24" cm="1">
        <f t="array" ref="AD24">TREND('BAU Calculations'!$B120:$C120,'BAU Calculations'!$B$115:$C$115,AD$1)</f>
        <v>0</v>
      </c>
      <c r="AE24" cm="1">
        <f t="array" ref="AE24">TREND('BAU Calculations'!$B120:$C120,'BAU Calculations'!$B$115:$C$115,AE$1)</f>
        <v>0</v>
      </c>
      <c r="AF24" cm="1">
        <f t="array" ref="AF24">TREND('BAU Calculations'!$B120:$C120,'BAU Calculations'!$B$115:$C$115,AF$1)</f>
        <v>0</v>
      </c>
      <c r="AG24" cm="1">
        <f t="array" ref="AG24">TREND('BAU Calculations'!$B120:$C120,'BAU Calculations'!$B$115:$C$115,AG$1)</f>
        <v>0</v>
      </c>
    </row>
    <row r="25" spans="1:33" x14ac:dyDescent="0.2">
      <c r="A25" t="s">
        <v>179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
      <c r="A26" t="s">
        <v>180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Global CCS Database</vt:lpstr>
      <vt:lpstr>BAU Calculations</vt:lpstr>
      <vt:lpstr>BFoCPAbS-electricity</vt:lpstr>
      <vt:lpstr>BFoCPAbS-industry</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Fernando Olea</cp:lastModifiedBy>
  <dcterms:created xsi:type="dcterms:W3CDTF">2014-08-19T22:24:38Z</dcterms:created>
  <dcterms:modified xsi:type="dcterms:W3CDTF">2021-06-24T20:43:28Z</dcterms:modified>
</cp:coreProperties>
</file>