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o-model\BEbIC\"/>
    </mc:Choice>
  </mc:AlternateContent>
  <bookViews>
    <workbookView xWindow="32310" yWindow="3510" windowWidth="21600" windowHeight="11385"/>
  </bookViews>
  <sheets>
    <sheet name="About" sheetId="1" r:id="rId1"/>
    <sheet name="OECD EMPN" sheetId="5" r:id="rId2"/>
    <sheet name="Filtered OECD Data" sheetId="6" r:id="rId3"/>
    <sheet name="Emp Compensation Split" sheetId="11" r:id="rId4"/>
    <sheet name="OECD Chem Pharma Split" sheetId="10" r:id="rId5"/>
    <sheet name="Summary ISIC Splits" sheetId="9" r:id="rId6"/>
    <sheet name="Pre ISIC Consolidation" sheetId="12" r:id="rId7"/>
    <sheet name="BEbIC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'[5]HS02_CPC1.1_SITC3_ISIC3.1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2" i="12" l="1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C44" i="10" l="1"/>
  <c r="H44" i="10"/>
  <c r="D49" i="10"/>
  <c r="D50" i="10" s="1"/>
  <c r="D52" i="10" s="1"/>
  <c r="C49" i="10"/>
  <c r="C50" i="10" s="1"/>
  <c r="C52" i="10" s="1"/>
  <c r="N22" i="9" l="1"/>
  <c r="N24" i="9" s="1"/>
  <c r="E60" i="10"/>
  <c r="I44" i="10"/>
  <c r="H45" i="10" s="1"/>
  <c r="D44" i="10"/>
  <c r="C45" i="10" s="1"/>
  <c r="I45" i="10" l="1"/>
  <c r="G28" i="9"/>
  <c r="D45" i="10"/>
  <c r="P22" i="9"/>
  <c r="H28" i="9" l="1"/>
  <c r="D28" i="9"/>
  <c r="D15" i="9"/>
  <c r="E15" i="9"/>
  <c r="H15" i="9"/>
  <c r="G17" i="9"/>
  <c r="Q22" i="9" l="1"/>
  <c r="R22" i="9"/>
  <c r="R24" i="9" s="1"/>
  <c r="P28" i="9" l="1"/>
  <c r="M22" i="9"/>
  <c r="M28" i="9"/>
  <c r="J28" i="9"/>
  <c r="K22" i="9"/>
  <c r="J22" i="9"/>
  <c r="J24" i="9" s="1"/>
  <c r="E22" i="9"/>
  <c r="E24" i="9" s="1"/>
  <c r="D22" i="9"/>
  <c r="D24" i="9" s="1"/>
  <c r="P17" i="9" l="1"/>
  <c r="M17" i="9"/>
  <c r="J17" i="9"/>
  <c r="D17" i="9"/>
  <c r="Q24" i="9"/>
  <c r="P24" i="9"/>
  <c r="M24" i="9"/>
  <c r="K24" i="9"/>
  <c r="E16" i="9"/>
  <c r="R15" i="9"/>
  <c r="R16" i="9" s="1"/>
  <c r="Q15" i="9"/>
  <c r="P15" i="9"/>
  <c r="J15" i="9"/>
  <c r="D16" i="9"/>
  <c r="D18" i="9" l="1"/>
  <c r="R18" i="9"/>
  <c r="E18" i="9"/>
  <c r="P16" i="9"/>
  <c r="P18" i="9" s="1"/>
  <c r="Q16" i="9"/>
  <c r="Q18" i="9" s="1"/>
  <c r="A1" i="10"/>
  <c r="C10" i="9" l="1"/>
  <c r="C11" i="9"/>
  <c r="C12" i="9"/>
  <c r="C9" i="9"/>
  <c r="S12" i="9"/>
  <c r="S11" i="9"/>
  <c r="S10" i="9"/>
  <c r="S9" i="9"/>
  <c r="O12" i="9"/>
  <c r="O11" i="9"/>
  <c r="O10" i="9"/>
  <c r="O9" i="9"/>
  <c r="L12" i="9"/>
  <c r="L11" i="9"/>
  <c r="L10" i="9"/>
  <c r="L9" i="9"/>
  <c r="E12" i="9"/>
  <c r="E11" i="9"/>
  <c r="E10" i="9"/>
  <c r="E19" i="9" s="1"/>
  <c r="E20" i="9" s="1"/>
  <c r="E25" i="9" s="1"/>
  <c r="E9" i="9"/>
  <c r="F12" i="9"/>
  <c r="F11" i="9"/>
  <c r="F10" i="9"/>
  <c r="F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G15" i="9" s="1"/>
  <c r="N6" i="9"/>
  <c r="N15" i="9" s="1"/>
  <c r="N16" i="9" s="1"/>
  <c r="N18" i="9" s="1"/>
  <c r="M6" i="9"/>
  <c r="M15" i="9" s="1"/>
  <c r="K6" i="9"/>
  <c r="K15" i="9" s="1"/>
  <c r="K16" i="9" l="1"/>
  <c r="K18" i="9" s="1"/>
  <c r="J16" i="9"/>
  <c r="J18" i="9" s="1"/>
  <c r="M16" i="9"/>
  <c r="M18" i="9" s="1"/>
  <c r="H16" i="9"/>
  <c r="H18" i="9" s="1"/>
  <c r="G16" i="9"/>
  <c r="G18" i="9" s="1"/>
  <c r="P9" i="9"/>
  <c r="N20" i="9"/>
  <c r="N25" i="9" s="1"/>
  <c r="G10" i="9"/>
  <c r="G19" i="9" s="1"/>
  <c r="N10" i="9"/>
  <c r="N19" i="9" s="1"/>
  <c r="J9" i="9"/>
  <c r="Q10" i="9"/>
  <c r="Q19" i="9" s="1"/>
  <c r="Q20" i="9" s="1"/>
  <c r="Q25" i="9" s="1"/>
  <c r="J10" i="9"/>
  <c r="J19" i="9" s="1"/>
  <c r="R10" i="9"/>
  <c r="R19" i="9" s="1"/>
  <c r="R20" i="9" s="1"/>
  <c r="R25" i="9" s="1"/>
  <c r="P11" i="9"/>
  <c r="H9" i="9"/>
  <c r="M9" i="9"/>
  <c r="H10" i="9"/>
  <c r="H19" i="9" s="1"/>
  <c r="M10" i="9"/>
  <c r="M19" i="9" s="1"/>
  <c r="M11" i="9"/>
  <c r="K12" i="9"/>
  <c r="M12" i="9"/>
  <c r="J11" i="9"/>
  <c r="R11" i="9"/>
  <c r="H11" i="9"/>
  <c r="K11" i="9"/>
  <c r="Q9" i="9"/>
  <c r="H12" i="9"/>
  <c r="K10" i="9"/>
  <c r="K19" i="9" s="1"/>
  <c r="R9" i="9"/>
  <c r="P10" i="9"/>
  <c r="P19" i="9" s="1"/>
  <c r="P20" i="9" s="1"/>
  <c r="P25" i="9" s="1"/>
  <c r="K9" i="9"/>
  <c r="R12" i="9"/>
  <c r="G9" i="9"/>
  <c r="Q12" i="9"/>
  <c r="J12" i="9"/>
  <c r="N9" i="9"/>
  <c r="G12" i="9"/>
  <c r="N12" i="9"/>
  <c r="P12" i="9"/>
  <c r="G11" i="9"/>
  <c r="Q11" i="9"/>
  <c r="N11" i="9"/>
  <c r="D10" i="9"/>
  <c r="D19" i="9" s="1"/>
  <c r="D20" i="9" s="1"/>
  <c r="D25" i="9" s="1"/>
  <c r="D26" i="9" s="1"/>
  <c r="D29" i="9" s="1"/>
  <c r="D11" i="9"/>
  <c r="D12" i="9"/>
  <c r="D9" i="9"/>
  <c r="G20" i="9" l="1"/>
  <c r="P26" i="9"/>
  <c r="P29" i="9" s="1"/>
  <c r="H20" i="9"/>
  <c r="J20" i="9"/>
  <c r="J25" i="9" s="1"/>
  <c r="R26" i="9"/>
  <c r="R29" i="9" s="1"/>
  <c r="Q26" i="9"/>
  <c r="Q29" i="9" s="1"/>
  <c r="M20" i="9"/>
  <c r="M25" i="9" s="1"/>
  <c r="M26" i="9" s="1"/>
  <c r="M29" i="9" s="1"/>
  <c r="K20" i="9"/>
  <c r="K25" i="9" s="1"/>
  <c r="K26" i="9" s="1"/>
  <c r="K29" i="9" s="1"/>
  <c r="E26" i="9"/>
  <c r="E29" i="9" s="1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E46" i="10" s="1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2" s="1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D47" i="10" l="1"/>
  <c r="D54" i="10" s="1"/>
  <c r="D57" i="10" s="1"/>
  <c r="C47" i="10"/>
  <c r="C54" i="10" s="1"/>
  <c r="C57" i="10" s="1"/>
  <c r="G29" i="9"/>
  <c r="J46" i="10"/>
  <c r="H29" i="9"/>
  <c r="J26" i="9"/>
  <c r="J29" i="9" s="1"/>
  <c r="N26" i="9"/>
  <c r="N29" i="9" s="1"/>
  <c r="C58" i="10" l="1"/>
  <c r="C61" i="10" s="1"/>
  <c r="D58" i="10"/>
  <c r="D61" i="10" s="1"/>
  <c r="H47" i="10"/>
  <c r="I47" i="10"/>
</calcChain>
</file>

<file path=xl/comments1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comments2.xml><?xml version="1.0" encoding="utf-8"?>
<comments xmlns="http://schemas.openxmlformats.org/spreadsheetml/2006/main">
  <authors>
    <author>tc={D80243A6-3930-4AC0-8359-01251F3F0E86}</author>
    <author>tc={4F0C5E44-1DA2-47FC-98F9-E0E75F68A0F9}</author>
    <author>tc={24EFFDF1-1B50-4A47-AECC-56B1A4400491}</author>
    <author>tc={2FE7DA14-8EC3-41C3-8DFF-81F2DDD5E78D}</author>
    <author>tc={5A320218-3C8C-4E45-B39B-45D9BCD35A8F}</author>
  </authors>
  <commentLis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  </r>
      </text>
    </comment>
    <comment ref="C2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  </r>
      </text>
    </comment>
    <comment ref="R2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  </r>
      </text>
    </comment>
    <comment ref="C2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  </r>
      </text>
    </comment>
    <comment ref="C23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  </r>
      </text>
    </comment>
  </commentList>
</comments>
</file>

<file path=xl/sharedStrings.xml><?xml version="1.0" encoding="utf-8"?>
<sst xmlns="http://schemas.openxmlformats.org/spreadsheetml/2006/main" count="1802" uniqueCount="1298">
  <si>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</si>
  <si>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</si>
  <si>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</si>
  <si>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</si>
  <si>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</si>
  <si>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</si>
  <si>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</si>
  <si>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</si>
  <si>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</si>
  <si>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</si>
  <si>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</si>
  <si>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</si>
  <si>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</si>
  <si>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</si>
  <si>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</si>
  <si>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</si>
  <si>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</si>
  <si>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</si>
  <si>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</si>
  <si>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</si>
  <si>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</si>
  <si>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</si>
  <si>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</si>
  <si>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</si>
  <si>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</si>
  <si>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</si>
  <si>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</si>
  <si>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</si>
  <si>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</si>
  <si>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</si>
  <si>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</si>
  <si>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</si>
  <si>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</si>
  <si>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</si>
  <si>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</si>
  <si>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</si>
  <si>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</si>
  <si>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</si>
  <si>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</si>
  <si>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</si>
  <si>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</si>
  <si>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</si>
  <si>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</si>
  <si>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</si>
  <si>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</si>
  <si>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</si>
  <si>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</si>
  <si>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</si>
  <si>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</si>
  <si>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</si>
  <si>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</si>
  <si>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</si>
  <si>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</si>
  <si>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</si>
  <si>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</si>
  <si>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</si>
  <si>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</si>
  <si>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</si>
  <si>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</si>
  <si>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</si>
  <si>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</si>
  <si>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</si>
  <si>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</si>
  <si>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</si>
  <si>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</si>
  <si>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</si>
  <si>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</si>
  <si>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</si>
  <si>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</si>
  <si>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</si>
  <si>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</si>
  <si>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</si>
  <si>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</si>
  <si>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</si>
  <si>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</si>
  <si>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</si>
  <si>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</si>
  <si>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</si>
  <si>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</si>
  <si>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</si>
  <si>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</si>
  <si>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</si>
  <si>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</si>
  <si>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</si>
  <si>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</si>
  <si>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</si>
  <si>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</si>
  <si>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</si>
  <si>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</si>
  <si>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</si>
  <si>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</si>
  <si>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</si>
  <si>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</si>
  <si>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</si>
  <si>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</si>
  <si>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</si>
  <si>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</si>
  <si>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</si>
  <si>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</si>
  <si>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</si>
  <si>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</si>
  <si>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</si>
  <si>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</si>
  <si>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</si>
  <si>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</si>
  <si>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</si>
  <si>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</si>
  <si>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</si>
  <si>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</si>
  <si>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</si>
  <si>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</si>
  <si>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</si>
  <si>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</si>
  <si>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</si>
  <si>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</si>
  <si>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</si>
  <si>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</si>
  <si>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</si>
  <si>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</si>
  <si>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</si>
  <si>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</si>
  <si>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</si>
  <si>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</si>
  <si>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</si>
  <si>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</si>
  <si>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</si>
  <si>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</si>
  <si>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</si>
  <si>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</si>
  <si>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</si>
  <si>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</si>
  <si>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</si>
  <si>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</si>
  <si>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</si>
  <si>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</si>
  <si>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</si>
  <si>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</si>
  <si>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</si>
  <si>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</si>
  <si>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</si>
  <si>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</si>
  <si>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</si>
  <si>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</si>
  <si>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</si>
  <si>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</si>
  <si>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</si>
  <si>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</si>
  <si>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</si>
  <si>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</si>
  <si>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</si>
  <si>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</si>
  <si>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</si>
  <si>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</si>
  <si>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</si>
  <si>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</si>
  <si>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</si>
  <si>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</si>
  <si>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</si>
  <si>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</si>
  <si>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</si>
  <si>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</si>
  <si>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</si>
  <si>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</si>
  <si>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</si>
  <si>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</si>
  <si>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</si>
  <si>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</si>
  <si>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</si>
  <si>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</si>
  <si>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</si>
  <si>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</si>
  <si>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</si>
  <si>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</si>
  <si>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</si>
  <si>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</si>
  <si>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</si>
  <si>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</si>
  <si>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</si>
  <si>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</si>
  <si>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</si>
  <si>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</si>
  <si>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</si>
  <si>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</si>
  <si>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</si>
  <si>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ISIC 05</t>
  </si>
  <si>
    <t>ISIC 06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</si>
  <si>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</si>
  <si>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</si>
  <si>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</si>
  <si>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</si>
  <si>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</si>
  <si>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</si>
  <si>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</si>
  <si>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</si>
  <si>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</si>
  <si>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</si>
  <si>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</si>
  <si>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</si>
  <si>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</si>
  <si>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</si>
  <si>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</si>
  <si>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</si>
  <si>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</si>
  <si>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</si>
  <si>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</si>
  <si>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</si>
  <si>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</si>
  <si>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</si>
  <si>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</si>
  <si>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</si>
  <si>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</si>
  <si>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</si>
  <si>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</si>
  <si>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</si>
  <si>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</si>
  <si>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</si>
  <si>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</si>
  <si>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</si>
  <si>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</si>
  <si>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</si>
  <si>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</si>
  <si>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</si>
  <si>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</si>
  <si>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</si>
  <si>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</si>
  <si>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</si>
  <si>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</si>
  <si>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</si>
  <si>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</si>
  <si>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</si>
  <si>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</si>
  <si>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</si>
  <si>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</si>
  <si>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</si>
  <si>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</si>
  <si>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</si>
  <si>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</si>
  <si>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</si>
  <si>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</si>
  <si>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</si>
  <si>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</si>
  <si>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</si>
  <si>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</si>
  <si>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</si>
  <si>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</si>
  <si>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</si>
  <si>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</si>
  <si>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</si>
  <si>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</si>
  <si>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</si>
  <si>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</si>
  <si>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</si>
  <si>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</si>
  <si>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</si>
  <si>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</si>
  <si>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</si>
  <si>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</si>
  <si>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</si>
  <si>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</si>
  <si>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</si>
  <si>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</si>
  <si>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</si>
  <si>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</si>
  <si>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</si>
  <si>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</si>
  <si>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</si>
  <si>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</si>
  <si>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</si>
  <si>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</si>
  <si>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</si>
  <si>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</si>
  <si>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</si>
  <si>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</si>
  <si>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</si>
  <si>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</si>
  <si>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</si>
  <si>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</si>
  <si>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</si>
  <si>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</si>
  <si>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</si>
  <si>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</si>
  <si>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</si>
  <si>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</si>
  <si>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</si>
  <si>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</si>
  <si>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</si>
  <si>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</si>
  <si>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</si>
  <si>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</si>
  <si>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</si>
  <si>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</si>
  <si>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</si>
  <si>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</si>
  <si>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</si>
  <si>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</si>
  <si>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</si>
  <si>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</si>
  <si>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</si>
  <si>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</si>
  <si>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</si>
  <si>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</si>
  <si>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</si>
  <si>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</si>
  <si>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</si>
  <si>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</si>
  <si>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</si>
  <si>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</si>
  <si>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</si>
  <si>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</si>
  <si>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</si>
  <si>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</si>
  <si>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</si>
  <si>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</si>
  <si>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</si>
  <si>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</si>
  <si>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</si>
  <si>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</si>
  <si>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</si>
  <si>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</si>
  <si>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</si>
  <si>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</si>
  <si>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</si>
  <si>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</si>
  <si>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</si>
  <si>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</si>
  <si>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</si>
  <si>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</si>
  <si>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</si>
  <si>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</si>
  <si>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</si>
  <si>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</si>
  <si>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</si>
  <si>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</si>
  <si>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</si>
  <si>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</si>
  <si>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</si>
  <si>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</si>
  <si>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</si>
  <si>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</si>
  <si>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</si>
  <si>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</si>
  <si>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</si>
  <si>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</si>
  <si>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</si>
  <si>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</si>
  <si>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</si>
  <si>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</si>
  <si>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</si>
  <si>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</si>
  <si>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</si>
  <si>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</si>
  <si>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</si>
  <si>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</si>
  <si>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</si>
  <si>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</si>
  <si>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</si>
  <si>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</si>
  <si>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</si>
  <si>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</si>
  <si>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</si>
  <si>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</si>
  <si>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</si>
  <si>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</si>
  <si>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</si>
  <si>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</si>
  <si>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</si>
  <si>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</si>
  <si>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</si>
  <si>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</si>
  <si>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</si>
  <si>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</si>
  <si>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</si>
  <si>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</si>
  <si>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</si>
  <si>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</si>
  <si>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</si>
  <si>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</si>
  <si>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</si>
  <si>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</si>
  <si>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</si>
  <si>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</si>
  <si>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</si>
  <si>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</si>
  <si>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</si>
  <si>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</si>
  <si>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</si>
  <si>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</si>
  <si>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</si>
  <si>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</si>
  <si>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</si>
  <si>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</si>
  <si>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</si>
  <si>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</si>
  <si>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</si>
  <si>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</si>
  <si>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</si>
  <si>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</si>
  <si>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</si>
  <si>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</si>
  <si>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</si>
  <si>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</si>
  <si>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</si>
  <si>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</si>
  <si>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</si>
  <si>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</si>
  <si>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</si>
  <si>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</si>
  <si>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</si>
  <si>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</si>
  <si>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</si>
  <si>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</si>
  <si>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</si>
  <si>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</si>
  <si>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</si>
  <si>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</si>
  <si>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</si>
  <si>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</si>
  <si>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</si>
  <si>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</si>
  <si>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</si>
  <si>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</si>
  <si>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</si>
  <si>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</si>
  <si>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</si>
  <si>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</si>
  <si>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</si>
  <si>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</si>
  <si>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</si>
  <si>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</si>
  <si>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</si>
  <si>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</si>
  <si>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</si>
  <si>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</si>
  <si>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</si>
  <si>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</si>
  <si>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</si>
  <si>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</si>
  <si>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</si>
  <si>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</si>
  <si>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</si>
  <si>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</si>
  <si>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</si>
  <si>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</si>
  <si>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</si>
  <si>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</si>
  <si>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</si>
  <si>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</si>
  <si>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</si>
  <si>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</si>
  <si>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</si>
  <si>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</si>
  <si>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</si>
  <si>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</si>
  <si>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</si>
  <si>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</si>
  <si>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</si>
  <si>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</si>
  <si>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</si>
  <si>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</si>
  <si>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</si>
  <si>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</si>
  <si>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</si>
  <si>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</si>
  <si>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</si>
  <si>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</si>
  <si>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</si>
  <si>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</si>
  <si>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</si>
  <si>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</si>
  <si>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</si>
  <si>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</si>
  <si>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</si>
  <si>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</si>
  <si>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</si>
  <si>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</si>
  <si>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</si>
  <si>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</si>
  <si>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</si>
  <si>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</si>
  <si>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</si>
  <si>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</si>
  <si>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</si>
  <si>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</si>
  <si>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</si>
  <si>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</si>
  <si>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</si>
  <si>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</si>
  <si>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</si>
  <si>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</si>
  <si>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</si>
  <si>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</si>
  <si>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</si>
  <si>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</si>
  <si>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</si>
  <si>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</si>
  <si>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</si>
  <si>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</si>
  <si>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</si>
  <si>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</si>
  <si>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</si>
  <si>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</si>
  <si>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</si>
  <si>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</si>
  <si>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</si>
  <si>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</si>
  <si>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</si>
  <si>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</si>
  <si>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</si>
  <si>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</si>
  <si>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</si>
  <si>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</si>
  <si>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</si>
  <si>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</si>
  <si>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</si>
  <si>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</si>
  <si>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</si>
  <si>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</si>
  <si>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</si>
  <si>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</si>
  <si>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</si>
  <si>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</si>
  <si>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</si>
  <si>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</si>
  <si>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</si>
  <si>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</si>
  <si>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</si>
  <si>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</si>
  <si>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</si>
  <si>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</si>
  <si>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</si>
  <si>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</si>
  <si>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</si>
  <si>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</si>
  <si>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</si>
  <si>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</si>
  <si>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</si>
  <si>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</si>
  <si>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</si>
  <si>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</si>
  <si>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</si>
  <si>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</si>
  <si>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</si>
  <si>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</si>
  <si>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</si>
  <si>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</si>
  <si>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</si>
  <si>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</si>
  <si>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</si>
  <si>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</si>
  <si>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</si>
  <si>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</si>
  <si>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</si>
  <si>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</si>
  <si>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</si>
  <si>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</si>
  <si>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</si>
  <si>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</si>
  <si>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</si>
  <si>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</si>
  <si>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</si>
  <si>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</si>
  <si>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</si>
  <si>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</si>
  <si>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</si>
  <si>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</si>
  <si>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</si>
  <si>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</si>
  <si>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</si>
  <si>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</si>
  <si>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</si>
  <si>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</si>
  <si>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</si>
  <si>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</si>
  <si>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</si>
  <si>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</si>
  <si>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</si>
  <si>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</si>
  <si>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</si>
  <si>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</si>
  <si>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</si>
  <si>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</si>
  <si>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</si>
  <si>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</si>
  <si>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</si>
  <si>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</si>
  <si>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</si>
  <si>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</si>
  <si>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</si>
  <si>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</si>
  <si>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</si>
  <si>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</si>
  <si>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</si>
  <si>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</si>
  <si>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</si>
  <si>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</si>
  <si>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</si>
  <si>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</si>
  <si>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</si>
  <si>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</si>
  <si>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</si>
  <si>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</si>
  <si>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</si>
  <si>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</si>
  <si>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</si>
  <si>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</si>
  <si>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</si>
  <si>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</si>
  <si>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</si>
  <si>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</si>
  <si>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</si>
  <si>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</si>
  <si>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</si>
  <si>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</si>
  <si>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</si>
  <si>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</si>
  <si>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</si>
  <si>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</si>
  <si>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</si>
  <si>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</si>
  <si>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</si>
  <si>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</si>
  <si>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</si>
  <si>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</si>
  <si>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</si>
  <si>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</si>
  <si>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</si>
  <si>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</si>
  <si>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</si>
  <si>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</si>
  <si>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</si>
  <si>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</si>
  <si>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</si>
  <si>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</si>
  <si>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</si>
  <si>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</si>
  <si>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</si>
  <si>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</si>
  <si>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</si>
  <si>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</si>
  <si>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</si>
  <si>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</si>
  <si>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</si>
  <si>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</si>
  <si>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</si>
  <si>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</si>
  <si>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</si>
  <si>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</si>
  <si>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</si>
  <si>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</si>
  <si>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</si>
  <si>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</si>
  <si>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</si>
  <si>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</si>
  <si>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</si>
  <si>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</si>
  <si>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</si>
  <si>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</si>
  <si>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</si>
  <si>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</si>
  <si>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</si>
  <si>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</si>
  <si>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</si>
  <si>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</si>
  <si>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</si>
  <si>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</si>
  <si>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</si>
  <si>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</si>
  <si>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</si>
  <si>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</si>
  <si>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</si>
  <si>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</si>
  <si>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</si>
  <si>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</si>
  <si>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</si>
  <si>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</si>
  <si>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</si>
  <si>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</si>
  <si>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</si>
  <si>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</si>
  <si>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</si>
  <si>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</si>
  <si>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</si>
  <si>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</si>
  <si>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</si>
  <si>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</si>
  <si>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</si>
  <si>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</si>
  <si>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</si>
  <si>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</si>
  <si>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</si>
  <si>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</si>
  <si>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</si>
  <si>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</si>
  <si>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</si>
  <si>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</si>
  <si>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</si>
  <si>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</si>
  <si>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</si>
  <si>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</si>
  <si>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</si>
  <si>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</si>
  <si>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</si>
  <si>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</si>
  <si>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</si>
  <si>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</si>
  <si>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</si>
  <si>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</si>
  <si>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</si>
  <si>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</si>
  <si>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</si>
  <si>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</si>
  <si>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</si>
  <si>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</si>
  <si>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</si>
  <si>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</si>
  <si>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</si>
  <si>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</si>
  <si>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</si>
  <si>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</si>
  <si>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</si>
  <si>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</si>
  <si>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</si>
  <si>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</si>
  <si>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</si>
  <si>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</si>
  <si>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</si>
  <si>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</si>
  <si>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</si>
  <si>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</si>
  <si>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</si>
  <si>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</si>
  <si>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</si>
  <si>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</si>
  <si>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</si>
  <si>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</si>
  <si>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</si>
  <si>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</si>
  <si>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</si>
  <si>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</si>
  <si>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</si>
  <si>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</si>
  <si>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</si>
  <si>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</si>
  <si>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</si>
  <si>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</si>
  <si>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</si>
  <si>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</si>
  <si>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</si>
  <si>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</si>
  <si>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</si>
  <si>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</si>
  <si>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</si>
  <si>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</si>
  <si>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</si>
  <si>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</si>
  <si>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</si>
  <si>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</si>
  <si>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</si>
  <si>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</si>
  <si>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</si>
  <si>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</si>
  <si>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</si>
  <si>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</si>
  <si>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</si>
  <si>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</si>
  <si>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</si>
  <si>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</si>
  <si>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</si>
  <si>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</si>
  <si>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</si>
  <si>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</si>
  <si>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</si>
  <si>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</si>
  <si>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</si>
  <si>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</si>
  <si>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</si>
  <si>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</si>
  <si>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</si>
  <si>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</si>
  <si>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</si>
  <si>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</si>
  <si>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</si>
  <si>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</si>
  <si>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</si>
  <si>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</si>
  <si>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</si>
  <si>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</si>
  <si>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</si>
  <si>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</si>
  <si>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</si>
  <si>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</si>
  <si>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</si>
  <si>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</si>
  <si>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</si>
  <si>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</si>
  <si>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</si>
  <si>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</si>
  <si>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</si>
  <si>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</si>
  <si>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</si>
  <si>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</si>
  <si>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</si>
  <si>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</si>
  <si>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</si>
  <si>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</si>
  <si>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</si>
  <si>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</si>
  <si>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</si>
  <si>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</si>
  <si>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</si>
  <si>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</si>
  <si>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</si>
  <si>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</si>
  <si>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</si>
  <si>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</si>
  <si>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</si>
  <si>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</si>
  <si>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</si>
  <si>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</si>
  <si>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</si>
  <si>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</si>
  <si>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</si>
  <si>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</si>
  <si>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</si>
  <si>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</si>
  <si>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</si>
  <si>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</si>
  <si>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</si>
  <si>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</si>
  <si>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</si>
  <si>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</si>
  <si>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</si>
  <si>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</si>
  <si>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</si>
  <si>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</si>
  <si>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</si>
  <si>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</si>
  <si>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</si>
  <si>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</si>
  <si>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</si>
  <si>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</si>
  <si>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</si>
  <si>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</si>
  <si>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</si>
  <si>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</si>
  <si>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</si>
  <si>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</si>
  <si>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</si>
  <si>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</si>
  <si>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</si>
  <si>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</si>
  <si>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</si>
  <si>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</si>
  <si>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</si>
  <si>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</si>
  <si>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</si>
  <si>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</si>
  <si>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</si>
  <si>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</si>
  <si>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</si>
  <si>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</si>
  <si>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</si>
  <si>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</si>
  <si>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</si>
  <si>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</si>
  <si>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</si>
  <si>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</si>
  <si>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</si>
  <si>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</si>
  <si>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</si>
  <si>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</si>
  <si>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</si>
  <si>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</si>
  <si>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</si>
  <si>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</si>
  <si>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</si>
  <si>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</si>
  <si>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</si>
  <si>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</si>
  <si>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</si>
  <si>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</si>
  <si>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</si>
  <si>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</si>
  <si>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</si>
  <si>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</si>
  <si>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</si>
  <si>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</si>
  <si>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</si>
  <si>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</si>
  <si>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</si>
  <si>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</si>
  <si>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</si>
  <si>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</si>
  <si>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</si>
  <si>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</si>
  <si>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</si>
  <si>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</si>
  <si>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</si>
  <si>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</si>
  <si>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</si>
  <si>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</si>
  <si>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</si>
  <si>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</si>
  <si>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</si>
  <si>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</si>
  <si>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</si>
  <si>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</si>
  <si>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</si>
  <si>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</si>
  <si>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</si>
  <si>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</si>
  <si>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</si>
  <si>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</si>
  <si>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</si>
  <si>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</si>
  <si>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</si>
  <si>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</si>
  <si>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</si>
  <si>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</si>
  <si>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</si>
  <si>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</si>
  <si>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</si>
  <si>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</si>
  <si>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</si>
  <si>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</si>
  <si>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</si>
  <si>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</si>
  <si>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</si>
  <si>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</si>
  <si>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</si>
  <si>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</si>
  <si>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</si>
  <si>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</si>
  <si>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</si>
  <si>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</si>
  <si>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</si>
  <si>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</si>
  <si>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</si>
  <si>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</si>
  <si>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</si>
  <si>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</si>
  <si>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</si>
  <si>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</si>
  <si>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</si>
  <si>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</si>
  <si>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</si>
  <si>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</si>
  <si>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</si>
  <si>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</si>
  <si>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</si>
  <si>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</si>
  <si>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</si>
  <si>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</si>
  <si>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</si>
  <si>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</si>
  <si>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</si>
  <si>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</si>
  <si>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</si>
  <si>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</si>
  <si>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</si>
  <si>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</si>
  <si>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</si>
  <si>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</si>
  <si>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</si>
  <si>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</si>
  <si>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</si>
  <si>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</si>
  <si>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</si>
  <si>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</si>
  <si>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</si>
  <si>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</si>
  <si>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</si>
  <si>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</si>
  <si>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</si>
  <si>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</si>
  <si>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</si>
  <si>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</si>
  <si>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</si>
  <si>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</si>
  <si>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</si>
  <si>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</si>
  <si>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</si>
  <si>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</si>
  <si>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</si>
  <si>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</si>
  <si>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</si>
  <si>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</si>
  <si>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</si>
  <si>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</si>
  <si>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</si>
  <si>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</si>
  <si>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</si>
  <si>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</si>
  <si>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</si>
  <si>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</si>
  <si>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</si>
  <si>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</si>
  <si>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</si>
  <si>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</si>
  <si>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</si>
  <si>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</si>
  <si>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</si>
  <si>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</si>
  <si>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</si>
  <si>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</si>
  <si>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</si>
  <si>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</si>
  <si>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</si>
  <si>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</si>
  <si>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</si>
  <si>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</si>
  <si>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</si>
  <si>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</si>
  <si>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</si>
  <si>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</si>
  <si>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</si>
  <si>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</si>
  <si>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</si>
  <si>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</si>
  <si>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</si>
  <si>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</si>
  <si>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</si>
  <si>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</si>
  <si>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</si>
  <si>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</si>
  <si>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</si>
  <si>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</si>
  <si>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</si>
  <si>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</si>
  <si>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</si>
  <si>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</si>
  <si>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</si>
  <si>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</si>
  <si>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</si>
  <si>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</si>
  <si>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</si>
  <si>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</si>
  <si>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</si>
  <si>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</si>
  <si>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</si>
  <si>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</si>
  <si>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</si>
  <si>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</si>
  <si>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</si>
  <si>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</si>
  <si>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</si>
  <si>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</si>
  <si>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</si>
  <si>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</si>
  <si>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</si>
  <si>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</si>
  <si>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</si>
  <si>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</si>
  <si>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</si>
  <si>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</si>
  <si>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</si>
  <si>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</si>
  <si>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</si>
  <si>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</si>
  <si>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</si>
  <si>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</si>
  <si>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</si>
  <si>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</si>
  <si>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</si>
  <si>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</si>
  <si>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</si>
  <si>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</si>
  <si>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</si>
  <si>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</si>
  <si>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</si>
  <si>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</si>
  <si>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</si>
  <si>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</si>
  <si>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</si>
  <si>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</si>
  <si>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</si>
  <si>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</si>
  <si>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</si>
  <si>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</si>
  <si>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</si>
  <si>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</si>
  <si>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</si>
  <si>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</si>
  <si>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</si>
  <si>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</si>
  <si>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</si>
  <si>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</si>
  <si>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</si>
  <si>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</si>
  <si>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</si>
  <si>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</si>
  <si>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</si>
  <si>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</si>
  <si>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</si>
  <si>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</si>
  <si>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</si>
  <si>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</si>
  <si>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</si>
  <si>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</si>
  <si>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</si>
  <si>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</si>
  <si>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</si>
  <si>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</si>
  <si>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</si>
  <si>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</si>
  <si>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</si>
  <si>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</si>
  <si>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</si>
  <si>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</si>
  <si>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</si>
  <si>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</si>
  <si>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</si>
  <si>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</si>
  <si>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</si>
  <si>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</si>
  <si>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</si>
  <si>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</si>
  <si>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</si>
  <si>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</si>
  <si>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</si>
  <si>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</si>
  <si>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</si>
  <si>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</si>
  <si>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</si>
  <si>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</si>
  <si>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</si>
  <si>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</si>
  <si>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</si>
  <si>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</si>
  <si>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</si>
  <si>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</si>
  <si>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</si>
  <si>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</si>
  <si>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</si>
  <si>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</si>
  <si>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</si>
  <si>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</si>
  <si>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</si>
  <si>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</si>
  <si>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</si>
  <si>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</si>
  <si>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</si>
  <si>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</si>
  <si>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</si>
  <si>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</si>
  <si>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</si>
  <si>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</si>
  <si>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</si>
  <si>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</si>
  <si>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</si>
  <si>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</si>
  <si>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</si>
  <si>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</si>
  <si>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</si>
  <si>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</si>
  <si>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</si>
  <si>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</si>
  <si>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</si>
  <si>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</si>
  <si>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</si>
  <si>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</si>
  <si>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</si>
  <si>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</si>
  <si>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</si>
  <si>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</si>
  <si>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</si>
  <si>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</si>
  <si>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</si>
  <si>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</si>
  <si>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</si>
  <si>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</si>
  <si>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</si>
  <si>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</si>
  <si>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</si>
  <si>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</si>
  <si>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</si>
  <si>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</si>
  <si>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</si>
  <si>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</si>
  <si>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</si>
  <si>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</si>
  <si>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</si>
  <si>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</si>
  <si>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</si>
  <si>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</si>
  <si>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</si>
  <si>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</si>
  <si>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</si>
  <si>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</si>
  <si>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</si>
  <si>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</si>
  <si>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</si>
  <si>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</si>
  <si>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</si>
  <si>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Data extracted on 12 Feb 2021 20:53 UTC (GMT) from OECD.Stat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</si>
  <si>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</si>
  <si>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</si>
  <si>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</si>
  <si>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</si>
  <si>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</si>
  <si>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18:57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</si>
  <si>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</si>
  <si>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</si>
  <si>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</si>
  <si>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</si>
  <si>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</si>
  <si>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</si>
  <si>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</si>
  <si>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</si>
  <si>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</si>
  <si>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</si>
  <si>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</si>
  <si>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</si>
  <si>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</si>
  <si>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</si>
  <si>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</si>
  <si>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</si>
  <si>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</si>
  <si>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</si>
  <si>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</si>
  <si>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</si>
  <si>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</si>
  <si>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</si>
  <si>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</si>
  <si>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</si>
  <si>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</si>
  <si>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</si>
  <si>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</si>
  <si>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</si>
  <si>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</si>
  <si>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</si>
  <si>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</si>
  <si>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</si>
  <si>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</si>
  <si>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EMPN: Number of persons engaged (total employment)</t>
  </si>
  <si>
    <t>OTXS: Other taxes less subsidies on production</t>
  </si>
  <si>
    <t>GOPS: Gross operating surplus and mixed income</t>
  </si>
  <si>
    <t>LABR: Labour costs (compensation of employees)</t>
  </si>
  <si>
    <t>VALU: Value added, current prices</t>
  </si>
  <si>
    <t>PROD: Production (gross output), current prices</t>
  </si>
  <si>
    <t>Variable</t>
  </si>
  <si>
    <t>Dataset: STAN Industrial Analysis (2020 ed.)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</si>
  <si>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</si>
  <si>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US compensation split</t>
  </si>
  <si>
    <t>US compensation per employee</t>
  </si>
  <si>
    <t>Euros to dollars</t>
  </si>
  <si>
    <t>Employees by industry</t>
  </si>
  <si>
    <t>Estimated MEX employee compensation (M Euro)</t>
  </si>
  <si>
    <t>US split in employment (BLS)</t>
  </si>
  <si>
    <t>Ratio of split in employment (BLS)</t>
  </si>
  <si>
    <t>US employment (OECD)</t>
  </si>
  <si>
    <t>US split in employment</t>
  </si>
  <si>
    <t>Estimated employees (calculated)</t>
  </si>
  <si>
    <t>Ratio of employees (calculated)</t>
  </si>
  <si>
    <t>Source: EXIOBASE</t>
  </si>
  <si>
    <t>Unit: M Euro</t>
  </si>
  <si>
    <t>MEX number of employees (OECD data)</t>
  </si>
  <si>
    <t>Estimated MEX employee compensation ($)</t>
  </si>
  <si>
    <t>Source/ notes</t>
  </si>
  <si>
    <t>US # persons employed</t>
  </si>
  <si>
    <t>OECD (STAN Industrial 2020)</t>
  </si>
  <si>
    <t>US emp ratio</t>
  </si>
  <si>
    <t>Calculated</t>
  </si>
  <si>
    <t>US OECD # persons employed</t>
  </si>
  <si>
    <t>OECD (I-O 2018)</t>
  </si>
  <si>
    <t>US output</t>
  </si>
  <si>
    <t>US output ratio</t>
  </si>
  <si>
    <t>US OECD output</t>
  </si>
  <si>
    <t>US chem/pharma output split</t>
  </si>
  <si>
    <t>US output per employee ($/ pp)</t>
  </si>
  <si>
    <t>WIOD</t>
  </si>
  <si>
    <t>Calculated; not a real value because of misalignment of units, but the ratio (next row) is all that matters</t>
  </si>
  <si>
    <t>MEX Output</t>
  </si>
  <si>
    <t>MEX relative employment</t>
  </si>
  <si>
    <t>US ratio applied to MEX ouptut</t>
  </si>
  <si>
    <t>MEX OECD EMP data</t>
  </si>
  <si>
    <t>MEX estimated empl split</t>
  </si>
  <si>
    <t>MEX # persons employed</t>
  </si>
  <si>
    <t>MEX emp ratio</t>
  </si>
  <si>
    <t>MEX OECD # persons employed</t>
  </si>
  <si>
    <t>Approach used for China</t>
  </si>
  <si>
    <t>Approach used for USA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</si>
  <si>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</si>
  <si>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</si>
  <si>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</si>
  <si>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</si>
  <si>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</si>
  <si>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We divide up most ISIC splits using EXIOBASE and BLS figures to estimate % of employees within each subsector</t>
  </si>
  <si>
    <t>This ratio is then used to apportion non-split OECD data</t>
  </si>
  <si>
    <t>BLS's total includes mining for non-energy products, which OECD breaks out. We split chemicals (ISIC 20)</t>
  </si>
  <si>
    <t>Employee compensation</t>
  </si>
  <si>
    <t>Total compensation, MEX</t>
  </si>
  <si>
    <t>and pharmaceuticals (ISIC 21) industries using data from the OECD database.</t>
  </si>
  <si>
    <t>ISIC 41T57*</t>
  </si>
  <si>
    <t>EU28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</si>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</sst>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_ ;\-#,##0.0\ "/>
    <numFmt numFmtId="165" formatCode="0.0000E+00"/>
    <numFmt numFmtId="166" formatCode="_(* #,##0_);_(* \(#,##0\);_(* &quot;-&quot;??_);_(@_)"/>
    <numFmt numFmtId="167" formatCode="_(&quot;$&quot;* #,##0_);_(&quot;$&quot;* \(#,##0\);_(&quot;$&quot;* &quot;-&quot;??_);_(@_)"/>
    <numFmt numFmtId="168" formatCode="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 applyBorder="1"/>
    <xf numFmtId="0" fontId="0" fillId="13" borderId="0" xfId="0" applyFill="1"/>
    <xf numFmtId="3" fontId="0" fillId="0" borderId="0" xfId="0" applyNumberForma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1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11" fontId="13" fillId="0" borderId="0" xfId="0" applyNumberFormat="1" applyFont="1" applyBorder="1" applyAlignment="1">
      <alignment horizontal="right"/>
    </xf>
    <xf numFmtId="11" fontId="0" fillId="0" borderId="14" xfId="0" applyNumberFormat="1" applyBorder="1"/>
    <xf numFmtId="0" fontId="0" fillId="0" borderId="0" xfId="0" applyFont="1" applyFill="1"/>
    <xf numFmtId="11" fontId="0" fillId="0" borderId="0" xfId="0" applyNumberFormat="1" applyFont="1" applyFill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1" fontId="0" fillId="7" borderId="17" xfId="0" applyNumberFormat="1" applyFill="1" applyBorder="1"/>
    <xf numFmtId="1" fontId="0" fillId="7" borderId="18" xfId="0" applyNumberFormat="1" applyFill="1" applyBorder="1"/>
    <xf numFmtId="0" fontId="0" fillId="7" borderId="19" xfId="0" applyFill="1" applyBorder="1" applyAlignment="1">
      <alignment horizontal="right"/>
    </xf>
    <xf numFmtId="1" fontId="0" fillId="7" borderId="20" xfId="0" applyNumberFormat="1" applyFill="1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0" fontId="0" fillId="0" borderId="0" xfId="0" applyBorder="1" applyAlignment="1">
      <alignment horizontal="left" indent="2"/>
    </xf>
    <xf numFmtId="11" fontId="0" fillId="0" borderId="0" xfId="0" applyNumberFormat="1" applyBorder="1"/>
    <xf numFmtId="0" fontId="0" fillId="0" borderId="0" xfId="0" applyFill="1"/>
    <xf numFmtId="43" fontId="0" fillId="0" borderId="0" xfId="0" applyNumberFormat="1" applyFill="1"/>
    <xf numFmtId="0" fontId="1" fillId="0" borderId="0" xfId="0" applyFont="1" applyFill="1" applyBorder="1" applyAlignment="1">
      <alignment horizontal="left"/>
    </xf>
    <xf numFmtId="43" fontId="0" fillId="0" borderId="0" xfId="4" applyFont="1" applyFill="1"/>
    <xf numFmtId="0" fontId="18" fillId="0" borderId="0" xfId="0" applyFont="1"/>
    <xf numFmtId="166" fontId="18" fillId="0" borderId="0" xfId="0" applyNumberFormat="1" applyFont="1"/>
    <xf numFmtId="0" fontId="0" fillId="0" borderId="0" xfId="0" applyAlignment="1">
      <alignment horizontal="left" indent="1"/>
    </xf>
    <xf numFmtId="0" fontId="2" fillId="0" borderId="0" xfId="1" applyFill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0" fillId="0" borderId="15" xfId="0" applyBorder="1"/>
    <xf numFmtId="0" fontId="0" fillId="0" borderId="21" xfId="0" applyBorder="1"/>
    <xf numFmtId="0" fontId="13" fillId="0" borderId="0" xfId="0" applyFont="1" applyFill="1" applyBorder="1"/>
    <xf numFmtId="166" fontId="13" fillId="0" borderId="0" xfId="0" applyNumberFormat="1" applyFont="1" applyBorder="1"/>
    <xf numFmtId="0" fontId="0" fillId="0" borderId="22" xfId="0" applyBorder="1"/>
    <xf numFmtId="0" fontId="13" fillId="0" borderId="21" xfId="0" applyFont="1" applyBorder="1"/>
    <xf numFmtId="0" fontId="13" fillId="0" borderId="0" xfId="0" applyFont="1" applyBorder="1"/>
    <xf numFmtId="0" fontId="17" fillId="0" borderId="0" xfId="0" applyFont="1" applyBorder="1"/>
    <xf numFmtId="0" fontId="0" fillId="0" borderId="0" xfId="0" applyFill="1" applyAlignment="1">
      <alignment wrapText="1"/>
    </xf>
    <xf numFmtId="9" fontId="0" fillId="0" borderId="0" xfId="5" applyFont="1" applyFill="1"/>
    <xf numFmtId="166" fontId="0" fillId="0" borderId="0" xfId="4" applyNumberFormat="1" applyFont="1" applyFill="1"/>
    <xf numFmtId="9" fontId="16" fillId="0" borderId="0" xfId="5" applyFont="1" applyFill="1" applyBorder="1"/>
    <xf numFmtId="0" fontId="0" fillId="0" borderId="19" xfId="0" applyBorder="1"/>
    <xf numFmtId="0" fontId="0" fillId="0" borderId="16" xfId="0" applyBorder="1"/>
    <xf numFmtId="0" fontId="17" fillId="0" borderId="22" xfId="0" applyFont="1" applyBorder="1"/>
    <xf numFmtId="0" fontId="1" fillId="0" borderId="0" xfId="0" applyFont="1" applyFill="1"/>
    <xf numFmtId="3" fontId="0" fillId="0" borderId="0" xfId="0" applyNumberFormat="1" applyFill="1"/>
    <xf numFmtId="168" fontId="0" fillId="0" borderId="0" xfId="0" applyNumberFormat="1" applyFill="1"/>
    <xf numFmtId="9" fontId="0" fillId="0" borderId="0" xfId="5" applyFont="1" applyFill="1" applyBorder="1"/>
    <xf numFmtId="166" fontId="0" fillId="0" borderId="0" xfId="4" applyNumberFormat="1" applyFont="1" applyFill="1" applyBorder="1"/>
    <xf numFmtId="166" fontId="0" fillId="0" borderId="17" xfId="0" applyNumberFormat="1" applyFill="1" applyBorder="1"/>
    <xf numFmtId="166" fontId="0" fillId="0" borderId="20" xfId="0" applyNumberFormat="1" applyFill="1" applyBorder="1"/>
    <xf numFmtId="166" fontId="0" fillId="0" borderId="18" xfId="0" applyNumberFormat="1" applyFill="1" applyBorder="1"/>
    <xf numFmtId="0" fontId="0" fillId="7" borderId="15" xfId="0" applyFill="1" applyBorder="1" applyAlignment="1">
      <alignment horizontal="left" indent="1"/>
    </xf>
    <xf numFmtId="0" fontId="0" fillId="7" borderId="19" xfId="0" applyFill="1" applyBorder="1" applyAlignment="1">
      <alignment horizontal="left" indent="1"/>
    </xf>
    <xf numFmtId="0" fontId="0" fillId="7" borderId="16" xfId="0" applyFill="1" applyBorder="1" applyAlignment="1">
      <alignment horizontal="left" indent="1"/>
    </xf>
    <xf numFmtId="166" fontId="0" fillId="0" borderId="0" xfId="0" applyNumberFormat="1" applyAlignment="1">
      <alignment horizontal="right"/>
    </xf>
    <xf numFmtId="0" fontId="1" fillId="0" borderId="23" xfId="0" applyFon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19" xfId="0" applyFill="1" applyBorder="1"/>
    <xf numFmtId="0" fontId="1" fillId="0" borderId="19" xfId="0" applyFont="1" applyFill="1" applyBorder="1"/>
    <xf numFmtId="0" fontId="1" fillId="0" borderId="16" xfId="0" applyFont="1" applyFill="1" applyBorder="1"/>
    <xf numFmtId="0" fontId="0" fillId="0" borderId="16" xfId="0" applyFill="1" applyBorder="1"/>
    <xf numFmtId="0" fontId="1" fillId="0" borderId="21" xfId="0" applyFont="1" applyFill="1" applyBorder="1"/>
    <xf numFmtId="164" fontId="0" fillId="0" borderId="0" xfId="0" applyNumberFormat="1" applyFill="1" applyBorder="1"/>
    <xf numFmtId="0" fontId="0" fillId="0" borderId="22" xfId="0" applyFill="1" applyBorder="1"/>
    <xf numFmtId="0" fontId="0" fillId="0" borderId="0" xfId="0" quotePrefix="1" applyFill="1" applyBorder="1"/>
    <xf numFmtId="0" fontId="1" fillId="0" borderId="17" xfId="0" applyFont="1" applyFill="1" applyBorder="1"/>
    <xf numFmtId="0" fontId="0" fillId="0" borderId="20" xfId="0" applyFill="1" applyBorder="1"/>
    <xf numFmtId="43" fontId="0" fillId="0" borderId="20" xfId="4" applyFont="1" applyFill="1" applyBorder="1"/>
    <xf numFmtId="0" fontId="0" fillId="0" borderId="18" xfId="0" applyFill="1" applyBorder="1"/>
    <xf numFmtId="166" fontId="0" fillId="0" borderId="20" xfId="4" applyNumberFormat="1" applyFont="1" applyFill="1" applyBorder="1"/>
    <xf numFmtId="0" fontId="1" fillId="0" borderId="0" xfId="0" applyFont="1" applyFill="1" applyBorder="1"/>
    <xf numFmtId="164" fontId="0" fillId="0" borderId="0" xfId="0" applyNumberFormat="1" applyFill="1"/>
    <xf numFmtId="43" fontId="0" fillId="0" borderId="0" xfId="4" quotePrefix="1" applyFont="1" applyFill="1" applyBorder="1"/>
    <xf numFmtId="3" fontId="0" fillId="0" borderId="0" xfId="0" applyNumberFormat="1" applyFill="1" applyBorder="1"/>
    <xf numFmtId="168" fontId="0" fillId="0" borderId="0" xfId="0" applyNumberFormat="1" applyFill="1" applyBorder="1"/>
    <xf numFmtId="0" fontId="13" fillId="0" borderId="21" xfId="0" applyFont="1" applyFill="1" applyBorder="1"/>
    <xf numFmtId="166" fontId="13" fillId="0" borderId="0" xfId="0" applyNumberFormat="1" applyFont="1" applyFill="1" applyBorder="1"/>
    <xf numFmtId="9" fontId="13" fillId="0" borderId="0" xfId="0" applyNumberFormat="1" applyFont="1" applyFill="1" applyBorder="1"/>
    <xf numFmtId="0" fontId="0" fillId="0" borderId="21" xfId="0" applyFill="1" applyBorder="1"/>
    <xf numFmtId="166" fontId="17" fillId="0" borderId="0" xfId="4" applyNumberFormat="1" applyFont="1" applyFill="1" applyBorder="1"/>
    <xf numFmtId="1" fontId="17" fillId="0" borderId="0" xfId="0" applyNumberFormat="1" applyFont="1" applyFill="1" applyBorder="1"/>
    <xf numFmtId="0" fontId="17" fillId="0" borderId="0" xfId="0" applyFont="1" applyFill="1" applyBorder="1"/>
    <xf numFmtId="166" fontId="1" fillId="0" borderId="0" xfId="0" applyNumberFormat="1" applyFont="1" applyFill="1" applyBorder="1"/>
    <xf numFmtId="166" fontId="1" fillId="0" borderId="0" xfId="4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19" xfId="0" quotePrefix="1" applyBorder="1" applyAlignment="1">
      <alignment horizontal="right"/>
    </xf>
    <xf numFmtId="0" fontId="0" fillId="0" borderId="27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2" xfId="0" applyBorder="1" applyAlignment="1">
      <alignment horizontal="right"/>
    </xf>
    <xf numFmtId="0" fontId="2" fillId="0" borderId="0" xfId="1" applyBorder="1"/>
    <xf numFmtId="0" fontId="0" fillId="0" borderId="28" xfId="0" applyBorder="1" applyAlignment="1">
      <alignment horizontal="left"/>
    </xf>
    <xf numFmtId="11" fontId="0" fillId="0" borderId="22" xfId="0" applyNumberFormat="1" applyBorder="1"/>
    <xf numFmtId="11" fontId="13" fillId="0" borderId="0" xfId="0" applyNumberFormat="1" applyFont="1" applyBorder="1"/>
    <xf numFmtId="0" fontId="0" fillId="0" borderId="28" xfId="0" applyBorder="1" applyAlignment="1">
      <alignment horizontal="left" indent="2"/>
    </xf>
    <xf numFmtId="0" fontId="0" fillId="0" borderId="29" xfId="0" applyBorder="1" applyAlignment="1">
      <alignment horizontal="left" indent="2"/>
    </xf>
    <xf numFmtId="11" fontId="13" fillId="0" borderId="20" xfId="0" applyNumberFormat="1" applyFont="1" applyBorder="1"/>
    <xf numFmtId="11" fontId="0" fillId="0" borderId="20" xfId="0" applyNumberFormat="1" applyBorder="1" applyAlignment="1">
      <alignment horizontal="right"/>
    </xf>
    <xf numFmtId="11" fontId="0" fillId="0" borderId="30" xfId="0" applyNumberFormat="1" applyBorder="1" applyAlignment="1">
      <alignment horizontal="right"/>
    </xf>
    <xf numFmtId="11" fontId="13" fillId="0" borderId="20" xfId="0" applyNumberFormat="1" applyFont="1" applyBorder="1" applyAlignment="1">
      <alignment horizontal="right"/>
    </xf>
    <xf numFmtId="11" fontId="0" fillId="0" borderId="30" xfId="0" applyNumberFormat="1" applyBorder="1"/>
    <xf numFmtId="11" fontId="0" fillId="0" borderId="18" xfId="0" applyNumberFormat="1" applyBorder="1"/>
    <xf numFmtId="0" fontId="1" fillId="8" borderId="26" xfId="0" applyFont="1" applyFill="1" applyBorder="1" applyAlignment="1">
      <alignment wrapText="1"/>
    </xf>
    <xf numFmtId="0" fontId="1" fillId="8" borderId="19" xfId="0" applyFont="1" applyFill="1" applyBorder="1" applyAlignment="1">
      <alignment wrapText="1"/>
    </xf>
    <xf numFmtId="0" fontId="1" fillId="8" borderId="27" xfId="0" applyFont="1" applyFill="1" applyBorder="1" applyAlignment="1">
      <alignment wrapText="1"/>
    </xf>
    <xf numFmtId="0" fontId="1" fillId="8" borderId="19" xfId="0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11" fontId="13" fillId="0" borderId="19" xfId="0" applyNumberFormat="1" applyFont="1" applyBorder="1"/>
    <xf numFmtId="11" fontId="0" fillId="0" borderId="19" xfId="0" applyNumberFormat="1" applyBorder="1" applyAlignment="1">
      <alignment horizontal="right"/>
    </xf>
    <xf numFmtId="11" fontId="13" fillId="0" borderId="19" xfId="0" applyNumberFormat="1" applyFont="1" applyBorder="1" applyAlignment="1">
      <alignment horizontal="right"/>
    </xf>
    <xf numFmtId="11" fontId="0" fillId="0" borderId="19" xfId="0" applyNumberFormat="1" applyBorder="1"/>
    <xf numFmtId="11" fontId="0" fillId="0" borderId="16" xfId="0" applyNumberFormat="1" applyBorder="1"/>
    <xf numFmtId="0" fontId="13" fillId="0" borderId="22" xfId="0" applyFont="1" applyBorder="1"/>
    <xf numFmtId="9" fontId="13" fillId="0" borderId="0" xfId="5" applyFont="1" applyBorder="1"/>
    <xf numFmtId="43" fontId="17" fillId="0" borderId="0" xfId="4" applyFont="1" applyBorder="1"/>
    <xf numFmtId="167" fontId="13" fillId="0" borderId="0" xfId="0" applyNumberFormat="1" applyFont="1" applyBorder="1"/>
    <xf numFmtId="1" fontId="17" fillId="0" borderId="0" xfId="0" applyNumberFormat="1" applyFont="1" applyBorder="1"/>
    <xf numFmtId="1" fontId="19" fillId="0" borderId="0" xfId="0" applyNumberFormat="1" applyFont="1" applyFill="1" applyBorder="1"/>
    <xf numFmtId="9" fontId="13" fillId="0" borderId="0" xfId="0" applyNumberFormat="1" applyFont="1" applyBorder="1"/>
    <xf numFmtId="166" fontId="17" fillId="0" borderId="20" xfId="0" applyNumberFormat="1" applyFont="1" applyBorder="1"/>
    <xf numFmtId="0" fontId="17" fillId="0" borderId="20" xfId="0" applyFont="1" applyBorder="1"/>
    <xf numFmtId="9" fontId="1" fillId="0" borderId="20" xfId="5" applyFont="1" applyFill="1" applyBorder="1"/>
    <xf numFmtId="0" fontId="17" fillId="0" borderId="18" xfId="0" applyFont="1" applyBorder="1"/>
    <xf numFmtId="11" fontId="13" fillId="0" borderId="15" xfId="0" applyNumberFormat="1" applyFont="1" applyBorder="1" applyAlignment="1">
      <alignment horizontal="right"/>
    </xf>
    <xf numFmtId="9" fontId="13" fillId="0" borderId="21" xfId="5" applyFont="1" applyBorder="1"/>
    <xf numFmtId="43" fontId="17" fillId="0" borderId="21" xfId="4" applyFont="1" applyBorder="1"/>
    <xf numFmtId="166" fontId="13" fillId="0" borderId="21" xfId="0" applyNumberFormat="1" applyFont="1" applyBorder="1"/>
    <xf numFmtId="11" fontId="13" fillId="0" borderId="21" xfId="0" applyNumberFormat="1" applyFont="1" applyBorder="1"/>
    <xf numFmtId="167" fontId="13" fillId="0" borderId="21" xfId="0" applyNumberFormat="1" applyFont="1" applyBorder="1"/>
    <xf numFmtId="1" fontId="17" fillId="0" borderId="21" xfId="0" applyNumberFormat="1" applyFont="1" applyBorder="1"/>
    <xf numFmtId="9" fontId="13" fillId="0" borderId="21" xfId="0" applyNumberFormat="1" applyFont="1" applyBorder="1"/>
    <xf numFmtId="166" fontId="17" fillId="0" borderId="17" xfId="0" applyNumberFormat="1" applyFont="1" applyBorder="1"/>
    <xf numFmtId="11" fontId="0" fillId="0" borderId="16" xfId="0" applyNumberFormat="1" applyBorder="1" applyAlignment="1">
      <alignment horizontal="right"/>
    </xf>
    <xf numFmtId="1" fontId="17" fillId="0" borderId="21" xfId="0" applyNumberFormat="1" applyFont="1" applyFill="1" applyBorder="1"/>
    <xf numFmtId="166" fontId="13" fillId="0" borderId="21" xfId="0" applyNumberFormat="1" applyFont="1" applyFill="1" applyBorder="1"/>
    <xf numFmtId="9" fontId="13" fillId="0" borderId="21" xfId="0" applyNumberFormat="1" applyFont="1" applyFill="1" applyBorder="1"/>
    <xf numFmtId="9" fontId="1" fillId="0" borderId="17" xfId="5" applyFont="1" applyFill="1" applyBorder="1"/>
    <xf numFmtId="43" fontId="0" fillId="0" borderId="21" xfId="4" applyFont="1" applyFill="1" applyBorder="1"/>
    <xf numFmtId="43" fontId="0" fillId="0" borderId="21" xfId="0" applyNumberFormat="1" applyFill="1" applyBorder="1"/>
    <xf numFmtId="43" fontId="0" fillId="0" borderId="17" xfId="0" applyNumberFormat="1" applyFill="1" applyBorder="1"/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166" fontId="0" fillId="0" borderId="0" xfId="4" applyNumberFormat="1" applyFont="1" applyAlignment="1">
      <alignment horizontal="right"/>
    </xf>
    <xf numFmtId="166" fontId="0" fillId="7" borderId="15" xfId="4" applyNumberFormat="1" applyFont="1" applyFill="1" applyBorder="1" applyAlignment="1">
      <alignment horizontal="right"/>
    </xf>
    <xf numFmtId="166" fontId="0" fillId="7" borderId="16" xfId="4" applyNumberFormat="1" applyFont="1" applyFill="1" applyBorder="1" applyAlignment="1">
      <alignment horizontal="right"/>
    </xf>
    <xf numFmtId="166" fontId="0" fillId="7" borderId="19" xfId="4" applyNumberFormat="1" applyFont="1" applyFill="1" applyBorder="1" applyAlignment="1">
      <alignment horizontal="right"/>
    </xf>
    <xf numFmtId="0" fontId="1" fillId="16" borderId="0" xfId="0" applyFont="1" applyFill="1"/>
    <xf numFmtId="1" fontId="0" fillId="0" borderId="0" xfId="0" applyNumberFormat="1" applyAlignment="1">
      <alignment horizontal="right"/>
    </xf>
    <xf numFmtId="1" fontId="0" fillId="7" borderId="15" xfId="0" applyNumberFormat="1" applyFill="1" applyBorder="1" applyAlignment="1">
      <alignment horizontal="right"/>
    </xf>
    <xf numFmtId="1" fontId="0" fillId="7" borderId="16" xfId="0" applyNumberFormat="1" applyFill="1" applyBorder="1" applyAlignment="1">
      <alignment horizontal="right"/>
    </xf>
    <xf numFmtId="1" fontId="0" fillId="7" borderId="19" xfId="0" applyNumberFormat="1" applyFill="1" applyBorder="1" applyAlignment="1">
      <alignment horizontal="right"/>
    </xf>
  </cellXfs>
  <cellStyles count="6">
    <cellStyle name="Comma" xfId="4" builtinId="3"/>
    <cellStyle name="Hyperlink" xfId="1" builtinId="8"/>
    <cellStyle name="Normal" xfId="0" builtinId="0"/>
    <cellStyle name="Normal 2" xfId="2"/>
    <cellStyle name="Normal 3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io-model/BEbIC/BAU%20Employment%20by%20ISIC%20Code-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 KLEMS EMP"/>
      <sheetName val="OECD EMPN"/>
      <sheetName val="Filtered EMPN OECD Data"/>
      <sheetName val="EU KLEMS Split 1"/>
      <sheetName val="EXIOBASE EU28 Emp Comp"/>
      <sheetName val="Most ISIC Splits"/>
      <sheetName val="WIOD EU28 Employment "/>
      <sheetName val="EU KLEMS for Split 2"/>
      <sheetName val="Pre ISIC Consolidation"/>
      <sheetName val="BE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58597749-2773-41D5-86B2-5C237E99A8CA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58597749-2773-41D5-86B2-5C237E99A8CA}" id="{D80243A6-3930-4AC0-8359-01251F3F0E86}">
    <text>Apportions OECD ISIC 5T6 data on empoyment using ratio of employment between 5/6 from U.S. specific sources</text>
  </threadedComment>
  <threadedComment ref="C20" dT="2021-03-11T22:17:39.61" personId="{58597749-2773-41D5-86B2-5C237E99A8CA}" id="{4F0C5E44-1DA2-47FC-98F9-E0E75F68A0F9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58597749-2773-41D5-86B2-5C237E99A8CA}" id="{24EFFDF1-1B50-4A47-AECC-56B1A4400491}">
    <text>This value feels suspicious relative to the others</text>
  </threadedComment>
  <threadedComment ref="C22" dT="2021-03-11T22:17:47.08" personId="{58597749-2773-41D5-86B2-5C237E99A8CA}" id="{2FE7DA14-8EC3-41C3-8DFF-81F2DDD5E78D}">
    <text>EXIOBASE data on compensation; we use US compensation ratios to help convert this to number of employees</text>
  </threadedComment>
  <threadedComment ref="C23" dT="2021-03-11T22:17:53.43" personId="{58597749-2773-41D5-86B2-5C237E99A8CA}" id="{5A320218-3C8C-4E45-B39B-45D9BCD35A8F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ts.oecd.org/Index.aspx?DataSetCode=IOTSI4_2018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2.oecd.org/index.aspx?DatasetCode=TIM_2019_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9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3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7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36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0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35" Type="http://schemas.openxmlformats.org/officeDocument/2006/relationships/hyperlink" Target="https://stats-3.oecd.org/index.aspx?DatasetCode=STANI4_202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pps.bea.gov/industry/Release/XLS/GDPxInd/GrossOutput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5" workbookViewId="0">
      <selection activeCell="B54" sqref="B54"/>
    </sheetView>
  </sheetViews>
  <sheetFormatPr defaultRowHeight="14.25" x14ac:dyDescent="0.45"/>
  <cols>
    <col min="2" max="2" width="77.59765625" customWidth="1"/>
    <col min="4" max="4" width="64.265625" customWidth="1"/>
  </cols>
  <sheetData>
    <row r="1" spans="1:3" x14ac:dyDescent="0.45">
      <c r="A1" s="1" t="s">
        <v>175</v>
      </c>
      <c r="B1" s="19"/>
    </row>
    <row r="2" spans="1:3" x14ac:dyDescent="0.45">
      <c r="A2" s="19"/>
      <c r="B2" s="19"/>
    </row>
    <row r="3" spans="1:3" x14ac:dyDescent="0.45">
      <c r="A3" s="1" t="s">
        <v>0</v>
      </c>
      <c r="B3" s="17" t="s">
        <v>179</v>
      </c>
    </row>
    <row r="4" spans="1:3" x14ac:dyDescent="0.45">
      <c r="A4" s="19"/>
      <c r="B4" s="19" t="s">
        <v>1</v>
      </c>
    </row>
    <row r="5" spans="1:3" x14ac:dyDescent="0.45">
      <c r="A5" s="19"/>
      <c r="B5" s="2">
        <v>2018</v>
      </c>
    </row>
    <row r="6" spans="1:3" x14ac:dyDescent="0.45">
      <c r="A6" s="19"/>
      <c r="B6" s="19" t="s">
        <v>46</v>
      </c>
    </row>
    <row r="7" spans="1:3" x14ac:dyDescent="0.45">
      <c r="A7" s="19"/>
      <c r="B7" s="3" t="s">
        <v>180</v>
      </c>
    </row>
    <row r="8" spans="1:3" x14ac:dyDescent="0.45">
      <c r="A8" s="19"/>
      <c r="B8" s="19" t="s">
        <v>47</v>
      </c>
    </row>
    <row r="9" spans="1:3" x14ac:dyDescent="0.45">
      <c r="A9" s="19"/>
      <c r="B9" s="19"/>
    </row>
    <row r="10" spans="1:3" x14ac:dyDescent="0.45">
      <c r="A10" s="19"/>
      <c r="B10" s="19" t="s">
        <v>1</v>
      </c>
    </row>
    <row r="11" spans="1:3" x14ac:dyDescent="0.45">
      <c r="A11" s="19"/>
      <c r="B11" s="2">
        <v>2020</v>
      </c>
      <c r="C11" s="19"/>
    </row>
    <row r="12" spans="1:3" x14ac:dyDescent="0.45">
      <c r="A12" s="19"/>
      <c r="B12" s="19" t="s">
        <v>1282</v>
      </c>
      <c r="C12" s="19"/>
    </row>
    <row r="13" spans="1:3" x14ac:dyDescent="0.45">
      <c r="A13" s="19"/>
      <c r="B13" s="3" t="s">
        <v>180</v>
      </c>
      <c r="C13" s="19"/>
    </row>
    <row r="14" spans="1:3" x14ac:dyDescent="0.45">
      <c r="A14" s="19"/>
      <c r="B14" s="19" t="s">
        <v>1283</v>
      </c>
      <c r="C14" s="19"/>
    </row>
    <row r="15" spans="1:3" x14ac:dyDescent="0.45">
      <c r="A15" s="19"/>
      <c r="B15" s="19"/>
      <c r="C15" s="19"/>
    </row>
    <row r="16" spans="1:3" x14ac:dyDescent="0.45">
      <c r="A16" s="19"/>
      <c r="B16" s="19"/>
      <c r="C16" s="19"/>
    </row>
    <row r="17" spans="1:4" s="18" customFormat="1" x14ac:dyDescent="0.45">
      <c r="A17" s="19"/>
      <c r="B17" s="17" t="s">
        <v>1182</v>
      </c>
      <c r="C17" s="19"/>
    </row>
    <row r="18" spans="1:4" s="18" customFormat="1" x14ac:dyDescent="0.45">
      <c r="A18" s="19"/>
      <c r="B18" s="19" t="s">
        <v>1284</v>
      </c>
      <c r="C18" s="19"/>
    </row>
    <row r="19" spans="1:4" s="18" customFormat="1" x14ac:dyDescent="0.45">
      <c r="A19" s="19"/>
      <c r="B19" s="2">
        <v>2019</v>
      </c>
      <c r="C19" s="19"/>
    </row>
    <row r="20" spans="1:4" s="18" customFormat="1" x14ac:dyDescent="0.45">
      <c r="A20" s="19"/>
      <c r="B20" s="19" t="s">
        <v>1285</v>
      </c>
      <c r="C20" s="19"/>
    </row>
    <row r="21" spans="1:4" s="18" customFormat="1" x14ac:dyDescent="0.45">
      <c r="A21" s="19"/>
      <c r="B21" s="3" t="s">
        <v>1286</v>
      </c>
      <c r="C21" s="19"/>
    </row>
    <row r="22" spans="1:4" s="19" customFormat="1" x14ac:dyDescent="0.45">
      <c r="B22" s="19" t="s">
        <v>1291</v>
      </c>
    </row>
    <row r="23" spans="1:4" s="18" customFormat="1" x14ac:dyDescent="0.45">
      <c r="A23" s="19"/>
      <c r="B23" s="2"/>
      <c r="C23" s="19"/>
    </row>
    <row r="24" spans="1:4" s="19" customFormat="1" x14ac:dyDescent="0.45">
      <c r="B24" s="19" t="s">
        <v>183</v>
      </c>
    </row>
    <row r="25" spans="1:4" s="19" customFormat="1" x14ac:dyDescent="0.45">
      <c r="B25" s="2">
        <v>2015</v>
      </c>
    </row>
    <row r="26" spans="1:4" s="19" customFormat="1" x14ac:dyDescent="0.45">
      <c r="B26" s="19" t="s">
        <v>194</v>
      </c>
    </row>
    <row r="27" spans="1:4" s="19" customFormat="1" x14ac:dyDescent="0.45">
      <c r="B27" s="3" t="s">
        <v>195</v>
      </c>
    </row>
    <row r="28" spans="1:4" s="19" customFormat="1" x14ac:dyDescent="0.45">
      <c r="B28" s="19" t="s">
        <v>210</v>
      </c>
    </row>
    <row r="29" spans="1:4" s="18" customFormat="1" x14ac:dyDescent="0.45">
      <c r="A29" s="19"/>
      <c r="B29" s="19"/>
      <c r="D29" s="71"/>
    </row>
    <row r="30" spans="1:4" x14ac:dyDescent="0.45">
      <c r="A30" s="19"/>
      <c r="B30" s="19" t="s">
        <v>197</v>
      </c>
      <c r="D30" s="89"/>
    </row>
    <row r="31" spans="1:4" x14ac:dyDescent="0.45">
      <c r="A31" s="19"/>
      <c r="B31" s="2">
        <v>2020</v>
      </c>
    </row>
    <row r="32" spans="1:4" x14ac:dyDescent="0.45">
      <c r="A32" s="19"/>
      <c r="B32" s="19" t="s">
        <v>203</v>
      </c>
    </row>
    <row r="33" spans="1:2" x14ac:dyDescent="0.45">
      <c r="A33" s="19"/>
      <c r="B33" s="3" t="s">
        <v>204</v>
      </c>
    </row>
    <row r="34" spans="1:2" x14ac:dyDescent="0.45">
      <c r="A34" s="19"/>
      <c r="B34" s="77" t="s">
        <v>209</v>
      </c>
    </row>
    <row r="35" spans="1:2" x14ac:dyDescent="0.45">
      <c r="A35" s="19"/>
      <c r="B35" s="77" t="s">
        <v>205</v>
      </c>
    </row>
    <row r="36" spans="1:2" x14ac:dyDescent="0.45">
      <c r="A36" s="19"/>
      <c r="B36" s="77" t="s">
        <v>207</v>
      </c>
    </row>
    <row r="37" spans="1:2" x14ac:dyDescent="0.45">
      <c r="A37" s="19"/>
      <c r="B37" s="19"/>
    </row>
    <row r="38" spans="1:2" x14ac:dyDescent="0.45">
      <c r="A38" s="1" t="s">
        <v>2</v>
      </c>
      <c r="B38" s="19"/>
    </row>
    <row r="39" spans="1:2" x14ac:dyDescent="0.45">
      <c r="A39" s="19" t="s">
        <v>172</v>
      </c>
      <c r="B39" s="19"/>
    </row>
    <row r="40" spans="1:2" s="19" customFormat="1" x14ac:dyDescent="0.45">
      <c r="A40" s="19" t="s">
        <v>173</v>
      </c>
    </row>
    <row r="41" spans="1:2" s="19" customFormat="1" x14ac:dyDescent="0.45">
      <c r="A41" s="19" t="s">
        <v>174</v>
      </c>
    </row>
    <row r="42" spans="1:2" s="19" customFormat="1" x14ac:dyDescent="0.45"/>
    <row r="43" spans="1:2" x14ac:dyDescent="0.45">
      <c r="A43" s="19" t="s">
        <v>1183</v>
      </c>
      <c r="B43" s="19"/>
    </row>
    <row r="44" spans="1:2" x14ac:dyDescent="0.45">
      <c r="A44" s="19" t="s">
        <v>1184</v>
      </c>
      <c r="B44" s="19"/>
    </row>
    <row r="45" spans="1:2" x14ac:dyDescent="0.45">
      <c r="A45" s="19" t="s">
        <v>1193</v>
      </c>
      <c r="B45" s="19"/>
    </row>
    <row r="46" spans="1:2" x14ac:dyDescent="0.45">
      <c r="A46" s="19" t="s">
        <v>1185</v>
      </c>
      <c r="B46" s="19"/>
    </row>
    <row r="47" spans="1:2" x14ac:dyDescent="0.45">
      <c r="A47" s="3" t="s">
        <v>178</v>
      </c>
      <c r="B47" s="19"/>
    </row>
    <row r="48" spans="1:2" x14ac:dyDescent="0.45">
      <c r="A48" s="19"/>
      <c r="B48" s="19"/>
    </row>
    <row r="49" spans="1:6" x14ac:dyDescent="0.45">
      <c r="A49" s="19" t="s">
        <v>1287</v>
      </c>
      <c r="B49" s="19"/>
    </row>
    <row r="50" spans="1:6" x14ac:dyDescent="0.45">
      <c r="A50" s="19" t="s">
        <v>1288</v>
      </c>
      <c r="B50" s="19"/>
      <c r="D50" s="80"/>
      <c r="E50" s="80"/>
      <c r="F50" s="80"/>
    </row>
    <row r="51" spans="1:6" x14ac:dyDescent="0.45">
      <c r="A51" s="19" t="s">
        <v>1289</v>
      </c>
      <c r="B51" s="19"/>
      <c r="D51" s="31"/>
      <c r="E51" s="31"/>
      <c r="F51" s="31"/>
    </row>
    <row r="52" spans="1:6" x14ac:dyDescent="0.45">
      <c r="A52" s="19" t="s">
        <v>1292</v>
      </c>
      <c r="B52" s="19"/>
      <c r="D52" s="79"/>
      <c r="E52" s="79"/>
      <c r="F52" s="79"/>
    </row>
  </sheetData>
  <hyperlinks>
    <hyperlink ref="B7" r:id="rId1"/>
    <hyperlink ref="B33" r:id="rId2"/>
    <hyperlink ref="A47" r:id="rId3"/>
    <hyperlink ref="B21" r:id="rId4" location=".YEFjHmhKg2w"/>
    <hyperlink ref="B13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55" workbookViewId="0">
      <selection activeCell="J41" sqref="J41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9.59765625" style="6" bestFit="1" customWidth="1"/>
    <col min="4" max="53" width="9.265625" style="6" bestFit="1" customWidth="1"/>
    <col min="54" max="54" width="9.59765625" style="6" bestFit="1" customWidth="1"/>
    <col min="55" max="55" width="9.265625" style="6" bestFit="1" customWidth="1"/>
    <col min="56" max="56" width="9.59765625" style="6" bestFit="1" customWidth="1"/>
    <col min="57" max="57" width="9.265625" style="6" bestFit="1" customWidth="1"/>
    <col min="58" max="16384" width="9.1328125" style="6"/>
  </cols>
  <sheetData>
    <row r="1" spans="1:57" hidden="1" x14ac:dyDescent="0.35">
      <c r="A1" s="5" t="e">
        <f ca="1">DotStatQuery(B1)</f>
        <v>#NAME?</v>
      </c>
      <c r="B1" s="5" t="s">
        <v>3</v>
      </c>
    </row>
    <row r="2" spans="1:57" ht="34.15" x14ac:dyDescent="0.35">
      <c r="A2" s="7" t="s">
        <v>170</v>
      </c>
    </row>
    <row r="3" spans="1:57" x14ac:dyDescent="0.35">
      <c r="A3" s="200" t="s">
        <v>169</v>
      </c>
      <c r="B3" s="201"/>
      <c r="C3" s="202" t="s">
        <v>168</v>
      </c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4"/>
    </row>
    <row r="4" spans="1:57" x14ac:dyDescent="0.35">
      <c r="A4" s="200" t="s">
        <v>167</v>
      </c>
      <c r="B4" s="201"/>
      <c r="C4" s="205" t="s">
        <v>166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7"/>
    </row>
    <row r="5" spans="1:57" x14ac:dyDescent="0.35">
      <c r="A5" s="200" t="s">
        <v>6</v>
      </c>
      <c r="B5" s="201"/>
      <c r="C5" s="205" t="s">
        <v>7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7"/>
    </row>
    <row r="6" spans="1:57" x14ac:dyDescent="0.35">
      <c r="A6" s="200" t="s">
        <v>8</v>
      </c>
      <c r="B6" s="201"/>
      <c r="C6" s="205" t="s">
        <v>165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7"/>
    </row>
    <row r="7" spans="1:57" x14ac:dyDescent="0.35">
      <c r="A7" s="208" t="s">
        <v>164</v>
      </c>
      <c r="B7" s="209"/>
      <c r="C7" s="214" t="s">
        <v>163</v>
      </c>
      <c r="D7" s="217" t="s">
        <v>163</v>
      </c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9"/>
    </row>
    <row r="8" spans="1:57" x14ac:dyDescent="0.35">
      <c r="A8" s="210"/>
      <c r="B8" s="211"/>
      <c r="C8" s="215"/>
      <c r="D8" s="214" t="s">
        <v>162</v>
      </c>
      <c r="E8" s="214" t="s">
        <v>161</v>
      </c>
      <c r="F8" s="217" t="s">
        <v>161</v>
      </c>
      <c r="G8" s="218"/>
      <c r="H8" s="219"/>
      <c r="I8" s="214" t="s">
        <v>160</v>
      </c>
      <c r="J8" s="217" t="s">
        <v>160</v>
      </c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9"/>
      <c r="AE8" s="214" t="s">
        <v>159</v>
      </c>
      <c r="AF8" s="214" t="s">
        <v>158</v>
      </c>
      <c r="AG8" s="214" t="s">
        <v>157</v>
      </c>
      <c r="AH8" s="217" t="s">
        <v>157</v>
      </c>
      <c r="AI8" s="218"/>
      <c r="AJ8" s="218"/>
      <c r="AK8" s="218"/>
      <c r="AL8" s="218"/>
      <c r="AM8" s="218"/>
      <c r="AN8" s="218"/>
      <c r="AO8" s="218"/>
      <c r="AP8" s="218"/>
      <c r="AQ8" s="218"/>
      <c r="AR8" s="219"/>
      <c r="AS8" s="214" t="s">
        <v>156</v>
      </c>
      <c r="AT8" s="217" t="s">
        <v>156</v>
      </c>
      <c r="AU8" s="218"/>
      <c r="AV8" s="218"/>
      <c r="AW8" s="218"/>
      <c r="AX8" s="218"/>
      <c r="AY8" s="218"/>
      <c r="AZ8" s="219"/>
      <c r="BA8" s="214" t="s">
        <v>155</v>
      </c>
      <c r="BB8" s="214" t="s">
        <v>154</v>
      </c>
      <c r="BC8" s="214" t="s">
        <v>153</v>
      </c>
      <c r="BD8" s="214" t="s">
        <v>152</v>
      </c>
      <c r="BE8" s="214" t="s">
        <v>151</v>
      </c>
    </row>
    <row r="9" spans="1:57" x14ac:dyDescent="0.35">
      <c r="A9" s="210"/>
      <c r="B9" s="211"/>
      <c r="C9" s="215"/>
      <c r="D9" s="215"/>
      <c r="E9" s="215"/>
      <c r="F9" s="214" t="s">
        <v>150</v>
      </c>
      <c r="G9" s="214" t="s">
        <v>149</v>
      </c>
      <c r="H9" s="214" t="s">
        <v>148</v>
      </c>
      <c r="I9" s="215"/>
      <c r="J9" s="214" t="s">
        <v>147</v>
      </c>
      <c r="K9" s="214" t="s">
        <v>146</v>
      </c>
      <c r="L9" s="214" t="s">
        <v>145</v>
      </c>
      <c r="M9" s="217" t="s">
        <v>145</v>
      </c>
      <c r="N9" s="219"/>
      <c r="O9" s="214" t="s">
        <v>144</v>
      </c>
      <c r="P9" s="217" t="s">
        <v>144</v>
      </c>
      <c r="Q9" s="218"/>
      <c r="R9" s="218"/>
      <c r="S9" s="219"/>
      <c r="T9" s="214" t="s">
        <v>143</v>
      </c>
      <c r="U9" s="217" t="s">
        <v>143</v>
      </c>
      <c r="V9" s="219"/>
      <c r="W9" s="214" t="s">
        <v>142</v>
      </c>
      <c r="X9" s="217" t="s">
        <v>142</v>
      </c>
      <c r="Y9" s="219"/>
      <c r="Z9" s="214" t="s">
        <v>141</v>
      </c>
      <c r="AA9" s="214" t="s">
        <v>140</v>
      </c>
      <c r="AB9" s="217" t="s">
        <v>140</v>
      </c>
      <c r="AC9" s="219"/>
      <c r="AD9" s="214" t="s">
        <v>139</v>
      </c>
      <c r="AE9" s="215"/>
      <c r="AF9" s="215"/>
      <c r="AG9" s="215"/>
      <c r="AH9" s="214" t="s">
        <v>138</v>
      </c>
      <c r="AI9" s="217" t="s">
        <v>138</v>
      </c>
      <c r="AJ9" s="218"/>
      <c r="AK9" s="219"/>
      <c r="AL9" s="214" t="s">
        <v>137</v>
      </c>
      <c r="AM9" s="217" t="s">
        <v>137</v>
      </c>
      <c r="AN9" s="218"/>
      <c r="AO9" s="219"/>
      <c r="AP9" s="214" t="s">
        <v>136</v>
      </c>
      <c r="AQ9" s="214" t="s">
        <v>135</v>
      </c>
      <c r="AR9" s="214" t="s">
        <v>134</v>
      </c>
      <c r="AS9" s="215"/>
      <c r="AT9" s="214" t="s">
        <v>133</v>
      </c>
      <c r="AU9" s="217" t="s">
        <v>133</v>
      </c>
      <c r="AV9" s="218"/>
      <c r="AW9" s="219"/>
      <c r="AX9" s="214" t="s">
        <v>132</v>
      </c>
      <c r="AY9" s="217" t="s">
        <v>132</v>
      </c>
      <c r="AZ9" s="219"/>
      <c r="BA9" s="215"/>
      <c r="BB9" s="215"/>
      <c r="BC9" s="215"/>
      <c r="BD9" s="215"/>
      <c r="BE9" s="215"/>
    </row>
    <row r="10" spans="1:57" ht="87.75" x14ac:dyDescent="0.35">
      <c r="A10" s="212"/>
      <c r="B10" s="213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8" t="s">
        <v>131</v>
      </c>
      <c r="N10" s="8" t="s">
        <v>130</v>
      </c>
      <c r="O10" s="216"/>
      <c r="P10" s="8" t="s">
        <v>129</v>
      </c>
      <c r="Q10" s="8" t="s">
        <v>128</v>
      </c>
      <c r="R10" s="8" t="s">
        <v>127</v>
      </c>
      <c r="S10" s="8" t="s">
        <v>126</v>
      </c>
      <c r="T10" s="216"/>
      <c r="U10" s="8" t="s">
        <v>125</v>
      </c>
      <c r="V10" s="8" t="s">
        <v>124</v>
      </c>
      <c r="W10" s="216"/>
      <c r="X10" s="8" t="s">
        <v>123</v>
      </c>
      <c r="Y10" s="8" t="s">
        <v>122</v>
      </c>
      <c r="Z10" s="216"/>
      <c r="AA10" s="216"/>
      <c r="AB10" s="8" t="s">
        <v>121</v>
      </c>
      <c r="AC10" s="8" t="s">
        <v>120</v>
      </c>
      <c r="AD10" s="216"/>
      <c r="AE10" s="216"/>
      <c r="AF10" s="216"/>
      <c r="AG10" s="216"/>
      <c r="AH10" s="216"/>
      <c r="AI10" s="8" t="s">
        <v>119</v>
      </c>
      <c r="AJ10" s="8" t="s">
        <v>118</v>
      </c>
      <c r="AK10" s="8" t="s">
        <v>117</v>
      </c>
      <c r="AL10" s="216"/>
      <c r="AM10" s="8" t="s">
        <v>116</v>
      </c>
      <c r="AN10" s="8" t="s">
        <v>115</v>
      </c>
      <c r="AO10" s="8" t="s">
        <v>114</v>
      </c>
      <c r="AP10" s="216"/>
      <c r="AQ10" s="216"/>
      <c r="AR10" s="216"/>
      <c r="AS10" s="216"/>
      <c r="AT10" s="216"/>
      <c r="AU10" s="8" t="s">
        <v>113</v>
      </c>
      <c r="AV10" s="8" t="s">
        <v>112</v>
      </c>
      <c r="AW10" s="8" t="s">
        <v>111</v>
      </c>
      <c r="AX10" s="216"/>
      <c r="AY10" s="8" t="s">
        <v>110</v>
      </c>
      <c r="AZ10" s="8" t="s">
        <v>109</v>
      </c>
      <c r="BA10" s="216"/>
      <c r="BB10" s="216"/>
      <c r="BC10" s="216"/>
      <c r="BD10" s="216"/>
      <c r="BE10" s="216"/>
    </row>
    <row r="11" spans="1:57" ht="13.15" x14ac:dyDescent="0.4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15" x14ac:dyDescent="0.4">
      <c r="A12" s="11" t="s">
        <v>108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15" x14ac:dyDescent="0.4">
      <c r="A13" s="11" t="s">
        <v>107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15" x14ac:dyDescent="0.4">
      <c r="A14" s="11" t="s">
        <v>106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15" x14ac:dyDescent="0.4">
      <c r="A15" s="11" t="s">
        <v>105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15" x14ac:dyDescent="0.4">
      <c r="A16" s="11" t="s">
        <v>104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15" x14ac:dyDescent="0.4">
      <c r="A17" s="11" t="s">
        <v>103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15" x14ac:dyDescent="0.4">
      <c r="A18" s="11" t="s">
        <v>102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15" x14ac:dyDescent="0.4">
      <c r="A19" s="11" t="s">
        <v>101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15" x14ac:dyDescent="0.4">
      <c r="A20" s="11" t="s">
        <v>100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15" x14ac:dyDescent="0.4">
      <c r="A21" s="11" t="s">
        <v>99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15" x14ac:dyDescent="0.4">
      <c r="A22" s="11" t="s">
        <v>98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15" x14ac:dyDescent="0.4">
      <c r="A23" s="11" t="s">
        <v>97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15" x14ac:dyDescent="0.4">
      <c r="A24" s="11" t="s">
        <v>96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15" x14ac:dyDescent="0.4">
      <c r="A25" s="11" t="s">
        <v>95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15" x14ac:dyDescent="0.4">
      <c r="A26" s="11" t="s">
        <v>94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15" x14ac:dyDescent="0.4">
      <c r="A27" s="11" t="s">
        <v>93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15" x14ac:dyDescent="0.4">
      <c r="A28" s="14" t="s">
        <v>92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15" x14ac:dyDescent="0.4">
      <c r="A29" s="11" t="s">
        <v>91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15" x14ac:dyDescent="0.4">
      <c r="A30" s="11" t="s">
        <v>90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15" x14ac:dyDescent="0.4">
      <c r="A31" s="11" t="s">
        <v>89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15" x14ac:dyDescent="0.4">
      <c r="A32" s="11" t="s">
        <v>88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15" x14ac:dyDescent="0.4">
      <c r="A33" s="11" t="s">
        <v>87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15" x14ac:dyDescent="0.4">
      <c r="A34" s="11" t="s">
        <v>86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15" x14ac:dyDescent="0.4">
      <c r="A35" s="11" t="s">
        <v>85</v>
      </c>
      <c r="B35" s="10" t="s">
        <v>9</v>
      </c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15" x14ac:dyDescent="0.4">
      <c r="A36" s="11" t="s">
        <v>84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15" x14ac:dyDescent="0.4">
      <c r="A37" s="11" t="s">
        <v>83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15" x14ac:dyDescent="0.4">
      <c r="A38" s="11" t="s">
        <v>82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15" x14ac:dyDescent="0.4">
      <c r="A39" s="11" t="s">
        <v>81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15" x14ac:dyDescent="0.4">
      <c r="A40" s="11" t="s">
        <v>80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15" x14ac:dyDescent="0.4">
      <c r="A41" s="11" t="s">
        <v>79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15" x14ac:dyDescent="0.4">
      <c r="A42" s="11" t="s">
        <v>78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15" x14ac:dyDescent="0.4">
      <c r="A43" s="11" t="s">
        <v>77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15" x14ac:dyDescent="0.4">
      <c r="A44" s="11" t="s">
        <v>76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15" x14ac:dyDescent="0.4">
      <c r="A45" s="11" t="s">
        <v>75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15" x14ac:dyDescent="0.4">
      <c r="A46" s="11" t="s">
        <v>74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15" x14ac:dyDescent="0.4">
      <c r="A47" s="11" t="s">
        <v>73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15" x14ac:dyDescent="0.4">
      <c r="A48" s="11" t="s">
        <v>5</v>
      </c>
      <c r="B48" s="10" t="s">
        <v>9</v>
      </c>
      <c r="C48" s="13">
        <v>157527</v>
      </c>
      <c r="D48" s="13">
        <v>2253</v>
      </c>
      <c r="E48" s="13">
        <v>771</v>
      </c>
      <c r="F48" s="13">
        <v>262.60000000000002</v>
      </c>
      <c r="G48" s="13">
        <v>135.4</v>
      </c>
      <c r="H48" s="13">
        <v>373</v>
      </c>
      <c r="I48" s="13">
        <v>12915.5</v>
      </c>
      <c r="J48" s="13">
        <v>1783</v>
      </c>
      <c r="K48" s="13">
        <v>442</v>
      </c>
      <c r="L48" s="13">
        <v>1241</v>
      </c>
      <c r="M48" s="13">
        <v>399</v>
      </c>
      <c r="N48" s="13">
        <v>842</v>
      </c>
      <c r="O48" s="13">
        <v>2033</v>
      </c>
      <c r="P48" s="13">
        <v>111</v>
      </c>
      <c r="Q48" s="13">
        <v>820</v>
      </c>
      <c r="R48" s="13">
        <v>690</v>
      </c>
      <c r="S48" s="13">
        <v>412</v>
      </c>
      <c r="T48" s="13">
        <v>1878</v>
      </c>
      <c r="U48" s="13">
        <v>395</v>
      </c>
      <c r="V48" s="13">
        <v>1483</v>
      </c>
      <c r="W48" s="13">
        <v>1440</v>
      </c>
      <c r="X48" s="13">
        <v>1058</v>
      </c>
      <c r="Y48" s="13">
        <v>382</v>
      </c>
      <c r="Z48" s="13">
        <v>1126</v>
      </c>
      <c r="AA48" s="13">
        <v>1617</v>
      </c>
      <c r="AB48" s="13">
        <v>922</v>
      </c>
      <c r="AC48" s="13">
        <v>695</v>
      </c>
      <c r="AD48" s="13">
        <v>1355.5</v>
      </c>
      <c r="AE48" s="13">
        <v>975</v>
      </c>
      <c r="AF48" s="13">
        <v>8240</v>
      </c>
      <c r="AG48" s="13">
        <v>76262.3</v>
      </c>
      <c r="AH48" s="13">
        <v>43176.3</v>
      </c>
      <c r="AI48" s="13">
        <v>23893.3</v>
      </c>
      <c r="AJ48" s="13">
        <v>5988</v>
      </c>
      <c r="AK48" s="13">
        <v>13295</v>
      </c>
      <c r="AL48" s="13">
        <v>4965</v>
      </c>
      <c r="AM48" s="13">
        <v>1686.9</v>
      </c>
      <c r="AN48" s="13">
        <v>823.1</v>
      </c>
      <c r="AO48" s="13">
        <v>2455</v>
      </c>
      <c r="AP48" s="13">
        <v>6300</v>
      </c>
      <c r="AQ48" s="13">
        <v>1958</v>
      </c>
      <c r="AR48" s="13">
        <v>19863</v>
      </c>
      <c r="AS48" s="13">
        <v>56110.3</v>
      </c>
      <c r="AT48" s="13">
        <v>47001</v>
      </c>
      <c r="AU48" s="13">
        <v>13365</v>
      </c>
      <c r="AV48" s="13">
        <v>14114</v>
      </c>
      <c r="AW48" s="13">
        <v>19522</v>
      </c>
      <c r="AX48" s="13">
        <v>9109.2999999999993</v>
      </c>
      <c r="AY48" s="13">
        <v>8780.2000000000007</v>
      </c>
      <c r="AZ48" s="13">
        <v>329.1</v>
      </c>
      <c r="BA48" s="13">
        <v>14661.5</v>
      </c>
      <c r="BB48" s="13">
        <v>132372.5</v>
      </c>
      <c r="BC48" s="13">
        <v>33086</v>
      </c>
      <c r="BD48" s="13">
        <v>140612.5</v>
      </c>
      <c r="BE48" s="13">
        <v>6023</v>
      </c>
    </row>
    <row r="49" spans="1:57" ht="19.5" x14ac:dyDescent="0.4">
      <c r="A49" s="11" t="s">
        <v>72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15" x14ac:dyDescent="0.4">
      <c r="A50" s="11" t="s">
        <v>71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15" x14ac:dyDescent="0.4">
      <c r="A51" s="11" t="s">
        <v>70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15" x14ac:dyDescent="0.4">
      <c r="A52" s="11" t="s">
        <v>69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15" x14ac:dyDescent="0.4">
      <c r="A53" s="11" t="s">
        <v>68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15" x14ac:dyDescent="0.4">
      <c r="A54" s="11" t="s">
        <v>67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15" x14ac:dyDescent="0.4">
      <c r="A55" s="11" t="s">
        <v>66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15" x14ac:dyDescent="0.4">
      <c r="A56" s="11" t="s">
        <v>65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15" x14ac:dyDescent="0.4">
      <c r="A57" s="14" t="s">
        <v>64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15" x14ac:dyDescent="0.4">
      <c r="A58" s="11" t="s">
        <v>63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15" x14ac:dyDescent="0.4">
      <c r="A59" s="11" t="s">
        <v>62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15" x14ac:dyDescent="0.4">
      <c r="A60" s="11" t="s">
        <v>61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15" x14ac:dyDescent="0.4">
      <c r="A61" s="11" t="s">
        <v>60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15" x14ac:dyDescent="0.4">
      <c r="A62" s="11" t="s">
        <v>59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15" x14ac:dyDescent="0.4">
      <c r="A63" s="11" t="s">
        <v>58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15" x14ac:dyDescent="0.4">
      <c r="A64" s="11" t="s">
        <v>57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15" x14ac:dyDescent="0.4">
      <c r="A65" s="14" t="s">
        <v>56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13.15" x14ac:dyDescent="0.4">
      <c r="A66" s="14" t="s">
        <v>55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13.15" x14ac:dyDescent="0.4">
      <c r="A67" s="14" t="s">
        <v>54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15" x14ac:dyDescent="0.4">
      <c r="A68" s="14" t="s">
        <v>53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15" x14ac:dyDescent="0.4">
      <c r="A69" s="14" t="s">
        <v>52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15" x14ac:dyDescent="0.4">
      <c r="A70" s="14" t="s">
        <v>51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15" x14ac:dyDescent="0.4">
      <c r="A71" s="14" t="s">
        <v>50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15" x14ac:dyDescent="0.4">
      <c r="A72" s="14" t="s">
        <v>49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15" x14ac:dyDescent="0.4">
      <c r="A73" s="14" t="s">
        <v>48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35">
      <c r="A74" s="57" t="s">
        <v>1194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2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workbookViewId="0">
      <selection activeCell="B17" sqref="B17"/>
    </sheetView>
  </sheetViews>
  <sheetFormatPr defaultRowHeight="14.25" x14ac:dyDescent="0.45"/>
  <cols>
    <col min="1" max="1" width="45" customWidth="1"/>
    <col min="2" max="37" width="10.265625" customWidth="1"/>
  </cols>
  <sheetData>
    <row r="1" spans="1:37" x14ac:dyDescent="0.45">
      <c r="A1" s="71"/>
      <c r="B1" s="198" t="s">
        <v>10</v>
      </c>
      <c r="C1" s="198" t="s">
        <v>11</v>
      </c>
      <c r="D1" s="198" t="s">
        <v>12</v>
      </c>
      <c r="E1" s="198" t="s">
        <v>13</v>
      </c>
      <c r="F1" s="198" t="s">
        <v>14</v>
      </c>
      <c r="G1" s="198" t="s">
        <v>15</v>
      </c>
      <c r="H1" s="198" t="s">
        <v>16</v>
      </c>
      <c r="I1" s="198" t="s">
        <v>17</v>
      </c>
      <c r="J1" s="198" t="s">
        <v>18</v>
      </c>
      <c r="K1" s="198" t="s">
        <v>19</v>
      </c>
      <c r="L1" s="198" t="s">
        <v>20</v>
      </c>
      <c r="M1" s="198" t="s">
        <v>21</v>
      </c>
      <c r="N1" s="198" t="s">
        <v>22</v>
      </c>
      <c r="O1" s="198" t="s">
        <v>23</v>
      </c>
      <c r="P1" s="198" t="s">
        <v>24</v>
      </c>
      <c r="Q1" s="198" t="s">
        <v>25</v>
      </c>
      <c r="R1" s="198" t="s">
        <v>26</v>
      </c>
      <c r="S1" s="198" t="s">
        <v>27</v>
      </c>
      <c r="T1" s="198" t="s">
        <v>28</v>
      </c>
      <c r="U1" s="198" t="s">
        <v>29</v>
      </c>
      <c r="V1" s="198" t="s">
        <v>30</v>
      </c>
      <c r="W1" s="198" t="s">
        <v>31</v>
      </c>
      <c r="X1" s="198" t="s">
        <v>32</v>
      </c>
      <c r="Y1" s="198" t="s">
        <v>33</v>
      </c>
      <c r="Z1" s="198" t="s">
        <v>34</v>
      </c>
      <c r="AA1" s="198" t="s">
        <v>35</v>
      </c>
      <c r="AB1" s="198" t="s">
        <v>36</v>
      </c>
      <c r="AC1" s="198" t="s">
        <v>37</v>
      </c>
      <c r="AD1" s="198" t="s">
        <v>38</v>
      </c>
      <c r="AE1" s="198" t="s">
        <v>39</v>
      </c>
      <c r="AF1" s="198" t="s">
        <v>40</v>
      </c>
      <c r="AG1" s="198" t="s">
        <v>41</v>
      </c>
      <c r="AH1" s="198" t="s">
        <v>42</v>
      </c>
      <c r="AI1" s="198" t="s">
        <v>43</v>
      </c>
      <c r="AJ1" s="198" t="s">
        <v>44</v>
      </c>
      <c r="AK1" s="198" t="s">
        <v>45</v>
      </c>
    </row>
    <row r="2" spans="1:37" x14ac:dyDescent="0.45">
      <c r="A2" s="71" t="str">
        <f>'OECD EMPN'!A12</f>
        <v>OECD: OECD member countries</v>
      </c>
      <c r="B2" s="71">
        <f>'OECD EMPN'!D12</f>
        <v>24250.9</v>
      </c>
      <c r="C2" s="71">
        <f>'OECD EMPN'!F12</f>
        <v>820.8</v>
      </c>
      <c r="D2" s="71">
        <f>'OECD EMPN'!G12</f>
        <v>1026.8</v>
      </c>
      <c r="E2" s="71">
        <f>'OECD EMPN'!H12</f>
        <v>832.2</v>
      </c>
      <c r="F2" s="71">
        <f>'OECD EMPN'!J12</f>
        <v>11155</v>
      </c>
      <c r="G2" s="71">
        <f>'OECD EMPN'!K12</f>
        <v>5503.2</v>
      </c>
      <c r="H2" s="71">
        <f>'OECD EMPN'!M12</f>
        <v>2037.6</v>
      </c>
      <c r="I2" s="71">
        <f>'OECD EMPN'!N12</f>
        <v>3626.6</v>
      </c>
      <c r="J2" s="71">
        <f>'OECD EMPN'!P12</f>
        <v>349.8</v>
      </c>
      <c r="K2" s="71">
        <f>'OECD EMPN'!Q12</f>
        <v>3810.8</v>
      </c>
      <c r="L2" s="71">
        <f>'OECD EMPN'!R12</f>
        <v>4090.1</v>
      </c>
      <c r="M2" s="71">
        <f>'OECD EMPN'!S12</f>
        <v>2776</v>
      </c>
      <c r="N2" s="71">
        <f>'OECD EMPN'!U12</f>
        <v>2545</v>
      </c>
      <c r="O2" s="71">
        <f>'OECD EMPN'!V12</f>
        <v>7552.4</v>
      </c>
      <c r="P2" s="71">
        <f>'OECD EMPN'!X12</f>
        <v>4357.8</v>
      </c>
      <c r="Q2" s="71">
        <f>'OECD EMPN'!Y12</f>
        <v>3263.4</v>
      </c>
      <c r="R2" s="71">
        <f>'OECD EMPN'!Z12</f>
        <v>6805.4</v>
      </c>
      <c r="S2" s="71">
        <f>'OECD EMPN'!AB12</f>
        <v>5762.1</v>
      </c>
      <c r="T2" s="71">
        <f>'OECD EMPN'!AC12</f>
        <v>2083.6999999999998</v>
      </c>
      <c r="U2" s="71">
        <f>'OECD EMPN'!AD12</f>
        <v>6713.3</v>
      </c>
      <c r="V2" s="71">
        <f>'OECD EMPN'!AE12</f>
        <v>5358.4</v>
      </c>
      <c r="W2" s="71">
        <f>'OECD EMPN'!AF12</f>
        <v>39156.300000000003</v>
      </c>
      <c r="X2" s="71">
        <f>'OECD EMPN'!AI12</f>
        <v>87416.8</v>
      </c>
      <c r="Y2" s="71">
        <f>'OECD EMPN'!AJ12</f>
        <v>28009.200000000001</v>
      </c>
      <c r="Z2" s="71">
        <f>'OECD EMPN'!AK12</f>
        <v>36311.5</v>
      </c>
      <c r="AA2" s="71">
        <f>'OECD EMPN'!AM12</f>
        <v>4617.3999999999996</v>
      </c>
      <c r="AB2" s="71">
        <f>'OECD EMPN'!AN12</f>
        <v>2679.6</v>
      </c>
      <c r="AC2" s="71">
        <f>'OECD EMPN'!AO12</f>
        <v>8815.7000000000007</v>
      </c>
      <c r="AD2" s="71">
        <f>'OECD EMPN'!AP12</f>
        <v>17216.400000000001</v>
      </c>
      <c r="AE2" s="71">
        <f>'OECD EMPN'!AQ12</f>
        <v>7367.8</v>
      </c>
      <c r="AF2" s="71">
        <f>'OECD EMPN'!AR12</f>
        <v>67998.3</v>
      </c>
      <c r="AG2" s="71">
        <f>'OECD EMPN'!AU12</f>
        <v>37306.199999999997</v>
      </c>
      <c r="AH2" s="71">
        <f>'OECD EMPN'!AV12</f>
        <v>40657.9</v>
      </c>
      <c r="AI2" s="71">
        <f>'OECD EMPN'!AW12</f>
        <v>60847.5</v>
      </c>
      <c r="AJ2" s="71">
        <f>'OECD EMPN'!AY12</f>
        <v>30921.4</v>
      </c>
      <c r="AK2" s="71">
        <f>'OECD EMPN'!AZ12</f>
        <v>6944.8</v>
      </c>
    </row>
    <row r="3" spans="1:37" x14ac:dyDescent="0.45">
      <c r="A3" s="71" t="str">
        <f>'OECD EMPN'!A13</f>
        <v>AUS: Australia</v>
      </c>
      <c r="B3" s="71">
        <f>'OECD EMPN'!D13</f>
        <v>321.5</v>
      </c>
      <c r="C3" s="71">
        <f>'OECD EMPN'!F13</f>
        <v>77</v>
      </c>
      <c r="D3" s="71">
        <f>'OECD EMPN'!G13</f>
        <v>86.7</v>
      </c>
      <c r="E3" s="71">
        <f>'OECD EMPN'!H13</f>
        <v>63.7</v>
      </c>
      <c r="F3" s="71">
        <f>'OECD EMPN'!J13</f>
        <v>227.6</v>
      </c>
      <c r="G3" s="71">
        <f>'OECD EMPN'!K13</f>
        <v>37.6</v>
      </c>
      <c r="H3" s="71">
        <f>'OECD EMPN'!M13</f>
        <v>41.9</v>
      </c>
      <c r="I3" s="71">
        <f>'OECD EMPN'!N13</f>
        <v>47</v>
      </c>
      <c r="J3" s="71">
        <f>'OECD EMPN'!P13</f>
        <v>8.1</v>
      </c>
      <c r="K3" s="71">
        <f>'OECD EMPN'!Q13</f>
        <v>47.9</v>
      </c>
      <c r="L3" s="71">
        <f>'OECD EMPN'!R13</f>
        <v>32.4</v>
      </c>
      <c r="M3" s="71">
        <f>'OECD EMPN'!S13</f>
        <v>34.799999999999997</v>
      </c>
      <c r="N3" s="71">
        <f>'OECD EMPN'!U13</f>
        <v>66.099999999999994</v>
      </c>
      <c r="O3" s="71">
        <f>'OECD EMPN'!V13</f>
        <v>55.2</v>
      </c>
      <c r="P3" s="71">
        <f>'OECD EMPN'!X13</f>
        <v>39.700000000000003</v>
      </c>
      <c r="Q3" s="71">
        <f>'OECD EMPN'!Y13</f>
        <v>16.5</v>
      </c>
      <c r="R3" s="71">
        <f>'OECD EMPN'!Z13</f>
        <v>56.5</v>
      </c>
      <c r="S3" s="71">
        <f>'OECD EMPN'!AB13</f>
        <v>42.8</v>
      </c>
      <c r="T3" s="71">
        <f>'OECD EMPN'!AC13</f>
        <v>32</v>
      </c>
      <c r="U3" s="71">
        <f>'OECD EMPN'!AD13</f>
        <v>90.9</v>
      </c>
      <c r="V3" s="71">
        <f>'OECD EMPN'!AE13</f>
        <v>143.9</v>
      </c>
      <c r="W3" s="71">
        <f>'OECD EMPN'!AF13</f>
        <v>1050</v>
      </c>
      <c r="X3" s="71">
        <f>'OECD EMPN'!AI13</f>
        <v>1638.5</v>
      </c>
      <c r="Y3" s="71">
        <f>'OECD EMPN'!AJ13</f>
        <v>623.6</v>
      </c>
      <c r="Z3" s="71">
        <f>'OECD EMPN'!AK13</f>
        <v>826.1</v>
      </c>
      <c r="AA3" s="71">
        <f>'OECD EMPN'!AM13</f>
        <v>97.2</v>
      </c>
      <c r="AB3" s="71">
        <f>'OECD EMPN'!AN13</f>
        <v>95</v>
      </c>
      <c r="AC3" s="71">
        <f>'OECD EMPN'!AO13</f>
        <v>213.2</v>
      </c>
      <c r="AD3" s="71">
        <f>'OECD EMPN'!AP13</f>
        <v>431.2</v>
      </c>
      <c r="AE3" s="71">
        <f>'OECD EMPN'!AQ13</f>
        <v>172.5</v>
      </c>
      <c r="AF3" s="71">
        <f>'OECD EMPN'!AR13</f>
        <v>1254.5</v>
      </c>
      <c r="AG3" s="71">
        <f>'OECD EMPN'!AU13</f>
        <v>740.8</v>
      </c>
      <c r="AH3" s="71">
        <f>'OECD EMPN'!AV13</f>
        <v>937.4</v>
      </c>
      <c r="AI3" s="71">
        <f>'OECD EMPN'!AW13</f>
        <v>1533.3</v>
      </c>
      <c r="AJ3" s="71">
        <f>'OECD EMPN'!AY13</f>
        <v>699.3</v>
      </c>
      <c r="AK3" s="71">
        <f>'OECD EMPN'!AZ13</f>
        <v>0</v>
      </c>
    </row>
    <row r="4" spans="1:37" x14ac:dyDescent="0.45">
      <c r="A4" s="71" t="str">
        <f>'OECD EMPN'!A14</f>
        <v>AUT: Austria</v>
      </c>
      <c r="B4" s="71">
        <f>'OECD EMPN'!D14</f>
        <v>176.6</v>
      </c>
      <c r="C4" s="71">
        <f>'OECD EMPN'!F14</f>
        <v>1.2</v>
      </c>
      <c r="D4" s="71">
        <f>'OECD EMPN'!G14</f>
        <v>4.9000000000000004</v>
      </c>
      <c r="E4" s="71">
        <f>'OECD EMPN'!H14</f>
        <v>0.2</v>
      </c>
      <c r="F4" s="71">
        <f>'OECD EMPN'!J14</f>
        <v>83.1</v>
      </c>
      <c r="G4" s="71">
        <f>'OECD EMPN'!K14</f>
        <v>19.3</v>
      </c>
      <c r="H4" s="71">
        <f>'OECD EMPN'!M14</f>
        <v>32.299999999999997</v>
      </c>
      <c r="I4" s="71">
        <f>'OECD EMPN'!N14</f>
        <v>29.2</v>
      </c>
      <c r="J4" s="71">
        <f>'OECD EMPN'!P14</f>
        <v>1.3</v>
      </c>
      <c r="K4" s="71">
        <f>'OECD EMPN'!Q14</f>
        <v>32.4</v>
      </c>
      <c r="L4" s="71">
        <f>'OECD EMPN'!R14</f>
        <v>29.8</v>
      </c>
      <c r="M4" s="71">
        <f>'OECD EMPN'!S14</f>
        <v>31.4</v>
      </c>
      <c r="N4" s="71">
        <f>'OECD EMPN'!U14</f>
        <v>36</v>
      </c>
      <c r="O4" s="71">
        <f>'OECD EMPN'!V14</f>
        <v>75</v>
      </c>
      <c r="P4" s="71">
        <f>'OECD EMPN'!X14</f>
        <v>23.2</v>
      </c>
      <c r="Q4" s="71">
        <f>'OECD EMPN'!Y14</f>
        <v>42</v>
      </c>
      <c r="R4" s="71">
        <f>'OECD EMPN'!Z14</f>
        <v>80.2</v>
      </c>
      <c r="S4" s="71">
        <f>'OECD EMPN'!AB14</f>
        <v>31.2</v>
      </c>
      <c r="T4" s="71">
        <f>'OECD EMPN'!AC14</f>
        <v>6.8</v>
      </c>
      <c r="U4" s="71">
        <f>'OECD EMPN'!AD14</f>
        <v>74.2</v>
      </c>
      <c r="V4" s="71">
        <f>'OECD EMPN'!AE14</f>
        <v>49.8</v>
      </c>
      <c r="W4" s="71">
        <f>'OECD EMPN'!AF14</f>
        <v>283</v>
      </c>
      <c r="X4" s="71">
        <f>'OECD EMPN'!AI14</f>
        <v>654.29999999999995</v>
      </c>
      <c r="Y4" s="71">
        <f>'OECD EMPN'!AJ14</f>
        <v>208.4</v>
      </c>
      <c r="Z4" s="71">
        <f>'OECD EMPN'!AK14</f>
        <v>292.39999999999998</v>
      </c>
      <c r="AA4" s="71">
        <f>'OECD EMPN'!AM14</f>
        <v>27.3</v>
      </c>
      <c r="AB4" s="71">
        <f>'OECD EMPN'!AN14</f>
        <v>15.5</v>
      </c>
      <c r="AC4" s="71">
        <f>'OECD EMPN'!AO14</f>
        <v>67.400000000000006</v>
      </c>
      <c r="AD4" s="71">
        <f>'OECD EMPN'!AP14</f>
        <v>127.9</v>
      </c>
      <c r="AE4" s="71">
        <f>'OECD EMPN'!AQ14</f>
        <v>62.8</v>
      </c>
      <c r="AF4" s="71">
        <f>'OECD EMPN'!AR14</f>
        <v>493</v>
      </c>
      <c r="AG4" s="71">
        <f>'OECD EMPN'!AU14</f>
        <v>260.8</v>
      </c>
      <c r="AH4" s="71">
        <f>'OECD EMPN'!AV14</f>
        <v>301.10000000000002</v>
      </c>
      <c r="AI4" s="71">
        <f>'OECD EMPN'!AW14</f>
        <v>439.8</v>
      </c>
      <c r="AJ4" s="71">
        <f>'OECD EMPN'!AY14</f>
        <v>181.8</v>
      </c>
      <c r="AK4" s="71">
        <f>'OECD EMPN'!AZ14</f>
        <v>9.9</v>
      </c>
    </row>
    <row r="5" spans="1:37" x14ac:dyDescent="0.45">
      <c r="A5" s="71" t="str">
        <f>'OECD EMPN'!A15</f>
        <v>BEL: Belgium</v>
      </c>
      <c r="B5" s="71">
        <f>'OECD EMPN'!D15</f>
        <v>60.2</v>
      </c>
      <c r="C5" s="71">
        <f>'OECD EMPN'!F15</f>
        <v>0.5</v>
      </c>
      <c r="D5" s="71">
        <f>'OECD EMPN'!G15</f>
        <v>1.9</v>
      </c>
      <c r="E5" s="71">
        <f>'OECD EMPN'!H15</f>
        <v>0</v>
      </c>
      <c r="F5" s="71">
        <f>'OECD EMPN'!J15</f>
        <v>94.8</v>
      </c>
      <c r="G5" s="71">
        <f>'OECD EMPN'!K15</f>
        <v>23.7</v>
      </c>
      <c r="H5" s="71">
        <f>'OECD EMPN'!M15</f>
        <v>12.9</v>
      </c>
      <c r="I5" s="71">
        <f>'OECD EMPN'!N15</f>
        <v>27.3</v>
      </c>
      <c r="J5" s="71">
        <f>'OECD EMPN'!P15</f>
        <v>4.4000000000000004</v>
      </c>
      <c r="K5" s="71">
        <f>'OECD EMPN'!Q15</f>
        <v>67.3</v>
      </c>
      <c r="L5" s="71">
        <f>'OECD EMPN'!R15</f>
        <v>22.9</v>
      </c>
      <c r="M5" s="71">
        <f>'OECD EMPN'!S15</f>
        <v>27</v>
      </c>
      <c r="N5" s="71">
        <f>'OECD EMPN'!U15</f>
        <v>24.9</v>
      </c>
      <c r="O5" s="71">
        <f>'OECD EMPN'!V15</f>
        <v>55.6</v>
      </c>
      <c r="P5" s="71">
        <f>'OECD EMPN'!X15</f>
        <v>10.5</v>
      </c>
      <c r="Q5" s="71">
        <f>'OECD EMPN'!Y15</f>
        <v>17</v>
      </c>
      <c r="R5" s="71">
        <f>'OECD EMPN'!Z15</f>
        <v>30.9</v>
      </c>
      <c r="S5" s="71">
        <f>'OECD EMPN'!AB15</f>
        <v>29.5</v>
      </c>
      <c r="T5" s="71">
        <f>'OECD EMPN'!AC15</f>
        <v>7.2</v>
      </c>
      <c r="U5" s="71">
        <f>'OECD EMPN'!AD15</f>
        <v>42.8</v>
      </c>
      <c r="V5" s="71">
        <f>'OECD EMPN'!AE15</f>
        <v>50.3</v>
      </c>
      <c r="W5" s="71">
        <f>'OECD EMPN'!AF15</f>
        <v>266.89999999999998</v>
      </c>
      <c r="X5" s="71">
        <f>'OECD EMPN'!AI15</f>
        <v>579.6</v>
      </c>
      <c r="Y5" s="71">
        <f>'OECD EMPN'!AJ15</f>
        <v>246.1</v>
      </c>
      <c r="Z5" s="71">
        <f>'OECD EMPN'!AK15</f>
        <v>151.69999999999999</v>
      </c>
      <c r="AA5" s="71">
        <f>'OECD EMPN'!AM15</f>
        <v>23.7</v>
      </c>
      <c r="AB5" s="71">
        <f>'OECD EMPN'!AN15</f>
        <v>25.3</v>
      </c>
      <c r="AC5" s="71">
        <f>'OECD EMPN'!AO15</f>
        <v>63</v>
      </c>
      <c r="AD5" s="71">
        <f>'OECD EMPN'!AP15</f>
        <v>124.9</v>
      </c>
      <c r="AE5" s="71">
        <f>'OECD EMPN'!AQ15</f>
        <v>26.1</v>
      </c>
      <c r="AF5" s="71">
        <f>'OECD EMPN'!AR15</f>
        <v>879.5</v>
      </c>
      <c r="AG5" s="71">
        <f>'OECD EMPN'!AU15</f>
        <v>430.5</v>
      </c>
      <c r="AH5" s="71">
        <f>'OECD EMPN'!AV15</f>
        <v>385.8</v>
      </c>
      <c r="AI5" s="71">
        <f>'OECD EMPN'!AW15</f>
        <v>591</v>
      </c>
      <c r="AJ5" s="71">
        <f>'OECD EMPN'!AY15</f>
        <v>158.5</v>
      </c>
      <c r="AK5" s="71">
        <f>'OECD EMPN'!AZ15</f>
        <v>36.4</v>
      </c>
    </row>
    <row r="6" spans="1:37" x14ac:dyDescent="0.45">
      <c r="A6" s="71" t="str">
        <f>'OECD EMPN'!A16</f>
        <v>CAN: Canada</v>
      </c>
      <c r="B6" s="71">
        <f>'OECD EMPN'!D16</f>
        <v>284.10000000000002</v>
      </c>
      <c r="C6" s="71">
        <f>'OECD EMPN'!F16</f>
        <v>90.1</v>
      </c>
      <c r="D6" s="71">
        <f>'OECD EMPN'!G16</f>
        <v>65.7</v>
      </c>
      <c r="E6" s="71">
        <f>'OECD EMPN'!H16</f>
        <v>97.3</v>
      </c>
      <c r="F6" s="71">
        <f>'OECD EMPN'!J16</f>
        <v>281</v>
      </c>
      <c r="G6" s="71">
        <f>'OECD EMPN'!K16</f>
        <v>42.6</v>
      </c>
      <c r="H6" s="71">
        <f>'OECD EMPN'!M16</f>
        <v>96.2</v>
      </c>
      <c r="I6" s="71">
        <f>'OECD EMPN'!N16</f>
        <v>118.9</v>
      </c>
      <c r="J6" s="71">
        <f>'OECD EMPN'!P16</f>
        <v>8.5</v>
      </c>
      <c r="K6" s="71">
        <f>'OECD EMPN'!Q16</f>
        <v>87.8</v>
      </c>
      <c r="L6" s="71">
        <f>'OECD EMPN'!R16</f>
        <v>100</v>
      </c>
      <c r="M6" s="71">
        <f>'OECD EMPN'!S16</f>
        <v>61</v>
      </c>
      <c r="N6" s="71">
        <f>'OECD EMPN'!U16</f>
        <v>64.7</v>
      </c>
      <c r="O6" s="71">
        <f>'OECD EMPN'!V16</f>
        <v>162</v>
      </c>
      <c r="P6" s="71">
        <f>'OECD EMPN'!X16</f>
        <v>51.2</v>
      </c>
      <c r="Q6" s="71">
        <f>'OECD EMPN'!Y16</f>
        <v>34.5</v>
      </c>
      <c r="R6" s="71">
        <f>'OECD EMPN'!Z16</f>
        <v>143</v>
      </c>
      <c r="S6" s="71">
        <f>'OECD EMPN'!AB16</f>
        <v>114.9</v>
      </c>
      <c r="T6" s="71">
        <f>'OECD EMPN'!AC16</f>
        <v>78.5</v>
      </c>
      <c r="U6" s="71">
        <f>'OECD EMPN'!AD16</f>
        <v>236.8</v>
      </c>
      <c r="V6" s="71">
        <f>'OECD EMPN'!AE16</f>
        <v>151.6</v>
      </c>
      <c r="W6" s="71">
        <f>'OECD EMPN'!AF16</f>
        <v>1393.4</v>
      </c>
      <c r="X6" s="71">
        <f>'OECD EMPN'!AI16</f>
        <v>3113.5</v>
      </c>
      <c r="Y6" s="71">
        <f>'OECD EMPN'!AJ16</f>
        <v>845.7</v>
      </c>
      <c r="Z6" s="71">
        <f>'OECD EMPN'!AK16</f>
        <v>1287.5</v>
      </c>
      <c r="AA6" s="71">
        <f>'OECD EMPN'!AM16</f>
        <v>175.9</v>
      </c>
      <c r="AB6" s="71">
        <f>'OECD EMPN'!AN16</f>
        <v>124.8</v>
      </c>
      <c r="AC6" s="71">
        <f>'OECD EMPN'!AO16</f>
        <v>332.2</v>
      </c>
      <c r="AD6" s="71">
        <f>'OECD EMPN'!AP16</f>
        <v>1083.3</v>
      </c>
      <c r="AE6" s="71">
        <f>'OECD EMPN'!AQ16</f>
        <v>285.60000000000002</v>
      </c>
      <c r="AF6" s="71">
        <f>'OECD EMPN'!AR16</f>
        <v>1900.2</v>
      </c>
      <c r="AG6" s="71">
        <f>'OECD EMPN'!AU16</f>
        <v>1069.0999999999999</v>
      </c>
      <c r="AH6" s="71">
        <f>'OECD EMPN'!AV16</f>
        <v>1328.2</v>
      </c>
      <c r="AI6" s="71">
        <f>'OECD EMPN'!AW16</f>
        <v>1945.9</v>
      </c>
      <c r="AJ6" s="71">
        <f>'OECD EMPN'!AY16</f>
        <v>882.6</v>
      </c>
      <c r="AK6" s="71">
        <f>'OECD EMPN'!AZ16</f>
        <v>123.5</v>
      </c>
    </row>
    <row r="7" spans="1:37" x14ac:dyDescent="0.45">
      <c r="A7" s="71" t="str">
        <f>'OECD EMPN'!A17</f>
        <v>CHL: Chile</v>
      </c>
      <c r="B7" s="71">
        <f>'OECD EMPN'!D17</f>
        <v>736.4</v>
      </c>
      <c r="C7" s="71">
        <f>'OECD EMPN'!F17</f>
        <v>6.5</v>
      </c>
      <c r="D7" s="71">
        <f>'OECD EMPN'!G17</f>
        <v>218.3</v>
      </c>
      <c r="E7" s="71">
        <f>'OECD EMPN'!H17</f>
        <v>11.1</v>
      </c>
      <c r="F7" s="71">
        <f>'OECD EMPN'!J17</f>
        <v>348.6</v>
      </c>
      <c r="G7" s="71">
        <f>'OECD EMPN'!K17</f>
        <v>44.6</v>
      </c>
      <c r="H7" s="71">
        <f>'OECD EMPN'!M17</f>
        <v>45.5</v>
      </c>
      <c r="I7" s="71">
        <f>'OECD EMPN'!N17</f>
        <v>77.3</v>
      </c>
      <c r="J7" s="71">
        <f>'OECD EMPN'!P17</f>
        <v>4.4000000000000004</v>
      </c>
      <c r="K7" s="71">
        <f>'OECD EMPN'!Q17</f>
        <v>90.7</v>
      </c>
      <c r="L7" s="71">
        <f>'OECD EMPN'!R17</f>
        <v>40.6</v>
      </c>
      <c r="M7" s="71">
        <f>'OECD EMPN'!S17</f>
        <v>38</v>
      </c>
      <c r="N7" s="71">
        <f>'OECD EMPN'!U17</f>
        <v>28.9</v>
      </c>
      <c r="O7" s="71">
        <f>'OECD EMPN'!V17</f>
        <v>58.1</v>
      </c>
      <c r="P7" s="71">
        <f>'OECD EMPN'!X17</f>
        <v>2.9</v>
      </c>
      <c r="Q7" s="71">
        <f>'OECD EMPN'!Y17</f>
        <v>22.5</v>
      </c>
      <c r="R7" s="71">
        <f>'OECD EMPN'!Z17</f>
        <v>22.4</v>
      </c>
      <c r="S7" s="71">
        <f>'OECD EMPN'!AB17</f>
        <v>3.3</v>
      </c>
      <c r="T7" s="71">
        <f>'OECD EMPN'!AC17</f>
        <v>2.7</v>
      </c>
      <c r="U7" s="71">
        <f>'OECD EMPN'!AD17</f>
        <v>65.900000000000006</v>
      </c>
      <c r="V7" s="71">
        <f>'OECD EMPN'!AE17</f>
        <v>83.3</v>
      </c>
      <c r="W7" s="71">
        <f>'OECD EMPN'!AF17</f>
        <v>686.7</v>
      </c>
      <c r="X7" s="71">
        <f>'OECD EMPN'!AI17</f>
        <v>1513.6</v>
      </c>
      <c r="Y7" s="71">
        <f>'OECD EMPN'!AJ17</f>
        <v>529.6</v>
      </c>
      <c r="Z7" s="71">
        <f>'OECD EMPN'!AK17</f>
        <v>313</v>
      </c>
      <c r="AA7" s="71">
        <f>'OECD EMPN'!AM17</f>
        <v>46.3</v>
      </c>
      <c r="AB7" s="71">
        <f>'OECD EMPN'!AN17</f>
        <v>51.1</v>
      </c>
      <c r="AC7" s="71">
        <f>'OECD EMPN'!AO17</f>
        <v>41.3</v>
      </c>
      <c r="AD7" s="71">
        <f>'OECD EMPN'!AP17</f>
        <v>174.2</v>
      </c>
      <c r="AE7" s="71">
        <f>'OECD EMPN'!AQ17</f>
        <v>66.2</v>
      </c>
      <c r="AF7" s="71">
        <f>'OECD EMPN'!AR17</f>
        <v>421.4</v>
      </c>
      <c r="AG7" s="71">
        <f>'OECD EMPN'!AU17</f>
        <v>449.4</v>
      </c>
      <c r="AH7" s="71">
        <f>'OECD EMPN'!AV17</f>
        <v>667.9</v>
      </c>
      <c r="AI7" s="71">
        <f>'OECD EMPN'!AW17</f>
        <v>424.1</v>
      </c>
      <c r="AJ7" s="71">
        <f>'OECD EMPN'!AY17</f>
        <v>672.3</v>
      </c>
      <c r="AK7" s="71">
        <f>'OECD EMPN'!AZ17</f>
        <v>0</v>
      </c>
    </row>
    <row r="8" spans="1:37" x14ac:dyDescent="0.45">
      <c r="A8" s="71" t="str">
        <f>'OECD EMPN'!A18</f>
        <v>CZE: Czech Republic</v>
      </c>
      <c r="B8" s="71">
        <f>'OECD EMPN'!D18</f>
        <v>163.30000000000001</v>
      </c>
      <c r="C8" s="71">
        <f>'OECD EMPN'!F18</f>
        <v>23.2</v>
      </c>
      <c r="D8" s="71">
        <f>'OECD EMPN'!G18</f>
        <v>8.4</v>
      </c>
      <c r="E8" s="71">
        <f>'OECD EMPN'!H18</f>
        <v>2.6</v>
      </c>
      <c r="F8" s="71">
        <f>'OECD EMPN'!J18</f>
        <v>128.30000000000001</v>
      </c>
      <c r="G8" s="71">
        <f>'OECD EMPN'!K18</f>
        <v>60.9</v>
      </c>
      <c r="H8" s="71">
        <f>'OECD EMPN'!M18</f>
        <v>58.3</v>
      </c>
      <c r="I8" s="71">
        <f>'OECD EMPN'!N18</f>
        <v>46.4</v>
      </c>
      <c r="J8" s="71">
        <f>'OECD EMPN'!P18</f>
        <v>1.9</v>
      </c>
      <c r="K8" s="71">
        <f>'OECD EMPN'!Q18</f>
        <v>42.6</v>
      </c>
      <c r="L8" s="71">
        <f>'OECD EMPN'!R18</f>
        <v>92.4</v>
      </c>
      <c r="M8" s="71">
        <f>'OECD EMPN'!S18</f>
        <v>61.3</v>
      </c>
      <c r="N8" s="71">
        <f>'OECD EMPN'!U18</f>
        <v>48.4</v>
      </c>
      <c r="O8" s="71">
        <f>'OECD EMPN'!V18</f>
        <v>201.9</v>
      </c>
      <c r="P8" s="71">
        <f>'OECD EMPN'!X18</f>
        <v>46.2</v>
      </c>
      <c r="Q8" s="71">
        <f>'OECD EMPN'!Y18</f>
        <v>109.9</v>
      </c>
      <c r="R8" s="71">
        <f>'OECD EMPN'!Z18</f>
        <v>136.4</v>
      </c>
      <c r="S8" s="71">
        <f>'OECD EMPN'!AB18</f>
        <v>180</v>
      </c>
      <c r="T8" s="71">
        <f>'OECD EMPN'!AC18</f>
        <v>25.6</v>
      </c>
      <c r="U8" s="71">
        <f>'OECD EMPN'!AD18</f>
        <v>131.4</v>
      </c>
      <c r="V8" s="71">
        <f>'OECD EMPN'!AE18</f>
        <v>94.6</v>
      </c>
      <c r="W8" s="71">
        <f>'OECD EMPN'!AF18</f>
        <v>409.6</v>
      </c>
      <c r="X8" s="71">
        <f>'OECD EMPN'!AI18</f>
        <v>729.7</v>
      </c>
      <c r="Y8" s="71">
        <f>'OECD EMPN'!AJ18</f>
        <v>318.10000000000002</v>
      </c>
      <c r="Z8" s="71">
        <f>'OECD EMPN'!AK18</f>
        <v>195.1</v>
      </c>
      <c r="AA8" s="71">
        <f>'OECD EMPN'!AM18</f>
        <v>28.6</v>
      </c>
      <c r="AB8" s="71">
        <f>'OECD EMPN'!AN18</f>
        <v>19.2</v>
      </c>
      <c r="AC8" s="71">
        <f>'OECD EMPN'!AO18</f>
        <v>88.5</v>
      </c>
      <c r="AD8" s="71">
        <f>'OECD EMPN'!AP18</f>
        <v>95</v>
      </c>
      <c r="AE8" s="71">
        <f>'OECD EMPN'!AQ18</f>
        <v>95.2</v>
      </c>
      <c r="AF8" s="71">
        <f>'OECD EMPN'!AR18</f>
        <v>441.8</v>
      </c>
      <c r="AG8" s="71">
        <f>'OECD EMPN'!AU18</f>
        <v>291.7</v>
      </c>
      <c r="AH8" s="71">
        <f>'OECD EMPN'!AV18</f>
        <v>299.60000000000002</v>
      </c>
      <c r="AI8" s="71">
        <f>'OECD EMPN'!AW18</f>
        <v>322.5</v>
      </c>
      <c r="AJ8" s="71">
        <f>'OECD EMPN'!AY18</f>
        <v>174.6</v>
      </c>
      <c r="AK8" s="71">
        <f>'OECD EMPN'!AZ18</f>
        <v>8.8000000000000007</v>
      </c>
    </row>
    <row r="9" spans="1:37" x14ac:dyDescent="0.45">
      <c r="A9" s="71" t="str">
        <f>'OECD EMPN'!A19</f>
        <v>DNK: Denmark</v>
      </c>
      <c r="B9" s="71">
        <f>'OECD EMPN'!D19</f>
        <v>68</v>
      </c>
      <c r="C9" s="71">
        <f>'OECD EMPN'!F19</f>
        <v>2.2000000000000002</v>
      </c>
      <c r="D9" s="71">
        <f>'OECD EMPN'!G19</f>
        <v>1.1000000000000001</v>
      </c>
      <c r="E9" s="71">
        <f>'OECD EMPN'!H19</f>
        <v>0.9</v>
      </c>
      <c r="F9" s="71">
        <f>'OECD EMPN'!J19</f>
        <v>48.3</v>
      </c>
      <c r="G9" s="71">
        <f>'OECD EMPN'!K19</f>
        <v>5.4</v>
      </c>
      <c r="H9" s="71">
        <f>'OECD EMPN'!M19</f>
        <v>8</v>
      </c>
      <c r="I9" s="71">
        <f>'OECD EMPN'!N19</f>
        <v>11.6</v>
      </c>
      <c r="J9" s="71">
        <f>'OECD EMPN'!P19</f>
        <v>0.6</v>
      </c>
      <c r="K9" s="71">
        <f>'OECD EMPN'!Q19</f>
        <v>34.1</v>
      </c>
      <c r="L9" s="71">
        <f>'OECD EMPN'!R19</f>
        <v>12.6</v>
      </c>
      <c r="M9" s="71">
        <f>'OECD EMPN'!S19</f>
        <v>12.2</v>
      </c>
      <c r="N9" s="71">
        <f>'OECD EMPN'!U19</f>
        <v>4.7</v>
      </c>
      <c r="O9" s="71">
        <f>'OECD EMPN'!V19</f>
        <v>33.9</v>
      </c>
      <c r="P9" s="71">
        <f>'OECD EMPN'!X19</f>
        <v>15</v>
      </c>
      <c r="Q9" s="71">
        <f>'OECD EMPN'!Y19</f>
        <v>9.5</v>
      </c>
      <c r="R9" s="71">
        <f>'OECD EMPN'!Z19</f>
        <v>51.9</v>
      </c>
      <c r="S9" s="71">
        <f>'OECD EMPN'!AB19</f>
        <v>3.6</v>
      </c>
      <c r="T9" s="71">
        <f>'OECD EMPN'!AC19</f>
        <v>2.4</v>
      </c>
      <c r="U9" s="71">
        <f>'OECD EMPN'!AD19</f>
        <v>29.7</v>
      </c>
      <c r="V9" s="71">
        <f>'OECD EMPN'!AE19</f>
        <v>21.7</v>
      </c>
      <c r="W9" s="71">
        <f>'OECD EMPN'!AF19</f>
        <v>172.7</v>
      </c>
      <c r="X9" s="71">
        <f>'OECD EMPN'!AI19</f>
        <v>456.5</v>
      </c>
      <c r="Y9" s="71">
        <f>'OECD EMPN'!AJ19</f>
        <v>142.5</v>
      </c>
      <c r="Z9" s="71">
        <f>'OECD EMPN'!AK19</f>
        <v>123.3</v>
      </c>
      <c r="AA9" s="71">
        <f>'OECD EMPN'!AM19</f>
        <v>37.5</v>
      </c>
      <c r="AB9" s="71">
        <f>'OECD EMPN'!AN19</f>
        <v>13.3</v>
      </c>
      <c r="AC9" s="71">
        <f>'OECD EMPN'!AO19</f>
        <v>50.4</v>
      </c>
      <c r="AD9" s="71">
        <f>'OECD EMPN'!AP19</f>
        <v>78.400000000000006</v>
      </c>
      <c r="AE9" s="71">
        <f>'OECD EMPN'!AQ19</f>
        <v>45.3</v>
      </c>
      <c r="AF9" s="71">
        <f>'OECD EMPN'!AR19</f>
        <v>294</v>
      </c>
      <c r="AG9" s="71">
        <f>'OECD EMPN'!AU19</f>
        <v>150.4</v>
      </c>
      <c r="AH9" s="71">
        <f>'OECD EMPN'!AV19</f>
        <v>230.1</v>
      </c>
      <c r="AI9" s="71">
        <f>'OECD EMPN'!AW19</f>
        <v>505.4</v>
      </c>
      <c r="AJ9" s="71">
        <f>'OECD EMPN'!AY19</f>
        <v>126.3</v>
      </c>
      <c r="AK9" s="71">
        <f>'OECD EMPN'!AZ19</f>
        <v>25.1</v>
      </c>
    </row>
    <row r="10" spans="1:37" x14ac:dyDescent="0.45">
      <c r="A10" s="71" t="str">
        <f>'OECD EMPN'!A20</f>
        <v>EST: Estonia</v>
      </c>
      <c r="B10" s="71">
        <f>'OECD EMPN'!D20</f>
        <v>24.3</v>
      </c>
      <c r="C10" s="71">
        <f>'OECD EMPN'!F20</f>
        <v>2</v>
      </c>
      <c r="D10" s="71">
        <f>'OECD EMPN'!G20</f>
        <v>1.1000000000000001</v>
      </c>
      <c r="E10" s="71">
        <f>'OECD EMPN'!H20</f>
        <v>0</v>
      </c>
      <c r="F10" s="71">
        <f>'OECD EMPN'!J20</f>
        <v>15.3</v>
      </c>
      <c r="G10" s="71">
        <f>'OECD EMPN'!K20</f>
        <v>13.4</v>
      </c>
      <c r="H10" s="71">
        <f>'OECD EMPN'!M20</f>
        <v>19</v>
      </c>
      <c r="I10" s="71">
        <f>'OECD EMPN'!N20</f>
        <v>5.7</v>
      </c>
      <c r="J10" s="71">
        <f>'OECD EMPN'!P20</f>
        <v>1.7</v>
      </c>
      <c r="K10" s="71">
        <f>'OECD EMPN'!Q20</f>
        <v>3</v>
      </c>
      <c r="L10" s="71">
        <f>'OECD EMPN'!R20</f>
        <v>3.7</v>
      </c>
      <c r="M10" s="71">
        <f>'OECD EMPN'!S20</f>
        <v>4.7</v>
      </c>
      <c r="N10" s="71">
        <f>'OECD EMPN'!U20</f>
        <v>0.3</v>
      </c>
      <c r="O10" s="71">
        <f>'OECD EMPN'!V20</f>
        <v>15.6</v>
      </c>
      <c r="P10" s="71">
        <f>'OECD EMPN'!X20</f>
        <v>6.7</v>
      </c>
      <c r="Q10" s="71">
        <f>'OECD EMPN'!Y20</f>
        <v>6.7</v>
      </c>
      <c r="R10" s="71">
        <f>'OECD EMPN'!Z20</f>
        <v>2.5</v>
      </c>
      <c r="S10" s="71">
        <f>'OECD EMPN'!AB20</f>
        <v>2.7</v>
      </c>
      <c r="T10" s="71">
        <f>'OECD EMPN'!AC20</f>
        <v>0.8</v>
      </c>
      <c r="U10" s="71">
        <f>'OECD EMPN'!AD20</f>
        <v>16.100000000000001</v>
      </c>
      <c r="V10" s="71">
        <f>'OECD EMPN'!AE20</f>
        <v>10.5</v>
      </c>
      <c r="W10" s="71">
        <f>'OECD EMPN'!AF20</f>
        <v>51.9</v>
      </c>
      <c r="X10" s="71">
        <f>'OECD EMPN'!AI20</f>
        <v>83.7</v>
      </c>
      <c r="Y10" s="71">
        <f>'OECD EMPN'!AJ20</f>
        <v>42.7</v>
      </c>
      <c r="Z10" s="71">
        <f>'OECD EMPN'!AK20</f>
        <v>25.5</v>
      </c>
      <c r="AA10" s="71">
        <f>'OECD EMPN'!AM20</f>
        <v>6</v>
      </c>
      <c r="AB10" s="71">
        <f>'OECD EMPN'!AN20</f>
        <v>6</v>
      </c>
      <c r="AC10" s="71">
        <f>'OECD EMPN'!AO20</f>
        <v>14.3</v>
      </c>
      <c r="AD10" s="71">
        <f>'OECD EMPN'!AP20</f>
        <v>9.4</v>
      </c>
      <c r="AE10" s="71">
        <f>'OECD EMPN'!AQ20</f>
        <v>10.3</v>
      </c>
      <c r="AF10" s="71">
        <f>'OECD EMPN'!AR20</f>
        <v>43</v>
      </c>
      <c r="AG10" s="71">
        <f>'OECD EMPN'!AU20</f>
        <v>44.7</v>
      </c>
      <c r="AH10" s="71">
        <f>'OECD EMPN'!AV20</f>
        <v>60.5</v>
      </c>
      <c r="AI10" s="71">
        <f>'OECD EMPN'!AW20</f>
        <v>38.6</v>
      </c>
      <c r="AJ10" s="71">
        <f>'OECD EMPN'!AY20</f>
        <v>30.5</v>
      </c>
      <c r="AK10" s="71">
        <f>'OECD EMPN'!AZ20</f>
        <v>0</v>
      </c>
    </row>
    <row r="11" spans="1:37" x14ac:dyDescent="0.45">
      <c r="A11" s="71" t="str">
        <f>'OECD EMPN'!A21</f>
        <v>FIN: Finland</v>
      </c>
      <c r="B11" s="71">
        <f>'OECD EMPN'!D21</f>
        <v>108.3</v>
      </c>
      <c r="C11" s="71">
        <f>'OECD EMPN'!F21</f>
        <v>0.2</v>
      </c>
      <c r="D11" s="71">
        <f>'OECD EMPN'!G21</f>
        <v>5.2</v>
      </c>
      <c r="E11" s="71">
        <f>'OECD EMPN'!H21</f>
        <v>0.7</v>
      </c>
      <c r="F11" s="71">
        <f>'OECD EMPN'!J21</f>
        <v>37.6</v>
      </c>
      <c r="G11" s="71">
        <f>'OECD EMPN'!K21</f>
        <v>10.1</v>
      </c>
      <c r="H11" s="71">
        <f>'OECD EMPN'!M21</f>
        <v>21.4</v>
      </c>
      <c r="I11" s="71">
        <f>'OECD EMPN'!N21</f>
        <v>29.3</v>
      </c>
      <c r="J11" s="71">
        <f>'OECD EMPN'!P21</f>
        <v>2.9</v>
      </c>
      <c r="K11" s="71">
        <f>'OECD EMPN'!Q21</f>
        <v>17.600000000000001</v>
      </c>
      <c r="L11" s="71">
        <f>'OECD EMPN'!R21</f>
        <v>13.3</v>
      </c>
      <c r="M11" s="71">
        <f>'OECD EMPN'!S21</f>
        <v>13.4</v>
      </c>
      <c r="N11" s="71">
        <f>'OECD EMPN'!U21</f>
        <v>13.9</v>
      </c>
      <c r="O11" s="71">
        <f>'OECD EMPN'!V21</f>
        <v>43.7</v>
      </c>
      <c r="P11" s="71">
        <f>'OECD EMPN'!X21</f>
        <v>24</v>
      </c>
      <c r="Q11" s="71">
        <f>'OECD EMPN'!Y21</f>
        <v>17</v>
      </c>
      <c r="R11" s="71">
        <f>'OECD EMPN'!Z21</f>
        <v>46.7</v>
      </c>
      <c r="S11" s="71">
        <f>'OECD EMPN'!AB21</f>
        <v>7</v>
      </c>
      <c r="T11" s="71">
        <f>'OECD EMPN'!AC21</f>
        <v>7.1</v>
      </c>
      <c r="U11" s="71">
        <f>'OECD EMPN'!AD21</f>
        <v>33.299999999999997</v>
      </c>
      <c r="V11" s="71">
        <f>'OECD EMPN'!AE21</f>
        <v>25.4</v>
      </c>
      <c r="W11" s="71">
        <f>'OECD EMPN'!AF21</f>
        <v>191.3</v>
      </c>
      <c r="X11" s="71">
        <f>'OECD EMPN'!AI21</f>
        <v>296.10000000000002</v>
      </c>
      <c r="Y11" s="71">
        <f>'OECD EMPN'!AJ21</f>
        <v>147.6</v>
      </c>
      <c r="Z11" s="71">
        <f>'OECD EMPN'!AK21</f>
        <v>83.1</v>
      </c>
      <c r="AA11" s="71">
        <f>'OECD EMPN'!AM21</f>
        <v>27</v>
      </c>
      <c r="AB11" s="71">
        <f>'OECD EMPN'!AN21</f>
        <v>12.5</v>
      </c>
      <c r="AC11" s="71">
        <f>'OECD EMPN'!AO21</f>
        <v>60.5</v>
      </c>
      <c r="AD11" s="71">
        <f>'OECD EMPN'!AP21</f>
        <v>45</v>
      </c>
      <c r="AE11" s="71">
        <f>'OECD EMPN'!AQ21</f>
        <v>24.8</v>
      </c>
      <c r="AF11" s="71">
        <f>'OECD EMPN'!AR21</f>
        <v>283.8</v>
      </c>
      <c r="AG11" s="71">
        <f>'OECD EMPN'!AU21</f>
        <v>164.7</v>
      </c>
      <c r="AH11" s="71">
        <f>'OECD EMPN'!AV21</f>
        <v>162.1</v>
      </c>
      <c r="AI11" s="71">
        <f>'OECD EMPN'!AW21</f>
        <v>390</v>
      </c>
      <c r="AJ11" s="71">
        <f>'OECD EMPN'!AY21</f>
        <v>124.2</v>
      </c>
      <c r="AK11" s="71">
        <f>'OECD EMPN'!AZ21</f>
        <v>13.3</v>
      </c>
    </row>
    <row r="12" spans="1:37" x14ac:dyDescent="0.45">
      <c r="A12" s="71" t="str">
        <f>'OECD EMPN'!A22</f>
        <v>FRA: France</v>
      </c>
      <c r="B12" s="71">
        <f>'OECD EMPN'!D22</f>
        <v>761.2</v>
      </c>
      <c r="C12" s="71">
        <f>'OECD EMPN'!F22</f>
        <v>0.2</v>
      </c>
      <c r="D12" s="71">
        <f>'OECD EMPN'!G22</f>
        <v>16.399999999999999</v>
      </c>
      <c r="E12" s="71">
        <f>'OECD EMPN'!H22</f>
        <v>0.3</v>
      </c>
      <c r="F12" s="71">
        <f>'OECD EMPN'!J22</f>
        <v>618.6</v>
      </c>
      <c r="G12" s="71">
        <f>'OECD EMPN'!K22</f>
        <v>100.3</v>
      </c>
      <c r="H12" s="71">
        <f>'OECD EMPN'!M22</f>
        <v>61.7</v>
      </c>
      <c r="I12" s="71">
        <f>'OECD EMPN'!N22</f>
        <v>127.5</v>
      </c>
      <c r="J12" s="71">
        <f>'OECD EMPN'!P22</f>
        <v>9.1</v>
      </c>
      <c r="K12" s="71">
        <f>'OECD EMPN'!Q22</f>
        <v>156.69999999999999</v>
      </c>
      <c r="L12" s="71">
        <f>'OECD EMPN'!R22</f>
        <v>153.4</v>
      </c>
      <c r="M12" s="71">
        <f>'OECD EMPN'!S22</f>
        <v>98</v>
      </c>
      <c r="N12" s="71">
        <f>'OECD EMPN'!U22</f>
        <v>82.5</v>
      </c>
      <c r="O12" s="71">
        <f>'OECD EMPN'!V22</f>
        <v>303.89999999999998</v>
      </c>
      <c r="P12" s="71">
        <f>'OECD EMPN'!X22</f>
        <v>86.6</v>
      </c>
      <c r="Q12" s="71">
        <f>'OECD EMPN'!Y22</f>
        <v>84.8</v>
      </c>
      <c r="R12" s="71">
        <f>'OECD EMPN'!Z22</f>
        <v>149.30000000000001</v>
      </c>
      <c r="S12" s="71">
        <f>'OECD EMPN'!AB22</f>
        <v>107.9</v>
      </c>
      <c r="T12" s="71">
        <f>'OECD EMPN'!AC22</f>
        <v>77.900000000000006</v>
      </c>
      <c r="U12" s="71">
        <f>'OECD EMPN'!AD22</f>
        <v>382.1</v>
      </c>
      <c r="V12" s="71">
        <f>'OECD EMPN'!AE22</f>
        <v>292.5</v>
      </c>
      <c r="W12" s="71">
        <f>'OECD EMPN'!AF22</f>
        <v>1770.6</v>
      </c>
      <c r="X12" s="71">
        <f>'OECD EMPN'!AI22</f>
        <v>3704.4</v>
      </c>
      <c r="Y12" s="71">
        <f>'OECD EMPN'!AJ22</f>
        <v>1358.3</v>
      </c>
      <c r="Z12" s="71">
        <f>'OECD EMPN'!AK22</f>
        <v>1171.9000000000001</v>
      </c>
      <c r="AA12" s="71">
        <f>'OECD EMPN'!AM22</f>
        <v>210.6</v>
      </c>
      <c r="AB12" s="71">
        <f>'OECD EMPN'!AN22</f>
        <v>115.2</v>
      </c>
      <c r="AC12" s="71">
        <f>'OECD EMPN'!AO22</f>
        <v>500.8</v>
      </c>
      <c r="AD12" s="71">
        <f>'OECD EMPN'!AP22</f>
        <v>786.2</v>
      </c>
      <c r="AE12" s="71">
        <f>'OECD EMPN'!AQ22</f>
        <v>354.4</v>
      </c>
      <c r="AF12" s="71">
        <f>'OECD EMPN'!AR22</f>
        <v>3958.5</v>
      </c>
      <c r="AG12" s="71">
        <f>'OECD EMPN'!AU22</f>
        <v>2439.4</v>
      </c>
      <c r="AH12" s="71">
        <f>'OECD EMPN'!AV22</f>
        <v>1966.9</v>
      </c>
      <c r="AI12" s="71">
        <f>'OECD EMPN'!AW22</f>
        <v>3869.4</v>
      </c>
      <c r="AJ12" s="71">
        <f>'OECD EMPN'!AY22</f>
        <v>1347.3</v>
      </c>
      <c r="AK12" s="71">
        <f>'OECD EMPN'!AZ22</f>
        <v>165.8</v>
      </c>
    </row>
    <row r="13" spans="1:37" x14ac:dyDescent="0.45">
      <c r="A13" s="71" t="str">
        <f>'OECD EMPN'!A23</f>
        <v>DEU: Germany</v>
      </c>
      <c r="B13" s="71">
        <f>'OECD EMPN'!D23</f>
        <v>637</v>
      </c>
      <c r="C13" s="71">
        <f>'OECD EMPN'!F23</f>
        <v>21.3</v>
      </c>
      <c r="D13" s="71">
        <f>'OECD EMPN'!G23</f>
        <v>33.799999999999997</v>
      </c>
      <c r="E13" s="71">
        <f>'OECD EMPN'!H23</f>
        <v>3</v>
      </c>
      <c r="F13" s="71">
        <f>'OECD EMPN'!J23</f>
        <v>930</v>
      </c>
      <c r="G13" s="71">
        <f>'OECD EMPN'!K23</f>
        <v>155</v>
      </c>
      <c r="H13" s="71">
        <f>'OECD EMPN'!M23</f>
        <v>135</v>
      </c>
      <c r="I13" s="71">
        <f>'OECD EMPN'!N23</f>
        <v>311</v>
      </c>
      <c r="J13" s="71">
        <f>'OECD EMPN'!P23</f>
        <v>18</v>
      </c>
      <c r="K13" s="71">
        <f>'OECD EMPN'!Q23</f>
        <v>480</v>
      </c>
      <c r="L13" s="71">
        <f>'OECD EMPN'!R23</f>
        <v>434</v>
      </c>
      <c r="M13" s="71">
        <f>'OECD EMPN'!S23</f>
        <v>242</v>
      </c>
      <c r="N13" s="71">
        <f>'OECD EMPN'!U23</f>
        <v>268</v>
      </c>
      <c r="O13" s="71">
        <f>'OECD EMPN'!V23</f>
        <v>894</v>
      </c>
      <c r="P13" s="71">
        <f>'OECD EMPN'!X23</f>
        <v>351</v>
      </c>
      <c r="Q13" s="71">
        <f>'OECD EMPN'!Y23</f>
        <v>496</v>
      </c>
      <c r="R13" s="71">
        <f>'OECD EMPN'!Z23</f>
        <v>1146</v>
      </c>
      <c r="S13" s="71">
        <f>'OECD EMPN'!AB23</f>
        <v>871</v>
      </c>
      <c r="T13" s="71">
        <f>'OECD EMPN'!AC23</f>
        <v>137</v>
      </c>
      <c r="U13" s="71">
        <f>'OECD EMPN'!AD23</f>
        <v>650</v>
      </c>
      <c r="V13" s="71">
        <f>'OECD EMPN'!AE23</f>
        <v>516</v>
      </c>
      <c r="W13" s="71">
        <f>'OECD EMPN'!AF23</f>
        <v>2427</v>
      </c>
      <c r="X13" s="71">
        <f>'OECD EMPN'!AI23</f>
        <v>5872</v>
      </c>
      <c r="Y13" s="71">
        <f>'OECD EMPN'!AJ23</f>
        <v>2139</v>
      </c>
      <c r="Z13" s="71">
        <f>'OECD EMPN'!AK23</f>
        <v>1835</v>
      </c>
      <c r="AA13" s="71">
        <f>'OECD EMPN'!AM23</f>
        <v>324</v>
      </c>
      <c r="AB13" s="71">
        <f>'OECD EMPN'!AN23</f>
        <v>124</v>
      </c>
      <c r="AC13" s="71">
        <f>'OECD EMPN'!AO23</f>
        <v>770</v>
      </c>
      <c r="AD13" s="71">
        <f>'OECD EMPN'!AP23</f>
        <v>1187</v>
      </c>
      <c r="AE13" s="71">
        <f>'OECD EMPN'!AQ23</f>
        <v>467</v>
      </c>
      <c r="AF13" s="71">
        <f>'OECD EMPN'!AR23</f>
        <v>5769</v>
      </c>
      <c r="AG13" s="71">
        <f>'OECD EMPN'!AU23</f>
        <v>2540</v>
      </c>
      <c r="AH13" s="71">
        <f>'OECD EMPN'!AV23</f>
        <v>2401</v>
      </c>
      <c r="AI13" s="71">
        <f>'OECD EMPN'!AW23</f>
        <v>5545</v>
      </c>
      <c r="AJ13" s="71">
        <f>'OECD EMPN'!AY23</f>
        <v>2103</v>
      </c>
      <c r="AK13" s="71">
        <f>'OECD EMPN'!AZ23</f>
        <v>837</v>
      </c>
    </row>
    <row r="14" spans="1:37" x14ac:dyDescent="0.45">
      <c r="A14" s="71" t="str">
        <f>'OECD EMPN'!A24</f>
        <v>GRC: Greece</v>
      </c>
      <c r="B14" s="71">
        <f>'OECD EMPN'!D24</f>
        <v>473.1</v>
      </c>
      <c r="C14" s="71">
        <f>'OECD EMPN'!F24</f>
        <v>0.6</v>
      </c>
      <c r="D14" s="71">
        <f>'OECD EMPN'!G24</f>
        <v>9</v>
      </c>
      <c r="E14" s="71">
        <f>'OECD EMPN'!H24</f>
        <v>0.6</v>
      </c>
      <c r="F14" s="71">
        <f>'OECD EMPN'!J24</f>
        <v>103.8</v>
      </c>
      <c r="G14" s="71">
        <f>'OECD EMPN'!K24</f>
        <v>31.1</v>
      </c>
      <c r="H14" s="71">
        <f>'OECD EMPN'!M24</f>
        <v>11.8</v>
      </c>
      <c r="I14" s="71">
        <f>'OECD EMPN'!N24</f>
        <v>17.100000000000001</v>
      </c>
      <c r="J14" s="71">
        <f>'OECD EMPN'!P24</f>
        <v>3.9</v>
      </c>
      <c r="K14" s="71">
        <f>'OECD EMPN'!Q24</f>
        <v>23.7</v>
      </c>
      <c r="L14" s="71">
        <f>'OECD EMPN'!R24</f>
        <v>14.1</v>
      </c>
      <c r="M14" s="71">
        <f>'OECD EMPN'!S24</f>
        <v>15.8</v>
      </c>
      <c r="N14" s="71">
        <f>'OECD EMPN'!U24</f>
        <v>15</v>
      </c>
      <c r="O14" s="71">
        <f>'OECD EMPN'!V24</f>
        <v>32.4</v>
      </c>
      <c r="P14" s="71">
        <f>'OECD EMPN'!X24</f>
        <v>3.6</v>
      </c>
      <c r="Q14" s="71">
        <f>'OECD EMPN'!Y24</f>
        <v>7.8</v>
      </c>
      <c r="R14" s="71">
        <f>'OECD EMPN'!Z24</f>
        <v>14.2</v>
      </c>
      <c r="S14" s="71">
        <f>'OECD EMPN'!AB24</f>
        <v>2.1</v>
      </c>
      <c r="T14" s="71">
        <f>'OECD EMPN'!AC24</f>
        <v>4.2</v>
      </c>
      <c r="U14" s="71">
        <f>'OECD EMPN'!AD24</f>
        <v>29.6</v>
      </c>
      <c r="V14" s="71">
        <f>'OECD EMPN'!AE24</f>
        <v>42.4</v>
      </c>
      <c r="W14" s="71">
        <f>'OECD EMPN'!AF24</f>
        <v>196.6</v>
      </c>
      <c r="X14" s="71">
        <f>'OECD EMPN'!AI24</f>
        <v>816.9</v>
      </c>
      <c r="Y14" s="71">
        <f>'OECD EMPN'!AJ24</f>
        <v>187.9</v>
      </c>
      <c r="Z14" s="71">
        <f>'OECD EMPN'!AK24</f>
        <v>330.9</v>
      </c>
      <c r="AA14" s="71">
        <f>'OECD EMPN'!AM24</f>
        <v>33.9</v>
      </c>
      <c r="AB14" s="71">
        <f>'OECD EMPN'!AN24</f>
        <v>23.3</v>
      </c>
      <c r="AC14" s="71">
        <f>'OECD EMPN'!AO24</f>
        <v>23.6</v>
      </c>
      <c r="AD14" s="71">
        <f>'OECD EMPN'!AP24</f>
        <v>79.8</v>
      </c>
      <c r="AE14" s="71">
        <f>'OECD EMPN'!AQ24</f>
        <v>9.1</v>
      </c>
      <c r="AF14" s="71">
        <f>'OECD EMPN'!AR24</f>
        <v>343.8</v>
      </c>
      <c r="AG14" s="71">
        <f>'OECD EMPN'!AU24</f>
        <v>365.5</v>
      </c>
      <c r="AH14" s="71">
        <f>'OECD EMPN'!AV24</f>
        <v>294</v>
      </c>
      <c r="AI14" s="71">
        <f>'OECD EMPN'!AW24</f>
        <v>216.2</v>
      </c>
      <c r="AJ14" s="71">
        <f>'OECD EMPN'!AY24</f>
        <v>239.8</v>
      </c>
      <c r="AK14" s="71">
        <f>'OECD EMPN'!AZ24</f>
        <v>46.9</v>
      </c>
    </row>
    <row r="15" spans="1:37" x14ac:dyDescent="0.45">
      <c r="A15" s="71" t="str">
        <f>'OECD EMPN'!A25</f>
        <v>HUN: Hungary</v>
      </c>
      <c r="B15" s="71">
        <f>'OECD EMPN'!D25</f>
        <v>273.8</v>
      </c>
      <c r="C15" s="71">
        <f>'OECD EMPN'!F25</f>
        <v>0.3</v>
      </c>
      <c r="D15" s="71">
        <f>'OECD EMPN'!G25</f>
        <v>4</v>
      </c>
      <c r="E15" s="71">
        <f>'OECD EMPN'!H25</f>
        <v>1.7</v>
      </c>
      <c r="F15" s="71">
        <f>'OECD EMPN'!J25</f>
        <v>121.4</v>
      </c>
      <c r="G15" s="71">
        <f>'OECD EMPN'!K25</f>
        <v>52.6</v>
      </c>
      <c r="H15" s="71">
        <f>'OECD EMPN'!M25</f>
        <v>20.7</v>
      </c>
      <c r="I15" s="71">
        <f>'OECD EMPN'!N25</f>
        <v>33.1</v>
      </c>
      <c r="J15" s="71">
        <f>'OECD EMPN'!P25</f>
        <v>7.3</v>
      </c>
      <c r="K15" s="71">
        <f>'OECD EMPN'!Q25</f>
        <v>36.6</v>
      </c>
      <c r="L15" s="71">
        <f>'OECD EMPN'!R25</f>
        <v>48.7</v>
      </c>
      <c r="M15" s="71">
        <f>'OECD EMPN'!S25</f>
        <v>25.8</v>
      </c>
      <c r="N15" s="71">
        <f>'OECD EMPN'!U25</f>
        <v>16.5</v>
      </c>
      <c r="O15" s="71">
        <f>'OECD EMPN'!V25</f>
        <v>76.5</v>
      </c>
      <c r="P15" s="71">
        <f>'OECD EMPN'!X25</f>
        <v>67.099999999999994</v>
      </c>
      <c r="Q15" s="71">
        <f>'OECD EMPN'!Y25</f>
        <v>40.9</v>
      </c>
      <c r="R15" s="71">
        <f>'OECD EMPN'!Z25</f>
        <v>60.2</v>
      </c>
      <c r="S15" s="71">
        <f>'OECD EMPN'!AB25</f>
        <v>89.2</v>
      </c>
      <c r="T15" s="71">
        <f>'OECD EMPN'!AC25</f>
        <v>6.4</v>
      </c>
      <c r="U15" s="71">
        <f>'OECD EMPN'!AD25</f>
        <v>72.599999999999994</v>
      </c>
      <c r="V15" s="71">
        <f>'OECD EMPN'!AE25</f>
        <v>76</v>
      </c>
      <c r="W15" s="71">
        <f>'OECD EMPN'!AF25</f>
        <v>269.2</v>
      </c>
      <c r="X15" s="71">
        <f>'OECD EMPN'!AI25</f>
        <v>612</v>
      </c>
      <c r="Y15" s="71">
        <f>'OECD EMPN'!AJ25</f>
        <v>252.9</v>
      </c>
      <c r="Z15" s="71">
        <f>'OECD EMPN'!AK25</f>
        <v>155.30000000000001</v>
      </c>
      <c r="AA15" s="71">
        <f>'OECD EMPN'!AM25</f>
        <v>30.2</v>
      </c>
      <c r="AB15" s="71">
        <f>'OECD EMPN'!AN25</f>
        <v>21.4</v>
      </c>
      <c r="AC15" s="71">
        <f>'OECD EMPN'!AO25</f>
        <v>70.599999999999994</v>
      </c>
      <c r="AD15" s="71">
        <f>'OECD EMPN'!AP25</f>
        <v>89.5</v>
      </c>
      <c r="AE15" s="71">
        <f>'OECD EMPN'!AQ25</f>
        <v>65.599999999999994</v>
      </c>
      <c r="AF15" s="71">
        <f>'OECD EMPN'!AR25</f>
        <v>437.5</v>
      </c>
      <c r="AG15" s="71">
        <f>'OECD EMPN'!AU25</f>
        <v>424.6</v>
      </c>
      <c r="AH15" s="71">
        <f>'OECD EMPN'!AV25</f>
        <v>266.89999999999998</v>
      </c>
      <c r="AI15" s="71">
        <f>'OECD EMPN'!AW25</f>
        <v>294.10000000000002</v>
      </c>
      <c r="AJ15" s="71">
        <f>'OECD EMPN'!AY25</f>
        <v>180</v>
      </c>
      <c r="AK15" s="71">
        <f>'OECD EMPN'!AZ25</f>
        <v>6.9</v>
      </c>
    </row>
    <row r="16" spans="1:37" x14ac:dyDescent="0.45">
      <c r="A16" s="71" t="str">
        <f>'OECD EMPN'!A26</f>
        <v>ISL: Iceland</v>
      </c>
      <c r="B16" s="71">
        <f>'OECD EMPN'!D26</f>
        <v>7.8</v>
      </c>
      <c r="C16" s="71">
        <f>'OECD EMPN'!F26</f>
        <v>0</v>
      </c>
      <c r="D16" s="71">
        <f>'OECD EMPN'!G26</f>
        <v>0.2</v>
      </c>
      <c r="E16" s="71">
        <f>'OECD EMPN'!H26</f>
        <v>0</v>
      </c>
      <c r="F16" s="71">
        <f>'OECD EMPN'!J26</f>
        <v>7.7</v>
      </c>
      <c r="G16" s="71">
        <f>'OECD EMPN'!K26</f>
        <v>0.4</v>
      </c>
      <c r="H16" s="71">
        <f>'OECD EMPN'!M26</f>
        <v>0.2</v>
      </c>
      <c r="I16" s="71">
        <f>'OECD EMPN'!N26</f>
        <v>0.8</v>
      </c>
      <c r="J16" s="71">
        <f>'OECD EMPN'!P26</f>
        <v>0</v>
      </c>
      <c r="K16" s="71">
        <f>'OECD EMPN'!Q26</f>
        <v>1</v>
      </c>
      <c r="L16" s="71">
        <f>'OECD EMPN'!R26</f>
        <v>0.3</v>
      </c>
      <c r="M16" s="71">
        <f>'OECD EMPN'!S26</f>
        <v>0.8</v>
      </c>
      <c r="N16" s="71">
        <f>'OECD EMPN'!U26</f>
        <v>2.2000000000000002</v>
      </c>
      <c r="O16" s="71">
        <f>'OECD EMPN'!V26</f>
        <v>1.5</v>
      </c>
      <c r="P16" s="71">
        <f>'OECD EMPN'!X26</f>
        <v>0.1</v>
      </c>
      <c r="Q16" s="71">
        <f>'OECD EMPN'!Y26</f>
        <v>0.2</v>
      </c>
      <c r="R16" s="71">
        <f>'OECD EMPN'!Z26</f>
        <v>1</v>
      </c>
      <c r="S16" s="71">
        <f>'OECD EMPN'!AB26</f>
        <v>0.1</v>
      </c>
      <c r="T16" s="71">
        <f>'OECD EMPN'!AC26</f>
        <v>0.1</v>
      </c>
      <c r="U16" s="71">
        <f>'OECD EMPN'!AD26</f>
        <v>2.5</v>
      </c>
      <c r="V16" s="71">
        <f>'OECD EMPN'!AE26</f>
        <v>2.2999999999999998</v>
      </c>
      <c r="W16" s="71">
        <f>'OECD EMPN'!AF26</f>
        <v>11.4</v>
      </c>
      <c r="X16" s="71">
        <f>'OECD EMPN'!AI26</f>
        <v>23.8</v>
      </c>
      <c r="Y16" s="71">
        <f>'OECD EMPN'!AJ26</f>
        <v>11.5</v>
      </c>
      <c r="Z16" s="71">
        <f>'OECD EMPN'!AK26</f>
        <v>11.1</v>
      </c>
      <c r="AA16" s="71">
        <f>'OECD EMPN'!AM26</f>
        <v>3.5</v>
      </c>
      <c r="AB16" s="71">
        <f>'OECD EMPN'!AN26</f>
        <v>1.2</v>
      </c>
      <c r="AC16" s="71">
        <f>'OECD EMPN'!AO26</f>
        <v>4.7</v>
      </c>
      <c r="AD16" s="71">
        <f>'OECD EMPN'!AP26</f>
        <v>6.4</v>
      </c>
      <c r="AE16" s="71">
        <f>'OECD EMPN'!AQ26</f>
        <v>0.9</v>
      </c>
      <c r="AF16" s="71">
        <f>'OECD EMPN'!AR26</f>
        <v>16.899999999999999</v>
      </c>
      <c r="AG16" s="71">
        <f>'OECD EMPN'!AU26</f>
        <v>7.4</v>
      </c>
      <c r="AH16" s="71">
        <f>'OECD EMPN'!AV26</f>
        <v>23.6</v>
      </c>
      <c r="AI16" s="71">
        <f>'OECD EMPN'!AW26</f>
        <v>21</v>
      </c>
      <c r="AJ16" s="71">
        <f>'OECD EMPN'!AY26</f>
        <v>11</v>
      </c>
      <c r="AK16" s="71">
        <f>'OECD EMPN'!AZ26</f>
        <v>0</v>
      </c>
    </row>
    <row r="17" spans="1:37" x14ac:dyDescent="0.45">
      <c r="A17" s="71" t="str">
        <f>'OECD EMPN'!A27</f>
        <v>IRL: Ireland</v>
      </c>
      <c r="B17" s="71">
        <f>'OECD EMPN'!D27</f>
        <v>110.2</v>
      </c>
      <c r="C17" s="71">
        <f>'OECD EMPN'!F27</f>
        <v>0.1</v>
      </c>
      <c r="D17" s="71">
        <f>'OECD EMPN'!G27</f>
        <v>4.4000000000000004</v>
      </c>
      <c r="E17" s="71">
        <f>'OECD EMPN'!H27</f>
        <v>0.1</v>
      </c>
      <c r="F17" s="71">
        <f>'OECD EMPN'!J27</f>
        <v>49.2</v>
      </c>
      <c r="G17" s="71">
        <f>'OECD EMPN'!K27</f>
        <v>4.5999999999999996</v>
      </c>
      <c r="H17" s="71">
        <f>'OECD EMPN'!M27</f>
        <v>3.7</v>
      </c>
      <c r="I17" s="71">
        <f>'OECD EMPN'!N27</f>
        <v>9.5</v>
      </c>
      <c r="J17" s="71">
        <f>'OECD EMPN'!P27</f>
        <v>0.2</v>
      </c>
      <c r="K17" s="71">
        <f>'OECD EMPN'!Q27</f>
        <v>25.7</v>
      </c>
      <c r="L17" s="71">
        <f>'OECD EMPN'!R27</f>
        <v>7.9</v>
      </c>
      <c r="M17" s="71">
        <f>'OECD EMPN'!S27</f>
        <v>8</v>
      </c>
      <c r="N17" s="71">
        <f>'OECD EMPN'!U27</f>
        <v>4.8</v>
      </c>
      <c r="O17" s="71">
        <f>'OECD EMPN'!V27</f>
        <v>12.2</v>
      </c>
      <c r="P17" s="71">
        <f>'OECD EMPN'!X27</f>
        <v>19.100000000000001</v>
      </c>
      <c r="Q17" s="71">
        <f>'OECD EMPN'!Y27</f>
        <v>4</v>
      </c>
      <c r="R17" s="71">
        <f>'OECD EMPN'!Z27</f>
        <v>12.6</v>
      </c>
      <c r="S17" s="71">
        <f>'OECD EMPN'!AB27</f>
        <v>3.1</v>
      </c>
      <c r="T17" s="71">
        <f>'OECD EMPN'!AC27</f>
        <v>1.3</v>
      </c>
      <c r="U17" s="71">
        <f>'OECD EMPN'!AD27</f>
        <v>37.1</v>
      </c>
      <c r="V17" s="71">
        <f>'OECD EMPN'!AE27</f>
        <v>18</v>
      </c>
      <c r="W17" s="71">
        <f>'OECD EMPN'!AF27</f>
        <v>139</v>
      </c>
      <c r="X17" s="71">
        <f>'OECD EMPN'!AI27</f>
        <v>317.89999999999998</v>
      </c>
      <c r="Y17" s="71">
        <f>'OECD EMPN'!AJ27</f>
        <v>86.5</v>
      </c>
      <c r="Z17" s="71">
        <f>'OECD EMPN'!AK27</f>
        <v>159.6</v>
      </c>
      <c r="AA17" s="71">
        <f>'OECD EMPN'!AM27</f>
        <v>19.2</v>
      </c>
      <c r="AB17" s="71">
        <f>'OECD EMPN'!AN27</f>
        <v>9.9</v>
      </c>
      <c r="AC17" s="71">
        <f>'OECD EMPN'!AO27</f>
        <v>42.4</v>
      </c>
      <c r="AD17" s="71">
        <f>'OECD EMPN'!AP27</f>
        <v>80.7</v>
      </c>
      <c r="AE17" s="71">
        <f>'OECD EMPN'!AQ27</f>
        <v>15</v>
      </c>
      <c r="AF17" s="71">
        <f>'OECD EMPN'!AR27</f>
        <v>204.3</v>
      </c>
      <c r="AG17" s="71">
        <f>'OECD EMPN'!AU27</f>
        <v>111.6</v>
      </c>
      <c r="AH17" s="71">
        <f>'OECD EMPN'!AV27</f>
        <v>142.80000000000001</v>
      </c>
      <c r="AI17" s="71">
        <f>'OECD EMPN'!AW27</f>
        <v>243.2</v>
      </c>
      <c r="AJ17" s="71">
        <f>'OECD EMPN'!AY27</f>
        <v>73</v>
      </c>
      <c r="AK17" s="71">
        <f>'OECD EMPN'!AZ27</f>
        <v>8.6</v>
      </c>
    </row>
    <row r="18" spans="1:37" x14ac:dyDescent="0.45">
      <c r="A18" s="71" t="str">
        <f>'OECD EMPN'!A28</f>
        <v>ISR: Israel</v>
      </c>
      <c r="B18" s="71">
        <f>'OECD EMPN'!D28</f>
        <v>72</v>
      </c>
      <c r="C18" s="71">
        <f>'OECD EMPN'!F28</f>
        <v>2.9</v>
      </c>
      <c r="D18" s="71">
        <f>'OECD EMPN'!G28</f>
        <v>0.9</v>
      </c>
      <c r="E18" s="71">
        <f>'OECD EMPN'!H28</f>
        <v>0.4</v>
      </c>
      <c r="F18" s="71">
        <f>'OECD EMPN'!J28</f>
        <v>70.400000000000006</v>
      </c>
      <c r="G18" s="71">
        <f>'OECD EMPN'!K28</f>
        <v>14.2</v>
      </c>
      <c r="H18" s="71">
        <f>'OECD EMPN'!M28</f>
        <v>3.2</v>
      </c>
      <c r="I18" s="71">
        <f>'OECD EMPN'!N28</f>
        <v>18.600000000000001</v>
      </c>
      <c r="J18" s="71">
        <f>'OECD EMPN'!P28</f>
        <v>2.2999999999999998</v>
      </c>
      <c r="K18" s="71">
        <f>'OECD EMPN'!Q28</f>
        <v>36.799999999999997</v>
      </c>
      <c r="L18" s="71">
        <f>'OECD EMPN'!R28</f>
        <v>24.5</v>
      </c>
      <c r="M18" s="71">
        <f>'OECD EMPN'!S28</f>
        <v>10.6</v>
      </c>
      <c r="N18" s="71">
        <f>'OECD EMPN'!U28</f>
        <v>48.2</v>
      </c>
      <c r="O18" s="71">
        <f>'OECD EMPN'!V28</f>
        <v>20.7</v>
      </c>
      <c r="P18" s="71">
        <f>'OECD EMPN'!X28</f>
        <v>59.8</v>
      </c>
      <c r="Q18" s="71">
        <f>'OECD EMPN'!Y28</f>
        <v>8.6</v>
      </c>
      <c r="R18" s="71">
        <f>'OECD EMPN'!Z28</f>
        <v>15.9</v>
      </c>
      <c r="S18" s="71">
        <f>'OECD EMPN'!AB28</f>
        <v>5.8</v>
      </c>
      <c r="T18" s="71">
        <f>'OECD EMPN'!AC28</f>
        <v>15.6</v>
      </c>
      <c r="U18" s="71">
        <f>'OECD EMPN'!AD28</f>
        <v>37.700000000000003</v>
      </c>
      <c r="V18" s="71">
        <f>'OECD EMPN'!AE28</f>
        <v>31.3</v>
      </c>
      <c r="W18" s="71">
        <f>'OECD EMPN'!AF28</f>
        <v>277.7</v>
      </c>
      <c r="X18" s="71">
        <f>'OECD EMPN'!AI28</f>
        <v>452.3</v>
      </c>
      <c r="Y18" s="71">
        <f>'OECD EMPN'!AJ28</f>
        <v>158.1</v>
      </c>
      <c r="Z18" s="71">
        <f>'OECD EMPN'!AK28</f>
        <v>180.2</v>
      </c>
      <c r="AA18" s="71">
        <f>'OECD EMPN'!AM28</f>
        <v>26.5</v>
      </c>
      <c r="AB18" s="71">
        <f>'OECD EMPN'!AN28</f>
        <v>32.200000000000003</v>
      </c>
      <c r="AC18" s="71">
        <f>'OECD EMPN'!AO28</f>
        <v>127.6</v>
      </c>
      <c r="AD18" s="71">
        <f>'OECD EMPN'!AP28</f>
        <v>128.19999999999999</v>
      </c>
      <c r="AE18" s="71">
        <f>'OECD EMPN'!AQ28</f>
        <v>28.1</v>
      </c>
      <c r="AF18" s="71">
        <f>'OECD EMPN'!AR28</f>
        <v>454.2</v>
      </c>
      <c r="AG18" s="71">
        <f>'OECD EMPN'!AU28</f>
        <v>383.9</v>
      </c>
      <c r="AH18" s="71">
        <f>'OECD EMPN'!AV28</f>
        <v>471</v>
      </c>
      <c r="AI18" s="71">
        <f>'OECD EMPN'!AW28</f>
        <v>411.4</v>
      </c>
      <c r="AJ18" s="71">
        <f>'OECD EMPN'!AY28</f>
        <v>158.30000000000001</v>
      </c>
      <c r="AK18" s="71">
        <f>'OECD EMPN'!AZ28</f>
        <v>144.19999999999999</v>
      </c>
    </row>
    <row r="19" spans="1:37" x14ac:dyDescent="0.45">
      <c r="A19" s="71" t="str">
        <f>'OECD EMPN'!A29</f>
        <v>ITA: Italy</v>
      </c>
      <c r="B19" s="71">
        <f>'OECD EMPN'!D29</f>
        <v>899.3</v>
      </c>
      <c r="C19" s="71">
        <f>'OECD EMPN'!F29</f>
        <v>9.9</v>
      </c>
      <c r="D19" s="71">
        <f>'OECD EMPN'!G29</f>
        <v>11.9</v>
      </c>
      <c r="E19" s="71">
        <f>'OECD EMPN'!H29</f>
        <v>1.7</v>
      </c>
      <c r="F19" s="71">
        <f>'OECD EMPN'!J29</f>
        <v>451.2</v>
      </c>
      <c r="G19" s="71">
        <f>'OECD EMPN'!K29</f>
        <v>498.7</v>
      </c>
      <c r="H19" s="71">
        <f>'OECD EMPN'!M29</f>
        <v>118.2</v>
      </c>
      <c r="I19" s="71">
        <f>'OECD EMPN'!N29</f>
        <v>159.1</v>
      </c>
      <c r="J19" s="71">
        <f>'OECD EMPN'!P29</f>
        <v>15.2</v>
      </c>
      <c r="K19" s="71">
        <f>'OECD EMPN'!Q29</f>
        <v>169.6</v>
      </c>
      <c r="L19" s="71">
        <f>'OECD EMPN'!R29</f>
        <v>178.9</v>
      </c>
      <c r="M19" s="71">
        <f>'OECD EMPN'!S29</f>
        <v>171.6</v>
      </c>
      <c r="N19" s="71">
        <f>'OECD EMPN'!U29</f>
        <v>130</v>
      </c>
      <c r="O19" s="71">
        <f>'OECD EMPN'!V29</f>
        <v>519.79999999999995</v>
      </c>
      <c r="P19" s="71">
        <f>'OECD EMPN'!X29</f>
        <v>101.8</v>
      </c>
      <c r="Q19" s="71">
        <f>'OECD EMPN'!Y29</f>
        <v>161.69999999999999</v>
      </c>
      <c r="R19" s="71">
        <f>'OECD EMPN'!Z29</f>
        <v>461.4</v>
      </c>
      <c r="S19" s="71">
        <f>'OECD EMPN'!AB29</f>
        <v>170.1</v>
      </c>
      <c r="T19" s="71">
        <f>'OECD EMPN'!AC29</f>
        <v>86</v>
      </c>
      <c r="U19" s="71">
        <f>'OECD EMPN'!AD29</f>
        <v>438.6</v>
      </c>
      <c r="V19" s="71">
        <f>'OECD EMPN'!AE29</f>
        <v>292.10000000000002</v>
      </c>
      <c r="W19" s="71">
        <f>'OECD EMPN'!AF29</f>
        <v>1559.1</v>
      </c>
      <c r="X19" s="71">
        <f>'OECD EMPN'!AI29</f>
        <v>3623.3</v>
      </c>
      <c r="Y19" s="71">
        <f>'OECD EMPN'!AJ29</f>
        <v>1118.9000000000001</v>
      </c>
      <c r="Z19" s="71">
        <f>'OECD EMPN'!AK29</f>
        <v>1458.5</v>
      </c>
      <c r="AA19" s="71">
        <f>'OECD EMPN'!AM29</f>
        <v>91.3</v>
      </c>
      <c r="AB19" s="71">
        <f>'OECD EMPN'!AN29</f>
        <v>88.6</v>
      </c>
      <c r="AC19" s="71">
        <f>'OECD EMPN'!AO29</f>
        <v>406.7</v>
      </c>
      <c r="AD19" s="71">
        <f>'OECD EMPN'!AP29</f>
        <v>669.8</v>
      </c>
      <c r="AE19" s="71">
        <f>'OECD EMPN'!AQ29</f>
        <v>178.3</v>
      </c>
      <c r="AF19" s="71">
        <f>'OECD EMPN'!AR29</f>
        <v>2942.2</v>
      </c>
      <c r="AG19" s="71">
        <f>'OECD EMPN'!AU29</f>
        <v>1254.9000000000001</v>
      </c>
      <c r="AH19" s="71">
        <f>'OECD EMPN'!AV29</f>
        <v>1523.4</v>
      </c>
      <c r="AI19" s="71">
        <f>'OECD EMPN'!AW29</f>
        <v>1865.8</v>
      </c>
      <c r="AJ19" s="71">
        <f>'OECD EMPN'!AY29</f>
        <v>1052.8</v>
      </c>
      <c r="AK19" s="71">
        <f>'OECD EMPN'!AZ29</f>
        <v>1617.5</v>
      </c>
    </row>
    <row r="20" spans="1:37" x14ac:dyDescent="0.45">
      <c r="A20" s="71" t="str">
        <f>'OECD EMPN'!A30</f>
        <v>JPN: Japan</v>
      </c>
      <c r="B20" s="71">
        <f>'OECD EMPN'!D30</f>
        <v>2660</v>
      </c>
      <c r="C20" s="71">
        <f>'OECD EMPN'!F30</f>
        <v>5.4</v>
      </c>
      <c r="D20" s="71">
        <f>'OECD EMPN'!G30</f>
        <v>26.8</v>
      </c>
      <c r="E20" s="71">
        <f>'OECD EMPN'!H30</f>
        <v>8.8000000000000007</v>
      </c>
      <c r="F20" s="71">
        <f>'OECD EMPN'!J30</f>
        <v>1547</v>
      </c>
      <c r="G20" s="71">
        <f>'OECD EMPN'!K30</f>
        <v>609.4</v>
      </c>
      <c r="H20" s="71">
        <f>'OECD EMPN'!M30</f>
        <v>171.9</v>
      </c>
      <c r="I20" s="71">
        <f>'OECD EMPN'!N30</f>
        <v>598.29999999999995</v>
      </c>
      <c r="J20" s="71">
        <f>'OECD EMPN'!P30</f>
        <v>34</v>
      </c>
      <c r="K20" s="71">
        <f>'OECD EMPN'!Q30</f>
        <v>452</v>
      </c>
      <c r="L20" s="71">
        <f>'OECD EMPN'!R30</f>
        <v>725.3</v>
      </c>
      <c r="M20" s="71">
        <f>'OECD EMPN'!S30</f>
        <v>341</v>
      </c>
      <c r="N20" s="71">
        <f>'OECD EMPN'!U30</f>
        <v>479</v>
      </c>
      <c r="O20" s="71">
        <f>'OECD EMPN'!V30</f>
        <v>871</v>
      </c>
      <c r="P20" s="71">
        <f>'OECD EMPN'!X30</f>
        <v>684</v>
      </c>
      <c r="Q20" s="71">
        <f>'OECD EMPN'!Y30</f>
        <v>642</v>
      </c>
      <c r="R20" s="71">
        <f>'OECD EMPN'!Z30</f>
        <v>1312</v>
      </c>
      <c r="S20" s="71">
        <f>'OECD EMPN'!AB30</f>
        <v>1078.4000000000001</v>
      </c>
      <c r="T20" s="71">
        <f>'OECD EMPN'!AC30</f>
        <v>224.6</v>
      </c>
      <c r="U20" s="71">
        <f>'OECD EMPN'!AD30</f>
        <v>380.1</v>
      </c>
      <c r="V20" s="71">
        <f>'OECD EMPN'!AE30</f>
        <v>586</v>
      </c>
      <c r="W20" s="71">
        <f>'OECD EMPN'!AF30</f>
        <v>5010.8999999999996</v>
      </c>
      <c r="X20" s="71">
        <f>'OECD EMPN'!AI30</f>
        <v>11440.8</v>
      </c>
      <c r="Y20" s="71">
        <f>'OECD EMPN'!AJ30</f>
        <v>3916.9</v>
      </c>
      <c r="Z20" s="71">
        <f>'OECD EMPN'!AK30</f>
        <v>4045.9</v>
      </c>
      <c r="AA20" s="71">
        <f>'OECD EMPN'!AM30</f>
        <v>322.5</v>
      </c>
      <c r="AB20" s="71">
        <f>'OECD EMPN'!AN30</f>
        <v>233.3</v>
      </c>
      <c r="AC20" s="71">
        <f>'OECD EMPN'!AO30</f>
        <v>1277.2</v>
      </c>
      <c r="AD20" s="71">
        <f>'OECD EMPN'!AP30</f>
        <v>1611</v>
      </c>
      <c r="AE20" s="71">
        <f>'OECD EMPN'!AQ30</f>
        <v>1074</v>
      </c>
      <c r="AF20" s="71">
        <f>'OECD EMPN'!AR30</f>
        <v>5604.9</v>
      </c>
      <c r="AG20" s="71">
        <f>'OECD EMPN'!AU30</f>
        <v>1925</v>
      </c>
      <c r="AH20" s="71">
        <f>'OECD EMPN'!AV30</f>
        <v>1892</v>
      </c>
      <c r="AI20" s="71">
        <f>'OECD EMPN'!AW30</f>
        <v>8222.9</v>
      </c>
      <c r="AJ20" s="71">
        <f>'OECD EMPN'!AY30</f>
        <v>6205.9</v>
      </c>
      <c r="AK20" s="71">
        <f>'OECD EMPN'!AZ30</f>
        <v>0</v>
      </c>
    </row>
    <row r="21" spans="1:37" x14ac:dyDescent="0.45">
      <c r="A21" s="71" t="str">
        <f>'OECD EMPN'!A31</f>
        <v>KOR: Korea</v>
      </c>
      <c r="B21" s="71">
        <f>'OECD EMPN'!D31</f>
        <v>1344.9</v>
      </c>
      <c r="C21" s="71">
        <f>'OECD EMPN'!F31</f>
        <v>2.2000000000000002</v>
      </c>
      <c r="D21" s="71">
        <f>'OECD EMPN'!G31</f>
        <v>11.3</v>
      </c>
      <c r="E21" s="71">
        <f>'OECD EMPN'!H31</f>
        <v>0</v>
      </c>
      <c r="F21" s="71">
        <f>'OECD EMPN'!J31</f>
        <v>370.2</v>
      </c>
      <c r="G21" s="71">
        <f>'OECD EMPN'!K31</f>
        <v>374.9</v>
      </c>
      <c r="H21" s="71">
        <f>'OECD EMPN'!M31</f>
        <v>43</v>
      </c>
      <c r="I21" s="71">
        <f>'OECD EMPN'!N31</f>
        <v>171.5</v>
      </c>
      <c r="J21" s="71">
        <f>'OECD EMPN'!P31</f>
        <v>12.9</v>
      </c>
      <c r="K21" s="71">
        <f>'OECD EMPN'!Q31</f>
        <v>220.6</v>
      </c>
      <c r="L21" s="71">
        <f>'OECD EMPN'!R31</f>
        <v>317.89999999999998</v>
      </c>
      <c r="M21" s="71">
        <f>'OECD EMPN'!S31</f>
        <v>128.19999999999999</v>
      </c>
      <c r="N21" s="71">
        <f>'OECD EMPN'!U31</f>
        <v>179.5</v>
      </c>
      <c r="O21" s="71">
        <f>'OECD EMPN'!V31</f>
        <v>514.1</v>
      </c>
      <c r="P21" s="71">
        <f>'OECD EMPN'!X31</f>
        <v>569.9</v>
      </c>
      <c r="Q21" s="71">
        <f>'OECD EMPN'!Y31</f>
        <v>275.39999999999998</v>
      </c>
      <c r="R21" s="71">
        <f>'OECD EMPN'!Z31</f>
        <v>498.4</v>
      </c>
      <c r="S21" s="71">
        <f>'OECD EMPN'!AB31</f>
        <v>408.2</v>
      </c>
      <c r="T21" s="71">
        <f>'OECD EMPN'!AC31</f>
        <v>200.2</v>
      </c>
      <c r="U21" s="71">
        <f>'OECD EMPN'!AD31</f>
        <v>200.8</v>
      </c>
      <c r="V21" s="71">
        <f>'OECD EMPN'!AE31</f>
        <v>180.8</v>
      </c>
      <c r="W21" s="71">
        <f>'OECD EMPN'!AF31</f>
        <v>1822.9</v>
      </c>
      <c r="X21" s="71">
        <f>'OECD EMPN'!AI31</f>
        <v>3783.1</v>
      </c>
      <c r="Y21" s="71">
        <f>'OECD EMPN'!AJ31</f>
        <v>1409.3</v>
      </c>
      <c r="Z21" s="71">
        <f>'OECD EMPN'!AK31</f>
        <v>2179</v>
      </c>
      <c r="AA21" s="71">
        <f>'OECD EMPN'!AM31</f>
        <v>425.6</v>
      </c>
      <c r="AB21" s="71">
        <f>'OECD EMPN'!AN31</f>
        <v>128.30000000000001</v>
      </c>
      <c r="AC21" s="71">
        <f>'OECD EMPN'!AO31</f>
        <v>217.6</v>
      </c>
      <c r="AD21" s="71">
        <f>'OECD EMPN'!AP31</f>
        <v>789.1</v>
      </c>
      <c r="AE21" s="71">
        <f>'OECD EMPN'!AQ31</f>
        <v>534.6</v>
      </c>
      <c r="AF21" s="71">
        <f>'OECD EMPN'!AR31</f>
        <v>2296.4</v>
      </c>
      <c r="AG21" s="71">
        <f>'OECD EMPN'!AU31</f>
        <v>936.1</v>
      </c>
      <c r="AH21" s="71">
        <f>'OECD EMPN'!AV31</f>
        <v>1817.6</v>
      </c>
      <c r="AI21" s="71">
        <f>'OECD EMPN'!AW31</f>
        <v>1769.8</v>
      </c>
      <c r="AJ21" s="71">
        <f>'OECD EMPN'!AY31</f>
        <v>1718.6</v>
      </c>
      <c r="AK21" s="71">
        <f>'OECD EMPN'!AZ31</f>
        <v>83</v>
      </c>
    </row>
    <row r="22" spans="1:37" x14ac:dyDescent="0.45">
      <c r="A22" s="71" t="str">
        <f>'OECD EMPN'!A32</f>
        <v>LVA: Latvia</v>
      </c>
      <c r="B22" s="71">
        <f>'OECD EMPN'!D32</f>
        <v>69.8</v>
      </c>
      <c r="C22" s="71">
        <f>'OECD EMPN'!F32</f>
        <v>0</v>
      </c>
      <c r="D22" s="71">
        <f>'OECD EMPN'!G32</f>
        <v>2.7</v>
      </c>
      <c r="E22" s="71">
        <f>'OECD EMPN'!H32</f>
        <v>0</v>
      </c>
      <c r="F22" s="71">
        <f>'OECD EMPN'!J32</f>
        <v>25.3</v>
      </c>
      <c r="G22" s="71">
        <f>'OECD EMPN'!K32</f>
        <v>11.3</v>
      </c>
      <c r="H22" s="71">
        <f>'OECD EMPN'!M32</f>
        <v>23.3</v>
      </c>
      <c r="I22" s="71">
        <f>'OECD EMPN'!N32</f>
        <v>5</v>
      </c>
      <c r="J22" s="71">
        <f>'OECD EMPN'!P32</f>
        <v>0</v>
      </c>
      <c r="K22" s="71">
        <f>'OECD EMPN'!Q32</f>
        <v>5.2</v>
      </c>
      <c r="L22" s="71">
        <f>'OECD EMPN'!R32</f>
        <v>3.1</v>
      </c>
      <c r="M22" s="71">
        <f>'OECD EMPN'!S32</f>
        <v>5.7</v>
      </c>
      <c r="N22" s="71">
        <f>'OECD EMPN'!U32</f>
        <v>1.4</v>
      </c>
      <c r="O22" s="71">
        <f>'OECD EMPN'!V32</f>
        <v>10.8</v>
      </c>
      <c r="P22" s="71">
        <f>'OECD EMPN'!X32</f>
        <v>2</v>
      </c>
      <c r="Q22" s="71">
        <f>'OECD EMPN'!Y32</f>
        <v>3</v>
      </c>
      <c r="R22" s="71">
        <f>'OECD EMPN'!Z32</f>
        <v>3.9</v>
      </c>
      <c r="S22" s="71">
        <f>'OECD EMPN'!AB32</f>
        <v>2</v>
      </c>
      <c r="T22" s="71">
        <f>'OECD EMPN'!AC32</f>
        <v>2.2999999999999998</v>
      </c>
      <c r="U22" s="71">
        <f>'OECD EMPN'!AD32</f>
        <v>14.1</v>
      </c>
      <c r="V22" s="71">
        <f>'OECD EMPN'!AE32</f>
        <v>19.399999999999999</v>
      </c>
      <c r="W22" s="71">
        <f>'OECD EMPN'!AF32</f>
        <v>65.5</v>
      </c>
      <c r="X22" s="71">
        <f>'OECD EMPN'!AI32</f>
        <v>146.30000000000001</v>
      </c>
      <c r="Y22" s="71">
        <f>'OECD EMPN'!AJ32</f>
        <v>72.8</v>
      </c>
      <c r="Z22" s="71">
        <f>'OECD EMPN'!AK32</f>
        <v>28.7</v>
      </c>
      <c r="AA22" s="71">
        <f>'OECD EMPN'!AM32</f>
        <v>4.4000000000000004</v>
      </c>
      <c r="AB22" s="71">
        <f>'OECD EMPN'!AN32</f>
        <v>5.4</v>
      </c>
      <c r="AC22" s="71">
        <f>'OECD EMPN'!AO32</f>
        <v>18.899999999999999</v>
      </c>
      <c r="AD22" s="71">
        <f>'OECD EMPN'!AP32</f>
        <v>16</v>
      </c>
      <c r="AE22" s="71">
        <f>'OECD EMPN'!AQ32</f>
        <v>22.2</v>
      </c>
      <c r="AF22" s="71">
        <f>'OECD EMPN'!AR32</f>
        <v>77.7</v>
      </c>
      <c r="AG22" s="71">
        <f>'OECD EMPN'!AU32</f>
        <v>52.3</v>
      </c>
      <c r="AH22" s="71">
        <f>'OECD EMPN'!AV32</f>
        <v>80.2</v>
      </c>
      <c r="AI22" s="71">
        <f>'OECD EMPN'!AW32</f>
        <v>47.3</v>
      </c>
      <c r="AJ22" s="71">
        <f>'OECD EMPN'!AY32</f>
        <v>39.200000000000003</v>
      </c>
      <c r="AK22" s="71">
        <f>'OECD EMPN'!AZ32</f>
        <v>1.7</v>
      </c>
    </row>
    <row r="23" spans="1:37" x14ac:dyDescent="0.45">
      <c r="A23" s="71" t="str">
        <f>'OECD EMPN'!A33</f>
        <v>LTU: Lithuania</v>
      </c>
      <c r="B23" s="71">
        <f>'OECD EMPN'!D33</f>
        <v>120.9</v>
      </c>
      <c r="C23" s="71">
        <f>'OECD EMPN'!F33</f>
        <v>0.2</v>
      </c>
      <c r="D23" s="71">
        <f>'OECD EMPN'!G33</f>
        <v>1.8</v>
      </c>
      <c r="E23" s="71">
        <f>'OECD EMPN'!H33</f>
        <v>0.3</v>
      </c>
      <c r="F23" s="71">
        <f>'OECD EMPN'!J33</f>
        <v>43</v>
      </c>
      <c r="G23" s="71">
        <f>'OECD EMPN'!K33</f>
        <v>30</v>
      </c>
      <c r="H23" s="71">
        <f>'OECD EMPN'!M33</f>
        <v>21.5</v>
      </c>
      <c r="I23" s="71">
        <f>'OECD EMPN'!N33</f>
        <v>8.9</v>
      </c>
      <c r="J23" s="71">
        <f>'OECD EMPN'!P33</f>
        <v>1.6</v>
      </c>
      <c r="K23" s="71">
        <f>'OECD EMPN'!Q33</f>
        <v>6.8</v>
      </c>
      <c r="L23" s="71">
        <f>'OECD EMPN'!R33</f>
        <v>7</v>
      </c>
      <c r="M23" s="71">
        <f>'OECD EMPN'!S33</f>
        <v>8.6999999999999993</v>
      </c>
      <c r="N23" s="71">
        <f>'OECD EMPN'!U33</f>
        <v>1</v>
      </c>
      <c r="O23" s="71">
        <f>'OECD EMPN'!V33</f>
        <v>13.6</v>
      </c>
      <c r="P23" s="71">
        <f>'OECD EMPN'!X33</f>
        <v>3.1</v>
      </c>
      <c r="Q23" s="71">
        <f>'OECD EMPN'!Y33</f>
        <v>3.9</v>
      </c>
      <c r="R23" s="71">
        <f>'OECD EMPN'!Z33</f>
        <v>7.6</v>
      </c>
      <c r="S23" s="71">
        <f>'OECD EMPN'!AB33</f>
        <v>4.5</v>
      </c>
      <c r="T23" s="71">
        <f>'OECD EMPN'!AC33</f>
        <v>1.5</v>
      </c>
      <c r="U23" s="71">
        <f>'OECD EMPN'!AD33</f>
        <v>40</v>
      </c>
      <c r="V23" s="71">
        <f>'OECD EMPN'!AE33</f>
        <v>24.6</v>
      </c>
      <c r="W23" s="71">
        <f>'OECD EMPN'!AF33</f>
        <v>104.8</v>
      </c>
      <c r="X23" s="71">
        <f>'OECD EMPN'!AI33</f>
        <v>224.5</v>
      </c>
      <c r="Y23" s="71">
        <f>'OECD EMPN'!AJ33</f>
        <v>100.1</v>
      </c>
      <c r="Z23" s="71">
        <f>'OECD EMPN'!AK33</f>
        <v>33.9</v>
      </c>
      <c r="AA23" s="71">
        <f>'OECD EMPN'!AM33</f>
        <v>5.8</v>
      </c>
      <c r="AB23" s="71">
        <f>'OECD EMPN'!AN33</f>
        <v>4.7</v>
      </c>
      <c r="AC23" s="71">
        <f>'OECD EMPN'!AO33</f>
        <v>16.7</v>
      </c>
      <c r="AD23" s="71">
        <f>'OECD EMPN'!AP33</f>
        <v>18.600000000000001</v>
      </c>
      <c r="AE23" s="71">
        <f>'OECD EMPN'!AQ33</f>
        <v>14.5</v>
      </c>
      <c r="AF23" s="71">
        <f>'OECD EMPN'!AR33</f>
        <v>100.8</v>
      </c>
      <c r="AG23" s="71">
        <f>'OECD EMPN'!AU33</f>
        <v>82.4</v>
      </c>
      <c r="AH23" s="71">
        <f>'OECD EMPN'!AV33</f>
        <v>132.19999999999999</v>
      </c>
      <c r="AI23" s="71">
        <f>'OECD EMPN'!AW33</f>
        <v>89.8</v>
      </c>
      <c r="AJ23" s="71">
        <f>'OECD EMPN'!AY33</f>
        <v>54.3</v>
      </c>
      <c r="AK23" s="71">
        <f>'OECD EMPN'!AZ33</f>
        <v>1.1000000000000001</v>
      </c>
    </row>
    <row r="24" spans="1:37" x14ac:dyDescent="0.45">
      <c r="A24" s="71" t="str">
        <f>'OECD EMPN'!A34</f>
        <v>LUX: Luxembourg</v>
      </c>
      <c r="B24" s="71">
        <f>'OECD EMPN'!D34</f>
        <v>3.7</v>
      </c>
      <c r="C24" s="71">
        <f>'OECD EMPN'!F34</f>
        <v>0</v>
      </c>
      <c r="D24" s="71">
        <f>'OECD EMPN'!G34</f>
        <v>0.1</v>
      </c>
      <c r="E24" s="71">
        <f>'OECD EMPN'!H34</f>
        <v>0</v>
      </c>
      <c r="F24" s="71">
        <f>'OECD EMPN'!J34</f>
        <v>5.6</v>
      </c>
      <c r="G24" s="71">
        <f>'OECD EMPN'!K34</f>
        <v>1.2</v>
      </c>
      <c r="H24" s="71">
        <f>'OECD EMPN'!M34</f>
        <v>0.6</v>
      </c>
      <c r="I24" s="71">
        <f>'OECD EMPN'!N34</f>
        <v>1.1000000000000001</v>
      </c>
      <c r="J24" s="71">
        <f>'OECD EMPN'!P34</f>
        <v>1</v>
      </c>
      <c r="K24" s="71">
        <f>'OECD EMPN'!Q34</f>
        <v>1</v>
      </c>
      <c r="L24" s="71">
        <f>'OECD EMPN'!R34</f>
        <v>2.9</v>
      </c>
      <c r="M24" s="71">
        <f>'OECD EMPN'!S34</f>
        <v>2.8</v>
      </c>
      <c r="N24" s="71">
        <f>'OECD EMPN'!U34</f>
        <v>3.9</v>
      </c>
      <c r="O24" s="71">
        <f>'OECD EMPN'!V34</f>
        <v>3.7</v>
      </c>
      <c r="P24" s="71">
        <f>'OECD EMPN'!X34</f>
        <v>2</v>
      </c>
      <c r="Q24" s="71">
        <f>'OECD EMPN'!Y34</f>
        <v>0.8</v>
      </c>
      <c r="R24" s="71">
        <f>'OECD EMPN'!Z34</f>
        <v>3.3</v>
      </c>
      <c r="S24" s="71">
        <f>'OECD EMPN'!AB34</f>
        <v>0.4</v>
      </c>
      <c r="T24" s="71">
        <f>'OECD EMPN'!AC34</f>
        <v>0</v>
      </c>
      <c r="U24" s="71">
        <f>'OECD EMPN'!AD34</f>
        <v>1.4</v>
      </c>
      <c r="V24" s="71">
        <f>'OECD EMPN'!AE34</f>
        <v>4.0999999999999996</v>
      </c>
      <c r="W24" s="71">
        <f>'OECD EMPN'!AF34</f>
        <v>41.6</v>
      </c>
      <c r="X24" s="71">
        <f>'OECD EMPN'!AI34</f>
        <v>50.6</v>
      </c>
      <c r="Y24" s="71">
        <f>'OECD EMPN'!AJ34</f>
        <v>24.7</v>
      </c>
      <c r="Z24" s="71">
        <f>'OECD EMPN'!AK34</f>
        <v>19.3</v>
      </c>
      <c r="AA24" s="71">
        <f>'OECD EMPN'!AM34</f>
        <v>2.6</v>
      </c>
      <c r="AB24" s="71">
        <f>'OECD EMPN'!AN34</f>
        <v>3.7</v>
      </c>
      <c r="AC24" s="71">
        <f>'OECD EMPN'!AO34</f>
        <v>10.4</v>
      </c>
      <c r="AD24" s="71">
        <f>'OECD EMPN'!AP34</f>
        <v>44.5</v>
      </c>
      <c r="AE24" s="71">
        <f>'OECD EMPN'!AQ34</f>
        <v>3.9</v>
      </c>
      <c r="AF24" s="71">
        <f>'OECD EMPN'!AR34</f>
        <v>63.5</v>
      </c>
      <c r="AG24" s="71">
        <f>'OECD EMPN'!AU34</f>
        <v>23.4</v>
      </c>
      <c r="AH24" s="71">
        <f>'OECD EMPN'!AV34</f>
        <v>18.600000000000001</v>
      </c>
      <c r="AI24" s="71">
        <f>'OECD EMPN'!AW34</f>
        <v>41.9</v>
      </c>
      <c r="AJ24" s="71">
        <f>'OECD EMPN'!AY34</f>
        <v>12.1</v>
      </c>
      <c r="AK24" s="71">
        <f>'OECD EMPN'!AZ34</f>
        <v>5.5</v>
      </c>
    </row>
    <row r="25" spans="1:37" x14ac:dyDescent="0.45">
      <c r="A25" s="71" t="str">
        <f>'OECD EMPN'!A35</f>
        <v>MEX: Mexico</v>
      </c>
      <c r="B25" s="71">
        <f>'OECD EMPN'!D35</f>
        <v>2936.2</v>
      </c>
      <c r="C25" s="199">
        <f>'OECD EMPN'!F35</f>
        <v>57.9</v>
      </c>
      <c r="D25" s="71">
        <f>'OECD EMPN'!G35</f>
        <v>160.5</v>
      </c>
      <c r="E25" s="71">
        <f>'OECD EMPN'!H35</f>
        <v>166.5</v>
      </c>
      <c r="F25" s="71">
        <f>'OECD EMPN'!J35</f>
        <v>1126.4000000000001</v>
      </c>
      <c r="G25" s="71">
        <f>'OECD EMPN'!K35</f>
        <v>756.2</v>
      </c>
      <c r="H25" s="71">
        <f>'OECD EMPN'!M35</f>
        <v>112.9</v>
      </c>
      <c r="I25" s="71">
        <f>'OECD EMPN'!N35</f>
        <v>183.9</v>
      </c>
      <c r="J25" s="71">
        <f>'OECD EMPN'!P35</f>
        <v>32.4</v>
      </c>
      <c r="K25" s="71">
        <f>'OECD EMPN'!Q35</f>
        <v>265.39999999999998</v>
      </c>
      <c r="L25" s="71">
        <f>'OECD EMPN'!R35</f>
        <v>243.4</v>
      </c>
      <c r="M25" s="71">
        <f>'OECD EMPN'!S35</f>
        <v>196.7</v>
      </c>
      <c r="N25" s="71">
        <f>'OECD EMPN'!U35</f>
        <v>90.2</v>
      </c>
      <c r="O25" s="71">
        <f>'OECD EMPN'!V35</f>
        <v>330</v>
      </c>
      <c r="P25" s="71">
        <f>'OECD EMPN'!X35</f>
        <v>640.9</v>
      </c>
      <c r="Q25" s="71">
        <f>'OECD EMPN'!Y35</f>
        <v>237.9</v>
      </c>
      <c r="R25" s="71">
        <f>'OECD EMPN'!Z35</f>
        <v>302.10000000000002</v>
      </c>
      <c r="S25" s="71">
        <f>'OECD EMPN'!AB35</f>
        <v>653.9</v>
      </c>
      <c r="T25" s="71">
        <f>'OECD EMPN'!AC35</f>
        <v>84.3</v>
      </c>
      <c r="U25" s="71">
        <f>'OECD EMPN'!AD35</f>
        <v>522.6</v>
      </c>
      <c r="V25" s="71">
        <f>'OECD EMPN'!AE35</f>
        <v>237.9</v>
      </c>
      <c r="W25" s="71">
        <f>'OECD EMPN'!AF35</f>
        <v>4401.1000000000004</v>
      </c>
      <c r="X25" s="71">
        <f>'OECD EMPN'!AI35</f>
        <v>4800</v>
      </c>
      <c r="Y25" s="71">
        <f>'OECD EMPN'!AJ35</f>
        <v>2331.8000000000002</v>
      </c>
      <c r="Z25" s="71">
        <f>'OECD EMPN'!AK35</f>
        <v>1377.1</v>
      </c>
      <c r="AA25" s="71">
        <f>'OECD EMPN'!AM35</f>
        <v>77.599999999999994</v>
      </c>
      <c r="AB25" s="71">
        <f>'OECD EMPN'!AN35</f>
        <v>92.6</v>
      </c>
      <c r="AC25" s="71">
        <f>'OECD EMPN'!AO35</f>
        <v>49.6</v>
      </c>
      <c r="AD25" s="71">
        <f>'OECD EMPN'!AP35</f>
        <v>311.3</v>
      </c>
      <c r="AE25" s="71">
        <f>'OECD EMPN'!AQ35</f>
        <v>445.4</v>
      </c>
      <c r="AF25" s="71">
        <f>'OECD EMPN'!AR35</f>
        <v>5082.3999999999996</v>
      </c>
      <c r="AG25" s="71">
        <f>'OECD EMPN'!AU35</f>
        <v>2713.2</v>
      </c>
      <c r="AH25" s="71">
        <f>'OECD EMPN'!AV35</f>
        <v>2353.5</v>
      </c>
      <c r="AI25" s="71">
        <f>'OECD EMPN'!AW35</f>
        <v>1117</v>
      </c>
      <c r="AJ25" s="71">
        <f>'OECD EMPN'!AY35</f>
        <v>587.79999999999995</v>
      </c>
      <c r="AK25" s="71">
        <f>'OECD EMPN'!AZ35</f>
        <v>2475.6</v>
      </c>
    </row>
    <row r="26" spans="1:37" x14ac:dyDescent="0.45">
      <c r="A26" s="71" t="str">
        <f>'OECD EMPN'!A36</f>
        <v>NLD: Netherlands</v>
      </c>
      <c r="B26" s="71">
        <f>'OECD EMPN'!D36</f>
        <v>194</v>
      </c>
      <c r="C26" s="71">
        <f>'OECD EMPN'!F36</f>
        <v>3.5</v>
      </c>
      <c r="D26" s="71">
        <f>'OECD EMPN'!G36</f>
        <v>1.7</v>
      </c>
      <c r="E26" s="71">
        <f>'OECD EMPN'!H36</f>
        <v>4.9000000000000004</v>
      </c>
      <c r="F26" s="71">
        <f>'OECD EMPN'!J36</f>
        <v>127</v>
      </c>
      <c r="G26" s="71">
        <f>'OECD EMPN'!K36</f>
        <v>17</v>
      </c>
      <c r="H26" s="71">
        <f>'OECD EMPN'!M36</f>
        <v>13</v>
      </c>
      <c r="I26" s="71">
        <f>'OECD EMPN'!N36</f>
        <v>39</v>
      </c>
      <c r="J26" s="71">
        <f>'OECD EMPN'!P36</f>
        <v>6</v>
      </c>
      <c r="K26" s="71">
        <f>'OECD EMPN'!Q36</f>
        <v>56</v>
      </c>
      <c r="L26" s="71">
        <f>'OECD EMPN'!R36</f>
        <v>31</v>
      </c>
      <c r="M26" s="71">
        <f>'OECD EMPN'!S36</f>
        <v>21</v>
      </c>
      <c r="N26" s="71">
        <f>'OECD EMPN'!U36</f>
        <v>19</v>
      </c>
      <c r="O26" s="71">
        <f>'OECD EMPN'!V36</f>
        <v>88</v>
      </c>
      <c r="P26" s="71">
        <f>'OECD EMPN'!X36</f>
        <v>26</v>
      </c>
      <c r="Q26" s="71">
        <f>'OECD EMPN'!Y36</f>
        <v>20</v>
      </c>
      <c r="R26" s="71">
        <f>'OECD EMPN'!Z36</f>
        <v>80</v>
      </c>
      <c r="S26" s="71">
        <f>'OECD EMPN'!AB36</f>
        <v>20</v>
      </c>
      <c r="T26" s="71">
        <f>'OECD EMPN'!AC36</f>
        <v>18</v>
      </c>
      <c r="U26" s="71">
        <f>'OECD EMPN'!AD36</f>
        <v>185</v>
      </c>
      <c r="V26" s="71">
        <f>'OECD EMPN'!AE36</f>
        <v>56</v>
      </c>
      <c r="W26" s="71">
        <f>'OECD EMPN'!AF36</f>
        <v>462</v>
      </c>
      <c r="X26" s="71">
        <f>'OECD EMPN'!AI36</f>
        <v>1418</v>
      </c>
      <c r="Y26" s="71">
        <f>'OECD EMPN'!AJ36</f>
        <v>378</v>
      </c>
      <c r="Z26" s="71">
        <f>'OECD EMPN'!AK36</f>
        <v>392</v>
      </c>
      <c r="AA26" s="71">
        <f>'OECD EMPN'!AM36</f>
        <v>54</v>
      </c>
      <c r="AB26" s="71">
        <f>'OECD EMPN'!AN36</f>
        <v>30</v>
      </c>
      <c r="AC26" s="71">
        <f>'OECD EMPN'!AO36</f>
        <v>183</v>
      </c>
      <c r="AD26" s="71">
        <f>'OECD EMPN'!AP36</f>
        <v>237</v>
      </c>
      <c r="AE26" s="71">
        <f>'OECD EMPN'!AQ36</f>
        <v>73</v>
      </c>
      <c r="AF26" s="71">
        <f>'OECD EMPN'!AR36</f>
        <v>1792</v>
      </c>
      <c r="AG26" s="71">
        <f>'OECD EMPN'!AU36</f>
        <v>484</v>
      </c>
      <c r="AH26" s="71">
        <f>'OECD EMPN'!AV36</f>
        <v>518</v>
      </c>
      <c r="AI26" s="71">
        <f>'OECD EMPN'!AW36</f>
        <v>1385</v>
      </c>
      <c r="AJ26" s="71">
        <f>'OECD EMPN'!AY36</f>
        <v>352</v>
      </c>
      <c r="AK26" s="71">
        <f>'OECD EMPN'!AZ36</f>
        <v>23</v>
      </c>
    </row>
    <row r="27" spans="1:37" x14ac:dyDescent="0.45">
      <c r="A27" s="71" t="str">
        <f>'OECD EMPN'!A37</f>
        <v>NZL: New Zealand</v>
      </c>
      <c r="B27" s="71">
        <f>'OECD EMPN'!D37</f>
        <v>147</v>
      </c>
      <c r="C27" s="71">
        <f>'OECD EMPN'!F37</f>
        <v>1.9</v>
      </c>
      <c r="D27" s="71">
        <f>'OECD EMPN'!G37</f>
        <v>2.9</v>
      </c>
      <c r="E27" s="71">
        <f>'OECD EMPN'!H37</f>
        <v>0.9</v>
      </c>
      <c r="F27" s="71">
        <f>'OECD EMPN'!J37</f>
        <v>101.8</v>
      </c>
      <c r="G27" s="71">
        <f>'OECD EMPN'!K37</f>
        <v>10</v>
      </c>
      <c r="H27" s="71">
        <f>'OECD EMPN'!M37</f>
        <v>17.2</v>
      </c>
      <c r="I27" s="71">
        <f>'OECD EMPN'!N37</f>
        <v>13.9</v>
      </c>
      <c r="J27" s="71">
        <f>'OECD EMPN'!P37</f>
        <v>3.3</v>
      </c>
      <c r="K27" s="71">
        <f>'OECD EMPN'!Q37</f>
        <v>11.4</v>
      </c>
      <c r="L27" s="71">
        <f>'OECD EMPN'!R37</f>
        <v>10.7</v>
      </c>
      <c r="M27" s="71">
        <f>'OECD EMPN'!S37</f>
        <v>10.3</v>
      </c>
      <c r="N27" s="71">
        <f>'OECD EMPN'!U37</f>
        <v>5.2</v>
      </c>
      <c r="O27" s="71">
        <f>'OECD EMPN'!V37</f>
        <v>25.8</v>
      </c>
      <c r="P27" s="71">
        <f>'OECD EMPN'!X37</f>
        <v>5</v>
      </c>
      <c r="Q27" s="71">
        <f>'OECD EMPN'!Y37</f>
        <v>5.5</v>
      </c>
      <c r="R27" s="71">
        <f>'OECD EMPN'!Z37</f>
        <v>17.5</v>
      </c>
      <c r="S27" s="71">
        <f>'OECD EMPN'!AB37</f>
        <v>4.2</v>
      </c>
      <c r="T27" s="71">
        <f>'OECD EMPN'!AC37</f>
        <v>5.2</v>
      </c>
      <c r="U27" s="71">
        <f>'OECD EMPN'!AD37</f>
        <v>17.7</v>
      </c>
      <c r="V27" s="71">
        <f>'OECD EMPN'!AE37</f>
        <v>18.8</v>
      </c>
      <c r="W27" s="71">
        <f>'OECD EMPN'!AF37</f>
        <v>227</v>
      </c>
      <c r="X27" s="71">
        <f>'OECD EMPN'!AI37</f>
        <v>336.8</v>
      </c>
      <c r="Y27" s="71">
        <f>'OECD EMPN'!AJ37</f>
        <v>92.8</v>
      </c>
      <c r="Z27" s="71">
        <f>'OECD EMPN'!AK37</f>
        <v>150.4</v>
      </c>
      <c r="AA27" s="71">
        <f>'OECD EMPN'!AM37</f>
        <v>28.1</v>
      </c>
      <c r="AB27" s="71">
        <f>'OECD EMPN'!AN37</f>
        <v>18.2</v>
      </c>
      <c r="AC27" s="71">
        <f>'OECD EMPN'!AO37</f>
        <v>45.4</v>
      </c>
      <c r="AD27" s="71">
        <f>'OECD EMPN'!AP37</f>
        <v>67.5</v>
      </c>
      <c r="AE27" s="71">
        <f>'OECD EMPN'!AQ37</f>
        <v>29.1</v>
      </c>
      <c r="AF27" s="71">
        <f>'OECD EMPN'!AR37</f>
        <v>236.2</v>
      </c>
      <c r="AG27" s="71">
        <f>'OECD EMPN'!AU37</f>
        <v>115.8</v>
      </c>
      <c r="AH27" s="71">
        <f>'OECD EMPN'!AV37</f>
        <v>203.8</v>
      </c>
      <c r="AI27" s="71">
        <f>'OECD EMPN'!AW37</f>
        <v>255.2</v>
      </c>
      <c r="AJ27" s="71">
        <f>'OECD EMPN'!AY37</f>
        <v>109.7</v>
      </c>
      <c r="AK27" s="71">
        <f>'OECD EMPN'!AZ37</f>
        <v>0</v>
      </c>
    </row>
    <row r="28" spans="1:37" x14ac:dyDescent="0.45">
      <c r="A28" s="71" t="str">
        <f>'OECD EMPN'!A38</f>
        <v>NOR: Norway</v>
      </c>
      <c r="B28" s="71">
        <f>'OECD EMPN'!D38</f>
        <v>69.2</v>
      </c>
      <c r="C28" s="71">
        <f>'OECD EMPN'!F38</f>
        <v>29.5</v>
      </c>
      <c r="D28" s="71">
        <f>'OECD EMPN'!G38</f>
        <v>5</v>
      </c>
      <c r="E28" s="71">
        <f>'OECD EMPN'!H38</f>
        <v>30.5</v>
      </c>
      <c r="F28" s="71">
        <f>'OECD EMPN'!J38</f>
        <v>52.6</v>
      </c>
      <c r="G28" s="71">
        <f>'OECD EMPN'!K38</f>
        <v>4.4000000000000004</v>
      </c>
      <c r="H28" s="71">
        <f>'OECD EMPN'!M38</f>
        <v>13.6</v>
      </c>
      <c r="I28" s="71">
        <f>'OECD EMPN'!N38</f>
        <v>9.1999999999999993</v>
      </c>
      <c r="J28" s="71">
        <f>'OECD EMPN'!P38</f>
        <v>1.2</v>
      </c>
      <c r="K28" s="71">
        <f>'OECD EMPN'!Q38</f>
        <v>12.5</v>
      </c>
      <c r="L28" s="71">
        <f>'OECD EMPN'!R38</f>
        <v>4.4000000000000004</v>
      </c>
      <c r="M28" s="71">
        <f>'OECD EMPN'!S38</f>
        <v>10.4</v>
      </c>
      <c r="N28" s="71">
        <f>'OECD EMPN'!U38</f>
        <v>10.3</v>
      </c>
      <c r="O28" s="71">
        <f>'OECD EMPN'!V38</f>
        <v>26.4</v>
      </c>
      <c r="P28" s="71">
        <f>'OECD EMPN'!X38</f>
        <v>9.3000000000000007</v>
      </c>
      <c r="Q28" s="71">
        <f>'OECD EMPN'!Y38</f>
        <v>8.8000000000000007</v>
      </c>
      <c r="R28" s="71">
        <f>'OECD EMPN'!Z38</f>
        <v>24.5</v>
      </c>
      <c r="S28" s="71">
        <f>'OECD EMPN'!AB38</f>
        <v>2.4</v>
      </c>
      <c r="T28" s="71">
        <f>'OECD EMPN'!AC38</f>
        <v>23.7</v>
      </c>
      <c r="U28" s="71">
        <f>'OECD EMPN'!AD38</f>
        <v>30.1</v>
      </c>
      <c r="V28" s="71">
        <f>'OECD EMPN'!AE38</f>
        <v>28.6</v>
      </c>
      <c r="W28" s="71">
        <f>'OECD EMPN'!AF38</f>
        <v>221.4</v>
      </c>
      <c r="X28" s="71">
        <f>'OECD EMPN'!AI38</f>
        <v>376.3</v>
      </c>
      <c r="Y28" s="71">
        <f>'OECD EMPN'!AJ38</f>
        <v>175</v>
      </c>
      <c r="Z28" s="71">
        <f>'OECD EMPN'!AK38</f>
        <v>92</v>
      </c>
      <c r="AA28" s="71">
        <f>'OECD EMPN'!AM38</f>
        <v>35</v>
      </c>
      <c r="AB28" s="71">
        <f>'OECD EMPN'!AN38</f>
        <v>12.9</v>
      </c>
      <c r="AC28" s="71">
        <f>'OECD EMPN'!AO38</f>
        <v>44.5</v>
      </c>
      <c r="AD28" s="71">
        <f>'OECD EMPN'!AP38</f>
        <v>48.6</v>
      </c>
      <c r="AE28" s="71">
        <f>'OECD EMPN'!AQ38</f>
        <v>25.2</v>
      </c>
      <c r="AF28" s="71">
        <f>'OECD EMPN'!AR38</f>
        <v>251.6</v>
      </c>
      <c r="AG28" s="71">
        <f>'OECD EMPN'!AU38</f>
        <v>199.9</v>
      </c>
      <c r="AH28" s="71">
        <f>'OECD EMPN'!AV38</f>
        <v>203.8</v>
      </c>
      <c r="AI28" s="71">
        <f>'OECD EMPN'!AW38</f>
        <v>568.79999999999995</v>
      </c>
      <c r="AJ28" s="71">
        <f>'OECD EMPN'!AY38</f>
        <v>91.6</v>
      </c>
      <c r="AK28" s="71">
        <f>'OECD EMPN'!AZ38</f>
        <v>3.7</v>
      </c>
    </row>
    <row r="29" spans="1:37" x14ac:dyDescent="0.45">
      <c r="A29" s="71" t="str">
        <f>'OECD EMPN'!A39</f>
        <v>POL: Poland</v>
      </c>
      <c r="B29" s="71">
        <f>'OECD EMPN'!D39</f>
        <v>1841.9</v>
      </c>
      <c r="C29" s="71">
        <f>'OECD EMPN'!F39</f>
        <v>145.30000000000001</v>
      </c>
      <c r="D29" s="71">
        <f>'OECD EMPN'!G39</f>
        <v>58.1</v>
      </c>
      <c r="E29" s="71">
        <f>'OECD EMPN'!H39</f>
        <v>26.2</v>
      </c>
      <c r="F29" s="71">
        <f>'OECD EMPN'!J39</f>
        <v>535.29999999999995</v>
      </c>
      <c r="G29" s="71">
        <f>'OECD EMPN'!K39</f>
        <v>219.1</v>
      </c>
      <c r="H29" s="71">
        <f>'OECD EMPN'!M39</f>
        <v>162.1</v>
      </c>
      <c r="I29" s="71">
        <f>'OECD EMPN'!N39</f>
        <v>137</v>
      </c>
      <c r="J29" s="71">
        <f>'OECD EMPN'!P39</f>
        <v>19.399999999999999</v>
      </c>
      <c r="K29" s="71">
        <f>'OECD EMPN'!Q39</f>
        <v>139.6</v>
      </c>
      <c r="L29" s="71">
        <f>'OECD EMPN'!R39</f>
        <v>182.8</v>
      </c>
      <c r="M29" s="71">
        <f>'OECD EMPN'!S39</f>
        <v>169.7</v>
      </c>
      <c r="N29" s="71">
        <f>'OECD EMPN'!U39</f>
        <v>99.9</v>
      </c>
      <c r="O29" s="71">
        <f>'OECD EMPN'!V39</f>
        <v>313.7</v>
      </c>
      <c r="P29" s="71">
        <f>'OECD EMPN'!X39</f>
        <v>85.5</v>
      </c>
      <c r="Q29" s="71">
        <f>'OECD EMPN'!Y39</f>
        <v>128.5</v>
      </c>
      <c r="R29" s="71">
        <f>'OECD EMPN'!Z39</f>
        <v>160.69999999999999</v>
      </c>
      <c r="S29" s="71">
        <f>'OECD EMPN'!AB39</f>
        <v>253</v>
      </c>
      <c r="T29" s="71">
        <f>'OECD EMPN'!AC39</f>
        <v>76.2</v>
      </c>
      <c r="U29" s="71">
        <f>'OECD EMPN'!AD39</f>
        <v>411.2</v>
      </c>
      <c r="V29" s="71">
        <f>'OECD EMPN'!AE39</f>
        <v>353</v>
      </c>
      <c r="W29" s="71">
        <f>'OECD EMPN'!AF39</f>
        <v>1156.3</v>
      </c>
      <c r="X29" s="71">
        <f>'OECD EMPN'!AI39</f>
        <v>2337.6999999999998</v>
      </c>
      <c r="Y29" s="71">
        <f>'OECD EMPN'!AJ39</f>
        <v>929.9</v>
      </c>
      <c r="Z29" s="71">
        <f>'OECD EMPN'!AK39</f>
        <v>340.6</v>
      </c>
      <c r="AA29" s="71">
        <f>'OECD EMPN'!AM39</f>
        <v>93.6</v>
      </c>
      <c r="AB29" s="71">
        <f>'OECD EMPN'!AN39</f>
        <v>94.8</v>
      </c>
      <c r="AC29" s="71">
        <f>'OECD EMPN'!AO39</f>
        <v>186.2</v>
      </c>
      <c r="AD29" s="71">
        <f>'OECD EMPN'!AP39</f>
        <v>396.5</v>
      </c>
      <c r="AE29" s="71">
        <f>'OECD EMPN'!AQ39</f>
        <v>172.5</v>
      </c>
      <c r="AF29" s="71">
        <f>'OECD EMPN'!AR39</f>
        <v>1003.3</v>
      </c>
      <c r="AG29" s="71">
        <f>'OECD EMPN'!AU39</f>
        <v>1078.5</v>
      </c>
      <c r="AH29" s="71">
        <f>'OECD EMPN'!AV39</f>
        <v>1239.3</v>
      </c>
      <c r="AI29" s="71">
        <f>'OECD EMPN'!AW39</f>
        <v>943.8</v>
      </c>
      <c r="AJ29" s="71">
        <f>'OECD EMPN'!AY39</f>
        <v>459.2</v>
      </c>
      <c r="AK29" s="71">
        <f>'OECD EMPN'!AZ39</f>
        <v>19.600000000000001</v>
      </c>
    </row>
    <row r="30" spans="1:37" x14ac:dyDescent="0.45">
      <c r="A30" s="71" t="str">
        <f>'OECD EMPN'!A40</f>
        <v>PRT: Portugal</v>
      </c>
      <c r="B30" s="71">
        <f>'OECD EMPN'!D40</f>
        <v>458.3</v>
      </c>
      <c r="C30" s="71">
        <f>'OECD EMPN'!F40</f>
        <v>2.2999999999999998</v>
      </c>
      <c r="D30" s="71">
        <f>'OECD EMPN'!G40</f>
        <v>8.8000000000000007</v>
      </c>
      <c r="E30" s="71">
        <f>'OECD EMPN'!H40</f>
        <v>0.4</v>
      </c>
      <c r="F30" s="71">
        <f>'OECD EMPN'!J40</f>
        <v>107.6</v>
      </c>
      <c r="G30" s="71">
        <f>'OECD EMPN'!K40</f>
        <v>211.3</v>
      </c>
      <c r="H30" s="71">
        <f>'OECD EMPN'!M40</f>
        <v>32.9</v>
      </c>
      <c r="I30" s="71">
        <f>'OECD EMPN'!N40</f>
        <v>26.5</v>
      </c>
      <c r="J30" s="71">
        <f>'OECD EMPN'!P40</f>
        <v>1.7</v>
      </c>
      <c r="K30" s="71">
        <f>'OECD EMPN'!Q40</f>
        <v>18.3</v>
      </c>
      <c r="L30" s="71">
        <f>'OECD EMPN'!R40</f>
        <v>24.6</v>
      </c>
      <c r="M30" s="71">
        <f>'OECD EMPN'!S40</f>
        <v>39.9</v>
      </c>
      <c r="N30" s="71">
        <f>'OECD EMPN'!U40</f>
        <v>7.3</v>
      </c>
      <c r="O30" s="71">
        <f>'OECD EMPN'!V40</f>
        <v>78.8</v>
      </c>
      <c r="P30" s="71">
        <f>'OECD EMPN'!X40</f>
        <v>10.199999999999999</v>
      </c>
      <c r="Q30" s="71">
        <f>'OECD EMPN'!Y40</f>
        <v>17.600000000000001</v>
      </c>
      <c r="R30" s="71">
        <f>'OECD EMPN'!Z40</f>
        <v>22.3</v>
      </c>
      <c r="S30" s="71">
        <f>'OECD EMPN'!AB40</f>
        <v>34</v>
      </c>
      <c r="T30" s="71">
        <f>'OECD EMPN'!AC40</f>
        <v>4.3</v>
      </c>
      <c r="U30" s="71">
        <f>'OECD EMPN'!AD40</f>
        <v>73.3</v>
      </c>
      <c r="V30" s="71">
        <f>'OECD EMPN'!AE40</f>
        <v>48.8</v>
      </c>
      <c r="W30" s="71">
        <f>'OECD EMPN'!AF40</f>
        <v>273.3</v>
      </c>
      <c r="X30" s="71">
        <f>'OECD EMPN'!AI40</f>
        <v>694.4</v>
      </c>
      <c r="Y30" s="71">
        <f>'OECD EMPN'!AJ40</f>
        <v>164.2</v>
      </c>
      <c r="Z30" s="71">
        <f>'OECD EMPN'!AK40</f>
        <v>284.8</v>
      </c>
      <c r="AA30" s="71">
        <f>'OECD EMPN'!AM40</f>
        <v>19.3</v>
      </c>
      <c r="AB30" s="71">
        <f>'OECD EMPN'!AN40</f>
        <v>16.600000000000001</v>
      </c>
      <c r="AC30" s="71">
        <f>'OECD EMPN'!AO40</f>
        <v>48.3</v>
      </c>
      <c r="AD30" s="71">
        <f>'OECD EMPN'!AP40</f>
        <v>83.8</v>
      </c>
      <c r="AE30" s="71">
        <f>'OECD EMPN'!AQ40</f>
        <v>28.1</v>
      </c>
      <c r="AF30" s="71">
        <f>'OECD EMPN'!AR40</f>
        <v>503.1</v>
      </c>
      <c r="AG30" s="71">
        <f>'OECD EMPN'!AU40</f>
        <v>290.5</v>
      </c>
      <c r="AH30" s="71">
        <f>'OECD EMPN'!AV40</f>
        <v>300.7</v>
      </c>
      <c r="AI30" s="71">
        <f>'OECD EMPN'!AW40</f>
        <v>365.4</v>
      </c>
      <c r="AJ30" s="71">
        <f>'OECD EMPN'!AY40</f>
        <v>152</v>
      </c>
      <c r="AK30" s="71">
        <f>'OECD EMPN'!AZ40</f>
        <v>122.2</v>
      </c>
    </row>
    <row r="31" spans="1:37" x14ac:dyDescent="0.45">
      <c r="A31" s="71" t="str">
        <f>'OECD EMPN'!A41</f>
        <v>SVK: Slovak Republic</v>
      </c>
      <c r="B31" s="71">
        <f>'OECD EMPN'!D41</f>
        <v>73.400000000000006</v>
      </c>
      <c r="C31" s="71">
        <f>'OECD EMPN'!F41</f>
        <v>3.7</v>
      </c>
      <c r="D31" s="71">
        <f>'OECD EMPN'!G41</f>
        <v>2.1</v>
      </c>
      <c r="E31" s="71">
        <f>'OECD EMPN'!H41</f>
        <v>1</v>
      </c>
      <c r="F31" s="71">
        <f>'OECD EMPN'!J41</f>
        <v>43.4</v>
      </c>
      <c r="G31" s="71">
        <f>'OECD EMPN'!K41</f>
        <v>38.6</v>
      </c>
      <c r="H31" s="71">
        <f>'OECD EMPN'!M41</f>
        <v>26.7</v>
      </c>
      <c r="I31" s="71">
        <f>'OECD EMPN'!N41</f>
        <v>14.1</v>
      </c>
      <c r="J31" s="71">
        <f>'OECD EMPN'!P41</f>
        <v>2.5</v>
      </c>
      <c r="K31" s="71">
        <f>'OECD EMPN'!Q41</f>
        <v>10.8</v>
      </c>
      <c r="L31" s="71">
        <f>'OECD EMPN'!R41</f>
        <v>33.1</v>
      </c>
      <c r="M31" s="71">
        <f>'OECD EMPN'!S41</f>
        <v>17.899999999999999</v>
      </c>
      <c r="N31" s="71">
        <f>'OECD EMPN'!U41</f>
        <v>22.8</v>
      </c>
      <c r="O31" s="71">
        <f>'OECD EMPN'!V41</f>
        <v>75.400000000000006</v>
      </c>
      <c r="P31" s="71">
        <f>'OECD EMPN'!X41</f>
        <v>14.7</v>
      </c>
      <c r="Q31" s="71">
        <f>'OECD EMPN'!Y41</f>
        <v>31.5</v>
      </c>
      <c r="R31" s="71">
        <f>'OECD EMPN'!Z41</f>
        <v>42.9</v>
      </c>
      <c r="S31" s="71">
        <f>'OECD EMPN'!AB41</f>
        <v>67.900000000000006</v>
      </c>
      <c r="T31" s="71">
        <f>'OECD EMPN'!AC41</f>
        <v>4.2</v>
      </c>
      <c r="U31" s="71">
        <f>'OECD EMPN'!AD41</f>
        <v>44.3</v>
      </c>
      <c r="V31" s="71">
        <f>'OECD EMPN'!AE41</f>
        <v>40.5</v>
      </c>
      <c r="W31" s="71">
        <f>'OECD EMPN'!AF41</f>
        <v>163.1</v>
      </c>
      <c r="X31" s="71">
        <f>'OECD EMPN'!AI41</f>
        <v>377.6</v>
      </c>
      <c r="Y31" s="71">
        <f>'OECD EMPN'!AJ41</f>
        <v>137</v>
      </c>
      <c r="Z31" s="71">
        <f>'OECD EMPN'!AK41</f>
        <v>94.3</v>
      </c>
      <c r="AA31" s="71">
        <f>'OECD EMPN'!AM41</f>
        <v>12.1</v>
      </c>
      <c r="AB31" s="71">
        <f>'OECD EMPN'!AN41</f>
        <v>11.4</v>
      </c>
      <c r="AC31" s="71">
        <f>'OECD EMPN'!AO41</f>
        <v>37.4</v>
      </c>
      <c r="AD31" s="71">
        <f>'OECD EMPN'!AP41</f>
        <v>45.7</v>
      </c>
      <c r="AE31" s="71">
        <f>'OECD EMPN'!AQ41</f>
        <v>22.6</v>
      </c>
      <c r="AF31" s="71">
        <f>'OECD EMPN'!AR41</f>
        <v>228.5</v>
      </c>
      <c r="AG31" s="71">
        <f>'OECD EMPN'!AU41</f>
        <v>160.80000000000001</v>
      </c>
      <c r="AH31" s="71">
        <f>'OECD EMPN'!AV41</f>
        <v>171.5</v>
      </c>
      <c r="AI31" s="71">
        <f>'OECD EMPN'!AW41</f>
        <v>130.9</v>
      </c>
      <c r="AJ31" s="71">
        <f>'OECD EMPN'!AY41</f>
        <v>62.7</v>
      </c>
      <c r="AK31" s="71">
        <f>'OECD EMPN'!AZ41</f>
        <v>0</v>
      </c>
    </row>
    <row r="32" spans="1:37" x14ac:dyDescent="0.45">
      <c r="A32" s="71" t="str">
        <f>'OECD EMPN'!A42</f>
        <v>SVN: Slovenia</v>
      </c>
      <c r="B32" s="71">
        <f>'OECD EMPN'!D42</f>
        <v>75.3</v>
      </c>
      <c r="C32" s="71">
        <f>'OECD EMPN'!F42</f>
        <v>1.5</v>
      </c>
      <c r="D32" s="71">
        <f>'OECD EMPN'!G42</f>
        <v>0.9</v>
      </c>
      <c r="E32" s="71">
        <f>'OECD EMPN'!H42</f>
        <v>0.1</v>
      </c>
      <c r="F32" s="71">
        <f>'OECD EMPN'!J42</f>
        <v>16.3</v>
      </c>
      <c r="G32" s="71">
        <f>'OECD EMPN'!K42</f>
        <v>10</v>
      </c>
      <c r="H32" s="71">
        <f>'OECD EMPN'!M42</f>
        <v>9.1999999999999993</v>
      </c>
      <c r="I32" s="71">
        <f>'OECD EMPN'!N42</f>
        <v>8.4</v>
      </c>
      <c r="J32" s="71">
        <f>'OECD EMPN'!P42</f>
        <v>0</v>
      </c>
      <c r="K32" s="71">
        <f>'OECD EMPN'!Q42</f>
        <v>14.3</v>
      </c>
      <c r="L32" s="71">
        <f>'OECD EMPN'!R42</f>
        <v>13.9</v>
      </c>
      <c r="M32" s="71">
        <f>'OECD EMPN'!S42</f>
        <v>7</v>
      </c>
      <c r="N32" s="71">
        <f>'OECD EMPN'!U42</f>
        <v>8</v>
      </c>
      <c r="O32" s="71">
        <f>'OECD EMPN'!V42</f>
        <v>32.4</v>
      </c>
      <c r="P32" s="71">
        <f>'OECD EMPN'!X42</f>
        <v>6.4</v>
      </c>
      <c r="Q32" s="71">
        <f>'OECD EMPN'!Y42</f>
        <v>17.600000000000001</v>
      </c>
      <c r="R32" s="71">
        <f>'OECD EMPN'!Z42</f>
        <v>13</v>
      </c>
      <c r="S32" s="71">
        <f>'OECD EMPN'!AB42</f>
        <v>14.5</v>
      </c>
      <c r="T32" s="71">
        <f>'OECD EMPN'!AC42</f>
        <v>0.6</v>
      </c>
      <c r="U32" s="71">
        <f>'OECD EMPN'!AD42</f>
        <v>19.2</v>
      </c>
      <c r="V32" s="71">
        <f>'OECD EMPN'!AE42</f>
        <v>19</v>
      </c>
      <c r="W32" s="71">
        <f>'OECD EMPN'!AF42</f>
        <v>62.6</v>
      </c>
      <c r="X32" s="71">
        <f>'OECD EMPN'!AI42</f>
        <v>115.4</v>
      </c>
      <c r="Y32" s="71">
        <f>'OECD EMPN'!AJ42</f>
        <v>48.8</v>
      </c>
      <c r="Z32" s="71">
        <f>'OECD EMPN'!AK42</f>
        <v>35.9</v>
      </c>
      <c r="AA32" s="71">
        <f>'OECD EMPN'!AM42</f>
        <v>7.4</v>
      </c>
      <c r="AB32" s="71">
        <f>'OECD EMPN'!AN42</f>
        <v>5.2</v>
      </c>
      <c r="AC32" s="71">
        <f>'OECD EMPN'!AO42</f>
        <v>15.1</v>
      </c>
      <c r="AD32" s="71">
        <f>'OECD EMPN'!AP42</f>
        <v>22.7</v>
      </c>
      <c r="AE32" s="71">
        <f>'OECD EMPN'!AQ42</f>
        <v>5.5</v>
      </c>
      <c r="AF32" s="71">
        <f>'OECD EMPN'!AR42</f>
        <v>120.9</v>
      </c>
      <c r="AG32" s="71">
        <f>'OECD EMPN'!AU42</f>
        <v>49.3</v>
      </c>
      <c r="AH32" s="71">
        <f>'OECD EMPN'!AV42</f>
        <v>69.2</v>
      </c>
      <c r="AI32" s="71">
        <f>'OECD EMPN'!AW42</f>
        <v>59.4</v>
      </c>
      <c r="AJ32" s="71">
        <f>'OECD EMPN'!AY42</f>
        <v>34.9</v>
      </c>
      <c r="AK32" s="71">
        <f>'OECD EMPN'!AZ42</f>
        <v>1.6</v>
      </c>
    </row>
    <row r="33" spans="1:37" x14ac:dyDescent="0.45">
      <c r="A33" s="71" t="str">
        <f>'OECD EMPN'!A43</f>
        <v>ESP: Spain</v>
      </c>
      <c r="B33" s="71">
        <f>'OECD EMPN'!D43</f>
        <v>731.6</v>
      </c>
      <c r="C33" s="71">
        <f>'OECD EMPN'!F43</f>
        <v>3.3</v>
      </c>
      <c r="D33" s="71">
        <f>'OECD EMPN'!G43</f>
        <v>26.2</v>
      </c>
      <c r="E33" s="71">
        <f>'OECD EMPN'!H43</f>
        <v>0.4</v>
      </c>
      <c r="F33" s="71">
        <f>'OECD EMPN'!J43</f>
        <v>429.8</v>
      </c>
      <c r="G33" s="71">
        <f>'OECD EMPN'!K43</f>
        <v>153.80000000000001</v>
      </c>
      <c r="H33" s="71">
        <f>'OECD EMPN'!M43</f>
        <v>54.5</v>
      </c>
      <c r="I33" s="71">
        <f>'OECD EMPN'!N43</f>
        <v>107.4</v>
      </c>
      <c r="J33" s="71">
        <f>'OECD EMPN'!P43</f>
        <v>8.6</v>
      </c>
      <c r="K33" s="71">
        <f>'OECD EMPN'!Q43</f>
        <v>139</v>
      </c>
      <c r="L33" s="71">
        <f>'OECD EMPN'!R43</f>
        <v>88.3</v>
      </c>
      <c r="M33" s="71">
        <f>'OECD EMPN'!S43</f>
        <v>87</v>
      </c>
      <c r="N33" s="71">
        <f>'OECD EMPN'!U43</f>
        <v>76.7</v>
      </c>
      <c r="O33" s="71">
        <f>'OECD EMPN'!V43</f>
        <v>215</v>
      </c>
      <c r="P33" s="71">
        <f>'OECD EMPN'!X43</f>
        <v>39.200000000000003</v>
      </c>
      <c r="Q33" s="71">
        <f>'OECD EMPN'!Y43</f>
        <v>58.2</v>
      </c>
      <c r="R33" s="71">
        <f>'OECD EMPN'!Z43</f>
        <v>130.4</v>
      </c>
      <c r="S33" s="71">
        <f>'OECD EMPN'!AB43</f>
        <v>148.5</v>
      </c>
      <c r="T33" s="71">
        <f>'OECD EMPN'!AC43</f>
        <v>50.1</v>
      </c>
      <c r="U33" s="71">
        <f>'OECD EMPN'!AD43</f>
        <v>210.6</v>
      </c>
      <c r="V33" s="71">
        <f>'OECD EMPN'!AE43</f>
        <v>205.6</v>
      </c>
      <c r="W33" s="71">
        <f>'OECD EMPN'!AF43</f>
        <v>1040.3</v>
      </c>
      <c r="X33" s="71">
        <f>'OECD EMPN'!AI43</f>
        <v>3344.6</v>
      </c>
      <c r="Y33" s="71">
        <f>'OECD EMPN'!AJ43</f>
        <v>806.4</v>
      </c>
      <c r="Z33" s="71">
        <f>'OECD EMPN'!AK43</f>
        <v>1449.1</v>
      </c>
      <c r="AA33" s="71">
        <f>'OECD EMPN'!AM43</f>
        <v>127.3</v>
      </c>
      <c r="AB33" s="71">
        <f>'OECD EMPN'!AN43</f>
        <v>68.8</v>
      </c>
      <c r="AC33" s="71">
        <f>'OECD EMPN'!AO43</f>
        <v>284</v>
      </c>
      <c r="AD33" s="71">
        <f>'OECD EMPN'!AP43</f>
        <v>356.7</v>
      </c>
      <c r="AE33" s="71">
        <f>'OECD EMPN'!AQ43</f>
        <v>199.9</v>
      </c>
      <c r="AF33" s="71">
        <f>'OECD EMPN'!AR43</f>
        <v>2211.1</v>
      </c>
      <c r="AG33" s="71">
        <f>'OECD EMPN'!AU43</f>
        <v>1449.8</v>
      </c>
      <c r="AH33" s="71">
        <f>'OECD EMPN'!AV43</f>
        <v>1225.2</v>
      </c>
      <c r="AI33" s="71">
        <f>'OECD EMPN'!AW43</f>
        <v>1316.7</v>
      </c>
      <c r="AJ33" s="71">
        <f>'OECD EMPN'!AY43</f>
        <v>1016.5</v>
      </c>
      <c r="AK33" s="71">
        <f>'OECD EMPN'!AZ43</f>
        <v>660.7</v>
      </c>
    </row>
    <row r="34" spans="1:37" x14ac:dyDescent="0.45">
      <c r="A34" s="71" t="str">
        <f>'OECD EMPN'!A44</f>
        <v>SWE: Sweden</v>
      </c>
      <c r="B34" s="71">
        <f>'OECD EMPN'!D44</f>
        <v>107</v>
      </c>
      <c r="C34" s="71">
        <f>'OECD EMPN'!F44</f>
        <v>0.2</v>
      </c>
      <c r="D34" s="71">
        <f>'OECD EMPN'!G44</f>
        <v>8.6</v>
      </c>
      <c r="E34" s="71">
        <f>'OECD EMPN'!H44</f>
        <v>0.2</v>
      </c>
      <c r="F34" s="71">
        <f>'OECD EMPN'!J44</f>
        <v>55</v>
      </c>
      <c r="G34" s="71">
        <f>'OECD EMPN'!K44</f>
        <v>8</v>
      </c>
      <c r="H34" s="71">
        <f>'OECD EMPN'!M44</f>
        <v>32</v>
      </c>
      <c r="I34" s="71">
        <f>'OECD EMPN'!N44</f>
        <v>41</v>
      </c>
      <c r="J34" s="71">
        <f>'OECD EMPN'!P44</f>
        <v>3</v>
      </c>
      <c r="K34" s="71">
        <f>'OECD EMPN'!Q44</f>
        <v>30</v>
      </c>
      <c r="L34" s="71">
        <f>'OECD EMPN'!R44</f>
        <v>21</v>
      </c>
      <c r="M34" s="71">
        <f>'OECD EMPN'!S44</f>
        <v>18</v>
      </c>
      <c r="N34" s="71">
        <f>'OECD EMPN'!U44</f>
        <v>30</v>
      </c>
      <c r="O34" s="71">
        <f>'OECD EMPN'!V44</f>
        <v>75</v>
      </c>
      <c r="P34" s="71">
        <f>'OECD EMPN'!X44</f>
        <v>21</v>
      </c>
      <c r="Q34" s="71">
        <f>'OECD EMPN'!Y44</f>
        <v>26</v>
      </c>
      <c r="R34" s="71">
        <f>'OECD EMPN'!Z44</f>
        <v>74</v>
      </c>
      <c r="S34" s="71">
        <f>'OECD EMPN'!AB44</f>
        <v>63</v>
      </c>
      <c r="T34" s="71">
        <f>'OECD EMPN'!AC44</f>
        <v>16</v>
      </c>
      <c r="U34" s="71">
        <f>'OECD EMPN'!AD44</f>
        <v>46</v>
      </c>
      <c r="V34" s="71">
        <f>'OECD EMPN'!AE44</f>
        <v>57</v>
      </c>
      <c r="W34" s="71">
        <f>'OECD EMPN'!AF44</f>
        <v>342</v>
      </c>
      <c r="X34" s="71">
        <f>'OECD EMPN'!AI44</f>
        <v>562</v>
      </c>
      <c r="Y34" s="71">
        <f>'OECD EMPN'!AJ44</f>
        <v>245</v>
      </c>
      <c r="Z34" s="71">
        <f>'OECD EMPN'!AK44</f>
        <v>184</v>
      </c>
      <c r="AA34" s="71">
        <f>'OECD EMPN'!AM44</f>
        <v>57.8</v>
      </c>
      <c r="AB34" s="71">
        <f>'OECD EMPN'!AN44</f>
        <v>22.9</v>
      </c>
      <c r="AC34" s="71">
        <f>'OECD EMPN'!AO44</f>
        <v>113.4</v>
      </c>
      <c r="AD34" s="71">
        <f>'OECD EMPN'!AP44</f>
        <v>96</v>
      </c>
      <c r="AE34" s="71">
        <f>'OECD EMPN'!AQ44</f>
        <v>78</v>
      </c>
      <c r="AF34" s="71">
        <f>'OECD EMPN'!AR44</f>
        <v>584</v>
      </c>
      <c r="AG34" s="71">
        <f>'OECD EMPN'!AU44</f>
        <v>259</v>
      </c>
      <c r="AH34" s="71">
        <f>'OECD EMPN'!AV44</f>
        <v>488</v>
      </c>
      <c r="AI34" s="71">
        <f>'OECD EMPN'!AW44</f>
        <v>810</v>
      </c>
      <c r="AJ34" s="71">
        <f>'OECD EMPN'!AY44</f>
        <v>232</v>
      </c>
      <c r="AK34" s="71">
        <f>'OECD EMPN'!AZ44</f>
        <v>3</v>
      </c>
    </row>
    <row r="35" spans="1:37" x14ac:dyDescent="0.45">
      <c r="A35" s="71" t="str">
        <f>'OECD EMPN'!A45</f>
        <v>CHE: Switzerland</v>
      </c>
      <c r="B35" s="71">
        <f>'OECD EMPN'!D45</f>
        <v>165.9</v>
      </c>
      <c r="C35" s="71">
        <f>'OECD EMPN'!F45</f>
        <v>0</v>
      </c>
      <c r="D35" s="71">
        <f>'OECD EMPN'!G45</f>
        <v>4.3</v>
      </c>
      <c r="E35" s="71">
        <f>'OECD EMPN'!H45</f>
        <v>0.1</v>
      </c>
      <c r="F35" s="71">
        <f>'OECD EMPN'!J45</f>
        <v>90.4</v>
      </c>
      <c r="G35" s="71">
        <f>'OECD EMPN'!K45</f>
        <v>13.5</v>
      </c>
      <c r="H35" s="71">
        <f>'OECD EMPN'!M45</f>
        <v>36.799999999999997</v>
      </c>
      <c r="I35" s="71">
        <f>'OECD EMPN'!N45</f>
        <v>27.9</v>
      </c>
      <c r="J35" s="71">
        <f>'OECD EMPN'!P45</f>
        <v>0.6</v>
      </c>
      <c r="K35" s="71">
        <f>'OECD EMPN'!Q45</f>
        <v>74.900000000000006</v>
      </c>
      <c r="L35" s="71">
        <f>'OECD EMPN'!R45</f>
        <v>23</v>
      </c>
      <c r="M35" s="71">
        <f>'OECD EMPN'!S45</f>
        <v>17.5</v>
      </c>
      <c r="N35" s="71">
        <f>'OECD EMPN'!U45</f>
        <v>12.7</v>
      </c>
      <c r="O35" s="71">
        <f>'OECD EMPN'!V45</f>
        <v>78.5</v>
      </c>
      <c r="P35" s="71">
        <f>'OECD EMPN'!X45</f>
        <v>110.6</v>
      </c>
      <c r="Q35" s="71">
        <f>'OECD EMPN'!Y45</f>
        <v>32.200000000000003</v>
      </c>
      <c r="R35" s="71">
        <f>'OECD EMPN'!Z45</f>
        <v>81.099999999999994</v>
      </c>
      <c r="S35" s="71">
        <f>'OECD EMPN'!AB45</f>
        <v>4.9000000000000004</v>
      </c>
      <c r="T35" s="71">
        <f>'OECD EMPN'!AC45</f>
        <v>11.6</v>
      </c>
      <c r="U35" s="71">
        <f>'OECD EMPN'!AD45</f>
        <v>47.4</v>
      </c>
      <c r="V35" s="71">
        <f>'OECD EMPN'!AE45</f>
        <v>46.1</v>
      </c>
      <c r="W35" s="71">
        <f>'OECD EMPN'!AF45</f>
        <v>336.9</v>
      </c>
      <c r="X35" s="71">
        <f>'OECD EMPN'!AI45</f>
        <v>623.5</v>
      </c>
      <c r="Y35" s="71">
        <f>'OECD EMPN'!AJ45</f>
        <v>232.9</v>
      </c>
      <c r="Z35" s="71">
        <f>'OECD EMPN'!AK45</f>
        <v>240.4</v>
      </c>
      <c r="AA35" s="71">
        <f>'OECD EMPN'!AM45</f>
        <v>34.700000000000003</v>
      </c>
      <c r="AB35" s="71">
        <f>'OECD EMPN'!AN45</f>
        <v>30.4</v>
      </c>
      <c r="AC35" s="71">
        <f>'OECD EMPN'!AO45</f>
        <v>90.3</v>
      </c>
      <c r="AD35" s="71">
        <f>'OECD EMPN'!AP45</f>
        <v>232.3</v>
      </c>
      <c r="AE35" s="71">
        <f>'OECD EMPN'!AQ45</f>
        <v>54.8</v>
      </c>
      <c r="AF35" s="71">
        <f>'OECD EMPN'!AR45</f>
        <v>694.7</v>
      </c>
      <c r="AG35" s="71">
        <f>'OECD EMPN'!AU45</f>
        <v>193.1</v>
      </c>
      <c r="AH35" s="71">
        <f>'OECD EMPN'!AV45</f>
        <v>321.39999999999998</v>
      </c>
      <c r="AI35" s="71">
        <f>'OECD EMPN'!AW45</f>
        <v>636.9</v>
      </c>
      <c r="AJ35" s="71">
        <f>'OECD EMPN'!AY45</f>
        <v>232.7</v>
      </c>
      <c r="AK35" s="71">
        <f>'OECD EMPN'!AZ45</f>
        <v>59.7</v>
      </c>
    </row>
    <row r="36" spans="1:37" x14ac:dyDescent="0.45">
      <c r="A36" s="71" t="str">
        <f>'OECD EMPN'!A46</f>
        <v>TUR: Turkey</v>
      </c>
      <c r="B36" s="71">
        <f>'OECD EMPN'!D46</f>
        <v>5422.5</v>
      </c>
      <c r="C36" s="71">
        <f>'OECD EMPN'!F46</f>
        <v>42.2</v>
      </c>
      <c r="D36" s="71">
        <f>'OECD EMPN'!G46</f>
        <v>74</v>
      </c>
      <c r="E36" s="71">
        <f>'OECD EMPN'!H46</f>
        <v>1.5</v>
      </c>
      <c r="F36" s="71">
        <f>'OECD EMPN'!J46</f>
        <v>665.2</v>
      </c>
      <c r="G36" s="71">
        <f>'OECD EMPN'!K46</f>
        <v>1371.6</v>
      </c>
      <c r="H36" s="71">
        <f>'OECD EMPN'!M46</f>
        <v>97.6</v>
      </c>
      <c r="I36" s="71">
        <f>'OECD EMPN'!N46</f>
        <v>157.19999999999999</v>
      </c>
      <c r="J36" s="71">
        <f>'OECD EMPN'!P46</f>
        <v>10.6</v>
      </c>
      <c r="K36" s="71">
        <f>'OECD EMPN'!Q46</f>
        <v>42.7</v>
      </c>
      <c r="L36" s="71">
        <f>'OECD EMPN'!R46</f>
        <v>290.39999999999998</v>
      </c>
      <c r="M36" s="71">
        <f>'OECD EMPN'!S46</f>
        <v>339.8</v>
      </c>
      <c r="N36" s="71">
        <f>'OECD EMPN'!U46</f>
        <v>183.3</v>
      </c>
      <c r="O36" s="71">
        <f>'OECD EMPN'!V46</f>
        <v>452.4</v>
      </c>
      <c r="P36" s="71">
        <f>'OECD EMPN'!X46</f>
        <v>47.1</v>
      </c>
      <c r="Q36" s="71">
        <f>'OECD EMPN'!Y46</f>
        <v>208.3</v>
      </c>
      <c r="R36" s="71">
        <f>'OECD EMPN'!Z46</f>
        <v>287.7</v>
      </c>
      <c r="S36" s="71">
        <f>'OECD EMPN'!AB46</f>
        <v>262.89999999999998</v>
      </c>
      <c r="T36" s="71">
        <f>'OECD EMPN'!AC46</f>
        <v>40.5</v>
      </c>
      <c r="U36" s="71">
        <f>'OECD EMPN'!AD46</f>
        <v>444.8</v>
      </c>
      <c r="V36" s="71">
        <f>'OECD EMPN'!AE46</f>
        <v>254.2</v>
      </c>
      <c r="W36" s="71">
        <f>'OECD EMPN'!AF46</f>
        <v>1892.9</v>
      </c>
      <c r="X36" s="71">
        <f>'OECD EMPN'!AI46</f>
        <v>3652.2</v>
      </c>
      <c r="Y36" s="71">
        <f>'OECD EMPN'!AJ46</f>
        <v>1095.8</v>
      </c>
      <c r="Z36" s="71">
        <f>'OECD EMPN'!AK46</f>
        <v>1433</v>
      </c>
      <c r="AA36" s="71">
        <f>'OECD EMPN'!AM46</f>
        <v>58.3</v>
      </c>
      <c r="AB36" s="71">
        <f>'OECD EMPN'!AN46</f>
        <v>75.8</v>
      </c>
      <c r="AC36" s="71">
        <f>'OECD EMPN'!AO46</f>
        <v>114.1</v>
      </c>
      <c r="AD36" s="71">
        <f>'OECD EMPN'!AP46</f>
        <v>290.8</v>
      </c>
      <c r="AE36" s="71">
        <f>'OECD EMPN'!AQ46</f>
        <v>209.7</v>
      </c>
      <c r="AF36" s="71">
        <f>'OECD EMPN'!AR46</f>
        <v>2018.5</v>
      </c>
      <c r="AG36" s="71">
        <f>'OECD EMPN'!AU46</f>
        <v>1425.1</v>
      </c>
      <c r="AH36" s="71">
        <f>'OECD EMPN'!AV46</f>
        <v>1395.4</v>
      </c>
      <c r="AI36" s="71">
        <f>'OECD EMPN'!AW46</f>
        <v>1040.4000000000001</v>
      </c>
      <c r="AJ36" s="71">
        <f>'OECD EMPN'!AY46</f>
        <v>877.1</v>
      </c>
      <c r="AK36" s="71">
        <f>'OECD EMPN'!AZ46</f>
        <v>54.5</v>
      </c>
    </row>
    <row r="37" spans="1:37" x14ac:dyDescent="0.45">
      <c r="A37" s="71" t="str">
        <f>'OECD EMPN'!A47</f>
        <v>GBR: United Kingdom</v>
      </c>
      <c r="B37" s="71">
        <f>'OECD EMPN'!D47</f>
        <v>399.6</v>
      </c>
      <c r="C37" s="71">
        <f>'OECD EMPN'!F47</f>
        <v>20.9</v>
      </c>
      <c r="D37" s="71">
        <f>'OECD EMPN'!G47</f>
        <v>21.6</v>
      </c>
      <c r="E37" s="71">
        <f>'OECD EMPN'!H47</f>
        <v>33.200000000000003</v>
      </c>
      <c r="F37" s="71">
        <f>'OECD EMPN'!J47</f>
        <v>413.2</v>
      </c>
      <c r="G37" s="71">
        <f>'OECD EMPN'!K47</f>
        <v>106.5</v>
      </c>
      <c r="H37" s="71">
        <f>'OECD EMPN'!M47</f>
        <v>79.900000000000006</v>
      </c>
      <c r="I37" s="71">
        <f>'OECD EMPN'!N47</f>
        <v>164.9</v>
      </c>
      <c r="J37" s="71">
        <f>'OECD EMPN'!P47</f>
        <v>10</v>
      </c>
      <c r="K37" s="71">
        <f>'OECD EMPN'!Q47</f>
        <v>136.9</v>
      </c>
      <c r="L37" s="71">
        <f>'OECD EMPN'!R47</f>
        <v>167.8</v>
      </c>
      <c r="M37" s="71">
        <f>'OECD EMPN'!S47</f>
        <v>86.1</v>
      </c>
      <c r="N37" s="71">
        <f>'OECD EMPN'!U47</f>
        <v>64.7</v>
      </c>
      <c r="O37" s="71">
        <f>'OECD EMPN'!V47</f>
        <v>302.8</v>
      </c>
      <c r="P37" s="71">
        <f>'OECD EMPN'!X47</f>
        <v>114.5</v>
      </c>
      <c r="Q37" s="71">
        <f>'OECD EMPN'!Y47</f>
        <v>84.6</v>
      </c>
      <c r="R37" s="71">
        <f>'OECD EMPN'!Z47</f>
        <v>187</v>
      </c>
      <c r="S37" s="71">
        <f>'OECD EMPN'!AB47</f>
        <v>153.19999999999999</v>
      </c>
      <c r="T37" s="71">
        <f>'OECD EMPN'!AC47</f>
        <v>133.80000000000001</v>
      </c>
      <c r="U37" s="71">
        <f>'OECD EMPN'!AD47</f>
        <v>298</v>
      </c>
      <c r="V37" s="71">
        <f>'OECD EMPN'!AE47</f>
        <v>301.10000000000002</v>
      </c>
      <c r="W37" s="71">
        <f>'OECD EMPN'!AF47</f>
        <v>2135.4</v>
      </c>
      <c r="X37" s="71">
        <f>'OECD EMPN'!AI47</f>
        <v>4751.5</v>
      </c>
      <c r="Y37" s="71">
        <f>'OECD EMPN'!AJ47</f>
        <v>1442.3</v>
      </c>
      <c r="Z37" s="71">
        <f>'OECD EMPN'!AK47</f>
        <v>2035.7</v>
      </c>
      <c r="AA37" s="71">
        <f>'OECD EMPN'!AM47</f>
        <v>355.8</v>
      </c>
      <c r="AB37" s="71">
        <f>'OECD EMPN'!AN47</f>
        <v>222.9</v>
      </c>
      <c r="AC37" s="71">
        <f>'OECD EMPN'!AO47</f>
        <v>731.1</v>
      </c>
      <c r="AD37" s="71">
        <f>'OECD EMPN'!AP47</f>
        <v>1051.5</v>
      </c>
      <c r="AE37" s="71">
        <f>'OECD EMPN'!AQ47</f>
        <v>509.7</v>
      </c>
      <c r="AF37" s="71">
        <f>'OECD EMPN'!AR47</f>
        <v>5128.1000000000004</v>
      </c>
      <c r="AG37" s="71">
        <f>'OECD EMPN'!AU47</f>
        <v>1373.6</v>
      </c>
      <c r="AH37" s="71">
        <f>'OECD EMPN'!AV47</f>
        <v>2651.1</v>
      </c>
      <c r="AI37" s="71">
        <f>'OECD EMPN'!AW47</f>
        <v>3867.7</v>
      </c>
      <c r="AJ37" s="71">
        <f>'OECD EMPN'!AY47</f>
        <v>1687.5</v>
      </c>
      <c r="AK37" s="71">
        <f>'OECD EMPN'!AZ47</f>
        <v>57</v>
      </c>
    </row>
    <row r="38" spans="1:37" x14ac:dyDescent="0.45">
      <c r="A38" s="71" t="str">
        <f>'OECD EMPN'!A48</f>
        <v>USA: United States</v>
      </c>
      <c r="B38" s="71">
        <f>'OECD EMPN'!D48</f>
        <v>2253</v>
      </c>
      <c r="C38" s="71">
        <f>'OECD EMPN'!F48</f>
        <v>262.60000000000002</v>
      </c>
      <c r="D38" s="71">
        <f>'OECD EMPN'!G48</f>
        <v>135.4</v>
      </c>
      <c r="E38" s="71">
        <f>'OECD EMPN'!H48</f>
        <v>373</v>
      </c>
      <c r="F38" s="71">
        <f>'OECD EMPN'!J48</f>
        <v>1783</v>
      </c>
      <c r="G38" s="71">
        <f>'OECD EMPN'!K48</f>
        <v>442</v>
      </c>
      <c r="H38" s="71">
        <f>'OECD EMPN'!M48</f>
        <v>399</v>
      </c>
      <c r="I38" s="71">
        <f>'OECD EMPN'!N48</f>
        <v>842</v>
      </c>
      <c r="J38" s="71">
        <f>'OECD EMPN'!P48</f>
        <v>111</v>
      </c>
      <c r="K38" s="71">
        <f>'OECD EMPN'!Q48</f>
        <v>820</v>
      </c>
      <c r="L38" s="71">
        <f>'OECD EMPN'!R48</f>
        <v>690</v>
      </c>
      <c r="M38" s="71">
        <f>'OECD EMPN'!S48</f>
        <v>412</v>
      </c>
      <c r="N38" s="71">
        <f>'OECD EMPN'!U48</f>
        <v>395</v>
      </c>
      <c r="O38" s="71">
        <f>'OECD EMPN'!V48</f>
        <v>1483</v>
      </c>
      <c r="P38" s="71">
        <f>'OECD EMPN'!X48</f>
        <v>1058</v>
      </c>
      <c r="Q38" s="71">
        <f>'OECD EMPN'!Y48</f>
        <v>382</v>
      </c>
      <c r="R38" s="71">
        <f>'OECD EMPN'!Z48</f>
        <v>1126</v>
      </c>
      <c r="S38" s="71">
        <f>'OECD EMPN'!AB48</f>
        <v>922</v>
      </c>
      <c r="T38" s="71">
        <f>'OECD EMPN'!AC48</f>
        <v>695</v>
      </c>
      <c r="U38" s="71">
        <f>'OECD EMPN'!AD48</f>
        <v>1355.5</v>
      </c>
      <c r="V38" s="71">
        <f>'OECD EMPN'!AE48</f>
        <v>975</v>
      </c>
      <c r="W38" s="71">
        <f>'OECD EMPN'!AF48</f>
        <v>8240</v>
      </c>
      <c r="X38" s="71">
        <f>'OECD EMPN'!AI48</f>
        <v>23893.3</v>
      </c>
      <c r="Y38" s="71">
        <f>'OECD EMPN'!AJ48</f>
        <v>5988</v>
      </c>
      <c r="Z38" s="71">
        <f>'OECD EMPN'!AK48</f>
        <v>13295</v>
      </c>
      <c r="AA38" s="71">
        <f>'OECD EMPN'!AM48</f>
        <v>1686.9</v>
      </c>
      <c r="AB38" s="71">
        <f>'OECD EMPN'!AN48</f>
        <v>823.1</v>
      </c>
      <c r="AC38" s="71">
        <f>'OECD EMPN'!AO48</f>
        <v>2455</v>
      </c>
      <c r="AD38" s="71">
        <f>'OECD EMPN'!AP48</f>
        <v>6300</v>
      </c>
      <c r="AE38" s="71">
        <f>'OECD EMPN'!AQ48</f>
        <v>1958</v>
      </c>
      <c r="AF38" s="71">
        <f>'OECD EMPN'!AR48</f>
        <v>19863</v>
      </c>
      <c r="AG38" s="71">
        <f>'OECD EMPN'!AU48</f>
        <v>13365</v>
      </c>
      <c r="AH38" s="71">
        <f>'OECD EMPN'!AV48</f>
        <v>14114</v>
      </c>
      <c r="AI38" s="71">
        <f>'OECD EMPN'!AW48</f>
        <v>19522</v>
      </c>
      <c r="AJ38" s="71">
        <f>'OECD EMPN'!AY48</f>
        <v>8780.2000000000007</v>
      </c>
      <c r="AK38" s="71">
        <f>'OECD EMPN'!AZ48</f>
        <v>329.1</v>
      </c>
    </row>
    <row r="39" spans="1:37" x14ac:dyDescent="0.45">
      <c r="A39" s="71" t="str">
        <f>'OECD EMPN'!A49</f>
        <v>NONOECD: Non-OECD economies and aggregates</v>
      </c>
      <c r="B39" s="71">
        <f>'OECD EMPN'!D49</f>
        <v>515619.6</v>
      </c>
      <c r="C39" s="71">
        <f>'OECD EMPN'!F49</f>
        <v>13313</v>
      </c>
      <c r="D39" s="71">
        <f>'OECD EMPN'!G49</f>
        <v>6365.4</v>
      </c>
      <c r="E39" s="71">
        <f>'OECD EMPN'!H49</f>
        <v>1531.7</v>
      </c>
      <c r="F39" s="71">
        <f>'OECD EMPN'!J49</f>
        <v>31707.1</v>
      </c>
      <c r="G39" s="71">
        <f>'OECD EMPN'!K49</f>
        <v>42066.2</v>
      </c>
      <c r="H39" s="71">
        <f>'OECD EMPN'!M49</f>
        <v>7148.3</v>
      </c>
      <c r="I39" s="71">
        <f>'OECD EMPN'!N49</f>
        <v>6434.5</v>
      </c>
      <c r="J39" s="71">
        <f>'OECD EMPN'!P49</f>
        <v>1970.9</v>
      </c>
      <c r="K39" s="71">
        <f>'OECD EMPN'!Q49</f>
        <v>16566.099999999999</v>
      </c>
      <c r="L39" s="71">
        <f>'OECD EMPN'!R49</f>
        <v>8828</v>
      </c>
      <c r="M39" s="71">
        <f>'OECD EMPN'!S49</f>
        <v>16208.6</v>
      </c>
      <c r="N39" s="71">
        <f>'OECD EMPN'!U49</f>
        <v>12713.5</v>
      </c>
      <c r="O39" s="71">
        <f>'OECD EMPN'!V49</f>
        <v>12127.7</v>
      </c>
      <c r="P39" s="71">
        <f>'OECD EMPN'!X49</f>
        <v>17124</v>
      </c>
      <c r="Q39" s="71">
        <f>'OECD EMPN'!Y49</f>
        <v>12062.3</v>
      </c>
      <c r="R39" s="71">
        <f>'OECD EMPN'!Z49</f>
        <v>13916.3</v>
      </c>
      <c r="S39" s="71">
        <f>'OECD EMPN'!AB49</f>
        <v>9624.2000000000007</v>
      </c>
      <c r="T39" s="71">
        <f>'OECD EMPN'!AC49</f>
        <v>4784.8</v>
      </c>
      <c r="U39" s="71">
        <f>'OECD EMPN'!AD49</f>
        <v>21944.5</v>
      </c>
      <c r="V39" s="71">
        <f>'OECD EMPN'!AE49</f>
        <v>28241.4</v>
      </c>
      <c r="W39" s="71">
        <f>'OECD EMPN'!AF49</f>
        <v>150741.6</v>
      </c>
      <c r="X39" s="71">
        <f>'OECD EMPN'!AI49</f>
        <v>134930.29999999999</v>
      </c>
      <c r="Y39" s="71">
        <f>'OECD EMPN'!AJ49</f>
        <v>71935.8</v>
      </c>
      <c r="Z39" s="71">
        <f>'OECD EMPN'!AK49</f>
        <v>32658.400000000001</v>
      </c>
      <c r="AA39" s="71">
        <f>'OECD EMPN'!AM49</f>
        <v>4709.6000000000004</v>
      </c>
      <c r="AB39" s="71">
        <f>'OECD EMPN'!AN49</f>
        <v>8663.7000000000007</v>
      </c>
      <c r="AC39" s="71">
        <f>'OECD EMPN'!AO49</f>
        <v>8476.5</v>
      </c>
      <c r="AD39" s="71">
        <f>'OECD EMPN'!AP49</f>
        <v>31158.400000000001</v>
      </c>
      <c r="AE39" s="71">
        <f>'OECD EMPN'!AQ49</f>
        <v>17781.400000000001</v>
      </c>
      <c r="AF39" s="71">
        <f>'OECD EMPN'!AR49</f>
        <v>46724.5</v>
      </c>
      <c r="AG39" s="71">
        <f>'OECD EMPN'!AU49</f>
        <v>87534.8</v>
      </c>
      <c r="AH39" s="71">
        <f>'OECD EMPN'!AV49</f>
        <v>100002</v>
      </c>
      <c r="AI39" s="71">
        <f>'OECD EMPN'!AW49</f>
        <v>49713.5</v>
      </c>
      <c r="AJ39" s="71">
        <f>'OECD EMPN'!AY49</f>
        <v>69980.5</v>
      </c>
      <c r="AK39" s="71">
        <f>'OECD EMPN'!AZ49</f>
        <v>18288.8</v>
      </c>
    </row>
    <row r="40" spans="1:37" x14ac:dyDescent="0.45">
      <c r="A40" s="71" t="str">
        <f>'OECD EMPN'!A50</f>
        <v>ARG: Argentina</v>
      </c>
      <c r="B40" s="71">
        <f>'OECD EMPN'!D50</f>
        <v>1224.9000000000001</v>
      </c>
      <c r="C40" s="71">
        <f>'OECD EMPN'!F50</f>
        <v>29.9</v>
      </c>
      <c r="D40" s="71">
        <f>'OECD EMPN'!G50</f>
        <v>14.7</v>
      </c>
      <c r="E40" s="71">
        <f>'OECD EMPN'!H50</f>
        <v>50.5</v>
      </c>
      <c r="F40" s="71">
        <f>'OECD EMPN'!J50</f>
        <v>512.20000000000005</v>
      </c>
      <c r="G40" s="71">
        <f>'OECD EMPN'!K50</f>
        <v>405.5</v>
      </c>
      <c r="H40" s="71">
        <f>'OECD EMPN'!M50</f>
        <v>38.6</v>
      </c>
      <c r="I40" s="71">
        <f>'OECD EMPN'!N50</f>
        <v>119.5</v>
      </c>
      <c r="J40" s="71">
        <f>'OECD EMPN'!P50</f>
        <v>12.4</v>
      </c>
      <c r="K40" s="71">
        <f>'OECD EMPN'!Q50</f>
        <v>180.9</v>
      </c>
      <c r="L40" s="71">
        <f>'OECD EMPN'!R50</f>
        <v>100.8</v>
      </c>
      <c r="M40" s="71">
        <f>'OECD EMPN'!S50</f>
        <v>71.2</v>
      </c>
      <c r="N40" s="71">
        <f>'OECD EMPN'!U50</f>
        <v>14.6</v>
      </c>
      <c r="O40" s="71">
        <f>'OECD EMPN'!V50</f>
        <v>321.8</v>
      </c>
      <c r="P40" s="71">
        <f>'OECD EMPN'!X50</f>
        <v>53.4</v>
      </c>
      <c r="Q40" s="71">
        <f>'OECD EMPN'!Y50</f>
        <v>52.7</v>
      </c>
      <c r="R40" s="71">
        <f>'OECD EMPN'!Z50</f>
        <v>55</v>
      </c>
      <c r="S40" s="71">
        <f>'OECD EMPN'!AB50</f>
        <v>88.7</v>
      </c>
      <c r="T40" s="71">
        <f>'OECD EMPN'!AC50</f>
        <v>36.299999999999997</v>
      </c>
      <c r="U40" s="71">
        <f>'OECD EMPN'!AD50</f>
        <v>363.4</v>
      </c>
      <c r="V40" s="71">
        <f>'OECD EMPN'!AE50</f>
        <v>145.9</v>
      </c>
      <c r="W40" s="71">
        <f>'OECD EMPN'!AF50</f>
        <v>1522.9</v>
      </c>
      <c r="X40" s="71">
        <f>'OECD EMPN'!AI50</f>
        <v>3258.8</v>
      </c>
      <c r="Y40" s="71">
        <f>'OECD EMPN'!AJ50</f>
        <v>919</v>
      </c>
      <c r="Z40" s="71">
        <f>'OECD EMPN'!AK50</f>
        <v>625.79999999999995</v>
      </c>
      <c r="AA40" s="71">
        <f>'OECD EMPN'!AM50</f>
        <v>89.9</v>
      </c>
      <c r="AB40" s="71">
        <f>'OECD EMPN'!AN50</f>
        <v>134.1</v>
      </c>
      <c r="AC40" s="71">
        <f>'OECD EMPN'!AO50</f>
        <v>115</v>
      </c>
      <c r="AD40" s="71">
        <f>'OECD EMPN'!AP50</f>
        <v>322.8</v>
      </c>
      <c r="AE40" s="71">
        <f>'OECD EMPN'!AQ50</f>
        <v>43.4</v>
      </c>
      <c r="AF40" s="71">
        <f>'OECD EMPN'!AR50</f>
        <v>1104.4000000000001</v>
      </c>
      <c r="AG40" s="71">
        <f>'OECD EMPN'!AU50</f>
        <v>1692.4</v>
      </c>
      <c r="AH40" s="71">
        <f>'OECD EMPN'!AV50</f>
        <v>2006.6</v>
      </c>
      <c r="AI40" s="71">
        <f>'OECD EMPN'!AW50</f>
        <v>1104.0999999999999</v>
      </c>
      <c r="AJ40" s="71">
        <f>'OECD EMPN'!AY50</f>
        <v>1132.3</v>
      </c>
      <c r="AK40" s="71">
        <f>'OECD EMPN'!AZ50</f>
        <v>1578.3</v>
      </c>
    </row>
    <row r="41" spans="1:37" x14ac:dyDescent="0.45">
      <c r="A41" s="71" t="str">
        <f>'OECD EMPN'!A51</f>
        <v>BRA: Brazil</v>
      </c>
      <c r="B41" s="71">
        <f>'OECD EMPN'!D51</f>
        <v>13137.5</v>
      </c>
      <c r="C41" s="71">
        <f>'OECD EMPN'!F51</f>
        <v>12.5</v>
      </c>
      <c r="D41" s="71">
        <f>'OECD EMPN'!G51</f>
        <v>211.8</v>
      </c>
      <c r="E41" s="71">
        <f>'OECD EMPN'!H51</f>
        <v>63.2</v>
      </c>
      <c r="F41" s="71">
        <f>'OECD EMPN'!J51</f>
        <v>2365.8000000000002</v>
      </c>
      <c r="G41" s="71">
        <f>'OECD EMPN'!K51</f>
        <v>2803.2</v>
      </c>
      <c r="H41" s="71">
        <f>'OECD EMPN'!M51</f>
        <v>381.7</v>
      </c>
      <c r="I41" s="71">
        <f>'OECD EMPN'!N51</f>
        <v>400.7</v>
      </c>
      <c r="J41" s="71">
        <f>'OECD EMPN'!P51</f>
        <v>23.1</v>
      </c>
      <c r="K41" s="71">
        <f>'OECD EMPN'!Q51</f>
        <v>546.1</v>
      </c>
      <c r="L41" s="71">
        <f>'OECD EMPN'!R51</f>
        <v>446</v>
      </c>
      <c r="M41" s="71">
        <f>'OECD EMPN'!S51</f>
        <v>654</v>
      </c>
      <c r="N41" s="71">
        <f>'OECD EMPN'!U51</f>
        <v>224.7</v>
      </c>
      <c r="O41" s="71">
        <f>'OECD EMPN'!V51</f>
        <v>724.8</v>
      </c>
      <c r="P41" s="71">
        <f>'OECD EMPN'!X51</f>
        <v>144</v>
      </c>
      <c r="Q41" s="71">
        <f>'OECD EMPN'!Y51</f>
        <v>222.9</v>
      </c>
      <c r="R41" s="71">
        <f>'OECD EMPN'!Z51</f>
        <v>410</v>
      </c>
      <c r="S41" s="71">
        <f>'OECD EMPN'!AB51</f>
        <v>457.4</v>
      </c>
      <c r="T41" s="71">
        <f>'OECD EMPN'!AC51</f>
        <v>114.1</v>
      </c>
      <c r="U41" s="71">
        <f>'OECD EMPN'!AD51</f>
        <v>1294.9000000000001</v>
      </c>
      <c r="V41" s="71">
        <f>'OECD EMPN'!AE51</f>
        <v>677.4</v>
      </c>
      <c r="W41" s="71">
        <f>'OECD EMPN'!AF51</f>
        <v>8639.9</v>
      </c>
      <c r="X41" s="71">
        <f>'OECD EMPN'!AI51</f>
        <v>18873.400000000001</v>
      </c>
      <c r="Y41" s="71">
        <f>'OECD EMPN'!AJ51</f>
        <v>4711.1000000000004</v>
      </c>
      <c r="Z41" s="71">
        <f>'OECD EMPN'!AK51</f>
        <v>5386</v>
      </c>
      <c r="AA41" s="71">
        <f>'OECD EMPN'!AM51</f>
        <v>341.2</v>
      </c>
      <c r="AB41" s="71">
        <f>'OECD EMPN'!AN51</f>
        <v>233.3</v>
      </c>
      <c r="AC41" s="71">
        <f>'OECD EMPN'!AO51</f>
        <v>775.2</v>
      </c>
      <c r="AD41" s="71">
        <f>'OECD EMPN'!AP51</f>
        <v>1199.9000000000001</v>
      </c>
      <c r="AE41" s="71">
        <f>'OECD EMPN'!AQ51</f>
        <v>417.1</v>
      </c>
      <c r="AF41" s="71">
        <f>'OECD EMPN'!AR51</f>
        <v>8124.3</v>
      </c>
      <c r="AG41" s="71">
        <f>'OECD EMPN'!AU51</f>
        <v>5093.3</v>
      </c>
      <c r="AH41" s="71">
        <f>'OECD EMPN'!AV51</f>
        <v>6655.2</v>
      </c>
      <c r="AI41" s="71">
        <f>'OECD EMPN'!AW51</f>
        <v>4811.8</v>
      </c>
      <c r="AJ41" s="71">
        <f>'OECD EMPN'!AY51</f>
        <v>4986.2</v>
      </c>
      <c r="AK41" s="71">
        <f>'OECD EMPN'!AZ51</f>
        <v>6381.2</v>
      </c>
    </row>
    <row r="42" spans="1:37" x14ac:dyDescent="0.45">
      <c r="A42" s="71" t="str">
        <f>'OECD EMPN'!A52</f>
        <v>BGR: Bulgaria</v>
      </c>
      <c r="B42" s="71">
        <f>'OECD EMPN'!D52</f>
        <v>649</v>
      </c>
      <c r="C42" s="71">
        <f>'OECD EMPN'!F52</f>
        <v>13.3</v>
      </c>
      <c r="D42" s="71">
        <f>'OECD EMPN'!G52</f>
        <v>11.2</v>
      </c>
      <c r="E42" s="71">
        <f>'OECD EMPN'!H52</f>
        <v>0.4</v>
      </c>
      <c r="F42" s="71">
        <f>'OECD EMPN'!J52</f>
        <v>111.2</v>
      </c>
      <c r="G42" s="71">
        <f>'OECD EMPN'!K52</f>
        <v>150.5</v>
      </c>
      <c r="H42" s="71">
        <f>'OECD EMPN'!M52</f>
        <v>23.8</v>
      </c>
      <c r="I42" s="71">
        <f>'OECD EMPN'!N52</f>
        <v>19.8</v>
      </c>
      <c r="J42" s="71">
        <f>'OECD EMPN'!P52</f>
        <v>2</v>
      </c>
      <c r="K42" s="71">
        <f>'OECD EMPN'!Q52</f>
        <v>23.3</v>
      </c>
      <c r="L42" s="71">
        <f>'OECD EMPN'!R52</f>
        <v>28.9</v>
      </c>
      <c r="M42" s="71">
        <f>'OECD EMPN'!S52</f>
        <v>22.4</v>
      </c>
      <c r="N42" s="71">
        <f>'OECD EMPN'!U52</f>
        <v>12.1</v>
      </c>
      <c r="O42" s="71">
        <f>'OECD EMPN'!V52</f>
        <v>54.1</v>
      </c>
      <c r="P42" s="71">
        <f>'OECD EMPN'!X52</f>
        <v>12.5</v>
      </c>
      <c r="Q42" s="71">
        <f>'OECD EMPN'!Y52</f>
        <v>22</v>
      </c>
      <c r="R42" s="71">
        <f>'OECD EMPN'!Z52</f>
        <v>37.6</v>
      </c>
      <c r="S42" s="71">
        <f>'OECD EMPN'!AB52</f>
        <v>20.100000000000001</v>
      </c>
      <c r="T42" s="71">
        <f>'OECD EMPN'!AC52</f>
        <v>5.3</v>
      </c>
      <c r="U42" s="71">
        <f>'OECD EMPN'!AD52</f>
        <v>55.3</v>
      </c>
      <c r="V42" s="71">
        <f>'OECD EMPN'!AE52</f>
        <v>69.2</v>
      </c>
      <c r="W42" s="71">
        <f>'OECD EMPN'!AF52</f>
        <v>182.4</v>
      </c>
      <c r="X42" s="71">
        <f>'OECD EMPN'!AI52</f>
        <v>521.70000000000005</v>
      </c>
      <c r="Y42" s="71">
        <f>'OECD EMPN'!AJ52</f>
        <v>193.3</v>
      </c>
      <c r="Z42" s="71">
        <f>'OECD EMPN'!AK52</f>
        <v>150.4</v>
      </c>
      <c r="AA42" s="71">
        <f>'OECD EMPN'!AM52</f>
        <v>16.8</v>
      </c>
      <c r="AB42" s="71">
        <f>'OECD EMPN'!AN52</f>
        <v>22.8</v>
      </c>
      <c r="AC42" s="71">
        <f>'OECD EMPN'!AO52</f>
        <v>45.4</v>
      </c>
      <c r="AD42" s="71">
        <f>'OECD EMPN'!AP52</f>
        <v>64.5</v>
      </c>
      <c r="AE42" s="71">
        <f>'OECD EMPN'!AQ52</f>
        <v>26.1</v>
      </c>
      <c r="AF42" s="71">
        <f>'OECD EMPN'!AR52</f>
        <v>233.2</v>
      </c>
      <c r="AG42" s="71">
        <f>'OECD EMPN'!AU52</f>
        <v>212.4</v>
      </c>
      <c r="AH42" s="71">
        <f>'OECD EMPN'!AV52</f>
        <v>173.7</v>
      </c>
      <c r="AI42" s="71">
        <f>'OECD EMPN'!AW52</f>
        <v>158.6</v>
      </c>
      <c r="AJ42" s="71">
        <f>'OECD EMPN'!AY52</f>
        <v>100.7</v>
      </c>
      <c r="AK42" s="71">
        <f>'OECD EMPN'!AZ52</f>
        <v>0</v>
      </c>
    </row>
    <row r="43" spans="1:37" x14ac:dyDescent="0.45">
      <c r="A43" s="71" t="str">
        <f>'OECD EMPN'!A53</f>
        <v>CHN: China (People's Republic of)</v>
      </c>
      <c r="B43" s="71">
        <f>'OECD EMPN'!D53</f>
        <v>223850.2</v>
      </c>
      <c r="C43" s="71">
        <f>'OECD EMPN'!F53</f>
        <v>10589.4</v>
      </c>
      <c r="D43" s="71">
        <f>'OECD EMPN'!G53</f>
        <v>3146.8</v>
      </c>
      <c r="E43" s="71">
        <f>'OECD EMPN'!H53</f>
        <v>627.29999999999995</v>
      </c>
      <c r="F43" s="71">
        <f>'OECD EMPN'!J53</f>
        <v>12636.5</v>
      </c>
      <c r="G43" s="71">
        <f>'OECD EMPN'!K53</f>
        <v>18784.8</v>
      </c>
      <c r="H43" s="71">
        <f>'OECD EMPN'!M53</f>
        <v>2410.5</v>
      </c>
      <c r="I43" s="71">
        <f>'OECD EMPN'!N53</f>
        <v>3715.2</v>
      </c>
      <c r="J43" s="71">
        <f>'OECD EMPN'!P53</f>
        <v>1398.7</v>
      </c>
      <c r="K43" s="71">
        <f>'OECD EMPN'!Q53</f>
        <v>12229</v>
      </c>
      <c r="L43" s="71">
        <f>'OECD EMPN'!R53</f>
        <v>5570.1</v>
      </c>
      <c r="M43" s="71">
        <f>'OECD EMPN'!S53</f>
        <v>9062.2000000000007</v>
      </c>
      <c r="N43" s="71">
        <f>'OECD EMPN'!U53</f>
        <v>8753.7000000000007</v>
      </c>
      <c r="O43" s="71">
        <f>'OECD EMPN'!V53</f>
        <v>6307.2</v>
      </c>
      <c r="P43" s="71">
        <f>'OECD EMPN'!X53</f>
        <v>15274.9</v>
      </c>
      <c r="Q43" s="71">
        <f>'OECD EMPN'!Y53</f>
        <v>9990.1</v>
      </c>
      <c r="R43" s="71">
        <f>'OECD EMPN'!Z53</f>
        <v>11633.4</v>
      </c>
      <c r="S43" s="71">
        <f>'OECD EMPN'!AB53</f>
        <v>7401.9</v>
      </c>
      <c r="T43" s="71">
        <f>'OECD EMPN'!AC53</f>
        <v>2342.8000000000002</v>
      </c>
      <c r="U43" s="71">
        <f>'OECD EMPN'!AD53</f>
        <v>5878.6</v>
      </c>
      <c r="V43" s="71">
        <f>'OECD EMPN'!AE53</f>
        <v>20537.8</v>
      </c>
      <c r="W43" s="71">
        <f>'OECD EMPN'!AF53</f>
        <v>73580.399999999994</v>
      </c>
      <c r="X43" s="71">
        <f>'OECD EMPN'!AI53</f>
        <v>34767.800000000003</v>
      </c>
      <c r="Y43" s="71">
        <f>'OECD EMPN'!AJ53</f>
        <v>33027.1</v>
      </c>
      <c r="Z43" s="71">
        <f>'OECD EMPN'!AK53</f>
        <v>11880.7</v>
      </c>
      <c r="AA43" s="71">
        <f>'OECD EMPN'!AM53</f>
        <v>3029.1</v>
      </c>
      <c r="AB43" s="71">
        <f>'OECD EMPN'!AN53</f>
        <v>5577.7</v>
      </c>
      <c r="AC43" s="71">
        <f>'OECD EMPN'!AO53</f>
        <v>4167.6000000000004</v>
      </c>
      <c r="AD43" s="71">
        <f>'OECD EMPN'!AP53</f>
        <v>20994.2</v>
      </c>
      <c r="AE43" s="71">
        <f>'OECD EMPN'!AQ53</f>
        <v>14585.5</v>
      </c>
      <c r="AF43" s="71">
        <f>'OECD EMPN'!AR53</f>
        <v>15135.8</v>
      </c>
      <c r="AG43" s="71">
        <f>'OECD EMPN'!AU53</f>
        <v>56094.1</v>
      </c>
      <c r="AH43" s="71">
        <f>'OECD EMPN'!AV53</f>
        <v>60396.9</v>
      </c>
      <c r="AI43" s="71">
        <f>'OECD EMPN'!AW53</f>
        <v>27563.8</v>
      </c>
      <c r="AJ43" s="71">
        <f>'OECD EMPN'!AY53</f>
        <v>21568.3</v>
      </c>
      <c r="AK43" s="71">
        <f>'OECD EMPN'!AZ53</f>
        <v>0</v>
      </c>
    </row>
    <row r="44" spans="1:37" x14ac:dyDescent="0.45">
      <c r="A44" s="71" t="str">
        <f>'OECD EMPN'!A54</f>
        <v>COL: Colombia</v>
      </c>
      <c r="B44" s="71">
        <f>'OECD EMPN'!D54</f>
        <v>3891.7</v>
      </c>
      <c r="C44" s="71">
        <f>'OECD EMPN'!F54</f>
        <v>146.1</v>
      </c>
      <c r="D44" s="71">
        <f>'OECD EMPN'!G54</f>
        <v>26.5</v>
      </c>
      <c r="E44" s="71">
        <f>'OECD EMPN'!H54</f>
        <v>0.9</v>
      </c>
      <c r="F44" s="71">
        <f>'OECD EMPN'!J54</f>
        <v>616.79999999999995</v>
      </c>
      <c r="G44" s="71">
        <f>'OECD EMPN'!K54</f>
        <v>308.60000000000002</v>
      </c>
      <c r="H44" s="71">
        <f>'OECD EMPN'!M54</f>
        <v>22.4</v>
      </c>
      <c r="I44" s="71">
        <f>'OECD EMPN'!N54</f>
        <v>122.8</v>
      </c>
      <c r="J44" s="71">
        <f>'OECD EMPN'!P54</f>
        <v>20.3</v>
      </c>
      <c r="K44" s="71">
        <f>'OECD EMPN'!Q54</f>
        <v>267.60000000000002</v>
      </c>
      <c r="L44" s="71">
        <f>'OECD EMPN'!R54</f>
        <v>95.3</v>
      </c>
      <c r="M44" s="71">
        <f>'OECD EMPN'!S54</f>
        <v>155.69999999999999</v>
      </c>
      <c r="N44" s="71">
        <f>'OECD EMPN'!U54</f>
        <v>105.3</v>
      </c>
      <c r="O44" s="71">
        <f>'OECD EMPN'!V54</f>
        <v>89.7</v>
      </c>
      <c r="P44" s="71">
        <f>'OECD EMPN'!X54</f>
        <v>2.7</v>
      </c>
      <c r="Q44" s="71">
        <f>'OECD EMPN'!Y54</f>
        <v>70.7</v>
      </c>
      <c r="R44" s="71">
        <f>'OECD EMPN'!Z54</f>
        <v>213.4</v>
      </c>
      <c r="S44" s="71">
        <f>'OECD EMPN'!AB54</f>
        <v>86.9</v>
      </c>
      <c r="T44" s="71">
        <f>'OECD EMPN'!AC54</f>
        <v>8.3000000000000007</v>
      </c>
      <c r="U44" s="71">
        <f>'OECD EMPN'!AD54</f>
        <v>128.80000000000001</v>
      </c>
      <c r="V44" s="71">
        <f>'OECD EMPN'!AE54</f>
        <v>67.099999999999994</v>
      </c>
      <c r="W44" s="71">
        <f>'OECD EMPN'!AF54</f>
        <v>1414.2</v>
      </c>
      <c r="X44" s="71">
        <f>'OECD EMPN'!AI54</f>
        <v>3706.6</v>
      </c>
      <c r="Y44" s="71">
        <f>'OECD EMPN'!AJ54</f>
        <v>822.2</v>
      </c>
      <c r="Z44" s="71">
        <f>'OECD EMPN'!AK54</f>
        <v>1191.7</v>
      </c>
      <c r="AA44" s="71">
        <f>'OECD EMPN'!AM54</f>
        <v>158.19999999999999</v>
      </c>
      <c r="AB44" s="71">
        <f>'OECD EMPN'!AN54</f>
        <v>439.7</v>
      </c>
      <c r="AC44" s="71">
        <f>'OECD EMPN'!AO54</f>
        <v>253.4</v>
      </c>
      <c r="AD44" s="71">
        <f>'OECD EMPN'!AP54</f>
        <v>302.60000000000002</v>
      </c>
      <c r="AE44" s="71">
        <f>'OECD EMPN'!AQ54</f>
        <v>176.6</v>
      </c>
      <c r="AF44" s="71">
        <f>'OECD EMPN'!AR54</f>
        <v>2402.1999999999998</v>
      </c>
      <c r="AG44" s="71">
        <f>'OECD EMPN'!AU54</f>
        <v>389</v>
      </c>
      <c r="AH44" s="71">
        <f>'OECD EMPN'!AV54</f>
        <v>311.60000000000002</v>
      </c>
      <c r="AI44" s="71">
        <f>'OECD EMPN'!AW54</f>
        <v>216</v>
      </c>
      <c r="AJ44" s="71">
        <f>'OECD EMPN'!AY54</f>
        <v>1669.8</v>
      </c>
      <c r="AK44" s="71">
        <f>'OECD EMPN'!AZ54</f>
        <v>1202.7</v>
      </c>
    </row>
    <row r="45" spans="1:37" x14ac:dyDescent="0.45">
      <c r="A45" s="71" t="str">
        <f>'OECD EMPN'!A55</f>
        <v>CRI: Costa Rica</v>
      </c>
      <c r="B45" s="71">
        <f>'OECD EMPN'!D55</f>
        <v>239.2</v>
      </c>
      <c r="C45" s="71">
        <f>'OECD EMPN'!F55</f>
        <v>0.4</v>
      </c>
      <c r="D45" s="71">
        <f>'OECD EMPN'!G55</f>
        <v>1</v>
      </c>
      <c r="E45" s="71">
        <f>'OECD EMPN'!H55</f>
        <v>0.3</v>
      </c>
      <c r="F45" s="71">
        <f>'OECD EMPN'!J55</f>
        <v>85.7</v>
      </c>
      <c r="G45" s="71">
        <f>'OECD EMPN'!K55</f>
        <v>17.3</v>
      </c>
      <c r="H45" s="71">
        <f>'OECD EMPN'!M55</f>
        <v>7</v>
      </c>
      <c r="I45" s="71">
        <f>'OECD EMPN'!N55</f>
        <v>17.399999999999999</v>
      </c>
      <c r="J45" s="71">
        <f>'OECD EMPN'!P55</f>
        <v>1</v>
      </c>
      <c r="K45" s="71">
        <f>'OECD EMPN'!Q55</f>
        <v>19.3</v>
      </c>
      <c r="L45" s="71">
        <f>'OECD EMPN'!R55</f>
        <v>3.6</v>
      </c>
      <c r="M45" s="71">
        <f>'OECD EMPN'!S55</f>
        <v>6.1</v>
      </c>
      <c r="N45" s="71">
        <f>'OECD EMPN'!U55</f>
        <v>2</v>
      </c>
      <c r="O45" s="71">
        <f>'OECD EMPN'!V55</f>
        <v>8.8000000000000007</v>
      </c>
      <c r="P45" s="71">
        <f>'OECD EMPN'!X55</f>
        <v>1.7</v>
      </c>
      <c r="Q45" s="71">
        <f>'OECD EMPN'!Y55</f>
        <v>6.2</v>
      </c>
      <c r="R45" s="71">
        <f>'OECD EMPN'!Z55</f>
        <v>0.2</v>
      </c>
      <c r="S45" s="71">
        <f>'OECD EMPN'!AB55</f>
        <v>0.7</v>
      </c>
      <c r="T45" s="71">
        <f>'OECD EMPN'!AC55</f>
        <v>0.6</v>
      </c>
      <c r="U45" s="71">
        <f>'OECD EMPN'!AD55</f>
        <v>40.299999999999997</v>
      </c>
      <c r="V45" s="71">
        <f>'OECD EMPN'!AE55</f>
        <v>31.3</v>
      </c>
      <c r="W45" s="71">
        <f>'OECD EMPN'!AF55</f>
        <v>135.30000000000001</v>
      </c>
      <c r="X45" s="71">
        <f>'OECD EMPN'!AI55</f>
        <v>352.9</v>
      </c>
      <c r="Y45" s="71">
        <f>'OECD EMPN'!AJ55</f>
        <v>85.4</v>
      </c>
      <c r="Z45" s="71">
        <f>'OECD EMPN'!AK55</f>
        <v>117.3</v>
      </c>
      <c r="AA45" s="71">
        <f>'OECD EMPN'!AM55</f>
        <v>12.2</v>
      </c>
      <c r="AB45" s="71">
        <f>'OECD EMPN'!AN55</f>
        <v>7.8</v>
      </c>
      <c r="AC45" s="71">
        <f>'OECD EMPN'!AO55</f>
        <v>9.5</v>
      </c>
      <c r="AD45" s="71">
        <f>'OECD EMPN'!AP55</f>
        <v>44.3</v>
      </c>
      <c r="AE45" s="71">
        <f>'OECD EMPN'!AQ55</f>
        <v>14.6</v>
      </c>
      <c r="AF45" s="71">
        <f>'OECD EMPN'!AR55</f>
        <v>168.4</v>
      </c>
      <c r="AG45" s="71">
        <f>'OECD EMPN'!AU55</f>
        <v>92.6</v>
      </c>
      <c r="AH45" s="71">
        <f>'OECD EMPN'!AV55</f>
        <v>128.5</v>
      </c>
      <c r="AI45" s="71">
        <f>'OECD EMPN'!AW55</f>
        <v>72.099999999999994</v>
      </c>
      <c r="AJ45" s="71">
        <f>'OECD EMPN'!AY55</f>
        <v>108.8</v>
      </c>
      <c r="AK45" s="71">
        <f>'OECD EMPN'!AZ55</f>
        <v>165.6</v>
      </c>
    </row>
    <row r="46" spans="1:37" x14ac:dyDescent="0.45">
      <c r="A46" s="71" t="str">
        <f>'OECD EMPN'!A56</f>
        <v>HRV: Croatia</v>
      </c>
      <c r="B46" s="71">
        <f>'OECD EMPN'!D56</f>
        <v>146.1</v>
      </c>
      <c r="C46" s="71">
        <f>'OECD EMPN'!F56</f>
        <v>4.8</v>
      </c>
      <c r="D46" s="71">
        <f>'OECD EMPN'!G56</f>
        <v>1.3</v>
      </c>
      <c r="E46" s="71">
        <f>'OECD EMPN'!H56</f>
        <v>1.4</v>
      </c>
      <c r="F46" s="71">
        <f>'OECD EMPN'!J56</f>
        <v>63</v>
      </c>
      <c r="G46" s="71">
        <f>'OECD EMPN'!K56</f>
        <v>33.299999999999997</v>
      </c>
      <c r="H46" s="71">
        <f>'OECD EMPN'!M56</f>
        <v>16.2</v>
      </c>
      <c r="I46" s="71">
        <f>'OECD EMPN'!N56</f>
        <v>10.5</v>
      </c>
      <c r="J46" s="71">
        <f>'OECD EMPN'!P56</f>
        <v>4.5999999999999996</v>
      </c>
      <c r="K46" s="71">
        <f>'OECD EMPN'!Q56</f>
        <v>12.1</v>
      </c>
      <c r="L46" s="71">
        <f>'OECD EMPN'!R56</f>
        <v>7.7</v>
      </c>
      <c r="M46" s="71">
        <f>'OECD EMPN'!S56</f>
        <v>13.3</v>
      </c>
      <c r="N46" s="71">
        <f>'OECD EMPN'!U56</f>
        <v>2.1</v>
      </c>
      <c r="O46" s="71">
        <f>'OECD EMPN'!V56</f>
        <v>35.9</v>
      </c>
      <c r="P46" s="71">
        <f>'OECD EMPN'!X56</f>
        <v>3.4</v>
      </c>
      <c r="Q46" s="71">
        <f>'OECD EMPN'!Y56</f>
        <v>10</v>
      </c>
      <c r="R46" s="71">
        <f>'OECD EMPN'!Z56</f>
        <v>10.8</v>
      </c>
      <c r="S46" s="71">
        <f>'OECD EMPN'!AB56</f>
        <v>2.8</v>
      </c>
      <c r="T46" s="71">
        <f>'OECD EMPN'!AC56</f>
        <v>11.4</v>
      </c>
      <c r="U46" s="71">
        <f>'OECD EMPN'!AD56</f>
        <v>27.7</v>
      </c>
      <c r="V46" s="71">
        <f>'OECD EMPN'!AE56</f>
        <v>42.3</v>
      </c>
      <c r="W46" s="71">
        <f>'OECD EMPN'!AF56</f>
        <v>109.5</v>
      </c>
      <c r="X46" s="71">
        <f>'OECD EMPN'!AI56</f>
        <v>229.4</v>
      </c>
      <c r="Y46" s="71">
        <f>'OECD EMPN'!AJ56</f>
        <v>103.9</v>
      </c>
      <c r="Z46" s="71">
        <f>'OECD EMPN'!AK56</f>
        <v>102.4</v>
      </c>
      <c r="AA46" s="71">
        <f>'OECD EMPN'!AM56</f>
        <v>15.1</v>
      </c>
      <c r="AB46" s="71">
        <f>'OECD EMPN'!AN56</f>
        <v>11.7</v>
      </c>
      <c r="AC46" s="71">
        <f>'OECD EMPN'!AO56</f>
        <v>15.2</v>
      </c>
      <c r="AD46" s="71">
        <f>'OECD EMPN'!AP56</f>
        <v>38</v>
      </c>
      <c r="AE46" s="71">
        <f>'OECD EMPN'!AQ56</f>
        <v>6.5</v>
      </c>
      <c r="AF46" s="71">
        <f>'OECD EMPN'!AR56</f>
        <v>102.5</v>
      </c>
      <c r="AG46" s="71">
        <f>'OECD EMPN'!AU56</f>
        <v>110.5</v>
      </c>
      <c r="AH46" s="71">
        <f>'OECD EMPN'!AV56</f>
        <v>118.3</v>
      </c>
      <c r="AI46" s="71">
        <f>'OECD EMPN'!AW56</f>
        <v>104.2</v>
      </c>
      <c r="AJ46" s="71">
        <f>'OECD EMPN'!AY56</f>
        <v>64.5</v>
      </c>
      <c r="AK46" s="71">
        <f>'OECD EMPN'!AZ56</f>
        <v>1.9</v>
      </c>
    </row>
    <row r="47" spans="1:37" x14ac:dyDescent="0.45">
      <c r="A47" s="71" t="str">
        <f>'OECD EMPN'!A57</f>
        <v>CYP: Cyprus</v>
      </c>
      <c r="B47" s="71">
        <f>'OECD EMPN'!D57</f>
        <v>15.1</v>
      </c>
      <c r="C47" s="71">
        <f>'OECD EMPN'!F57</f>
        <v>0.1</v>
      </c>
      <c r="D47" s="71">
        <f>'OECD EMPN'!G57</f>
        <v>0.3</v>
      </c>
      <c r="E47" s="71">
        <f>'OECD EMPN'!H57</f>
        <v>0.1</v>
      </c>
      <c r="F47" s="71">
        <f>'OECD EMPN'!J57</f>
        <v>11.6</v>
      </c>
      <c r="G47" s="71">
        <f>'OECD EMPN'!K57</f>
        <v>0.9</v>
      </c>
      <c r="H47" s="71">
        <f>'OECD EMPN'!M57</f>
        <v>1.8</v>
      </c>
      <c r="I47" s="71">
        <f>'OECD EMPN'!N57</f>
        <v>1.5</v>
      </c>
      <c r="J47" s="71">
        <f>'OECD EMPN'!P57</f>
        <v>0</v>
      </c>
      <c r="K47" s="71">
        <f>'OECD EMPN'!Q57</f>
        <v>2.1</v>
      </c>
      <c r="L47" s="71">
        <f>'OECD EMPN'!R57</f>
        <v>0.9</v>
      </c>
      <c r="M47" s="71">
        <f>'OECD EMPN'!S57</f>
        <v>1.9</v>
      </c>
      <c r="N47" s="71">
        <f>'OECD EMPN'!U57</f>
        <v>0.3</v>
      </c>
      <c r="O47" s="71">
        <f>'OECD EMPN'!V57</f>
        <v>3.3</v>
      </c>
      <c r="P47" s="71">
        <f>'OECD EMPN'!X57</f>
        <v>0.1</v>
      </c>
      <c r="Q47" s="71">
        <f>'OECD EMPN'!Y57</f>
        <v>0.4</v>
      </c>
      <c r="R47" s="71">
        <f>'OECD EMPN'!Z57</f>
        <v>0.5</v>
      </c>
      <c r="S47" s="71">
        <f>'OECD EMPN'!AB57</f>
        <v>0.1</v>
      </c>
      <c r="T47" s="71">
        <f>'OECD EMPN'!AC57</f>
        <v>0.1</v>
      </c>
      <c r="U47" s="71">
        <f>'OECD EMPN'!AD57</f>
        <v>3.1</v>
      </c>
      <c r="V47" s="71">
        <f>'OECD EMPN'!AE57</f>
        <v>4.0999999999999996</v>
      </c>
      <c r="W47" s="71">
        <f>'OECD EMPN'!AF57</f>
        <v>25.4</v>
      </c>
      <c r="X47" s="71">
        <f>'OECD EMPN'!AI57</f>
        <v>61.9</v>
      </c>
      <c r="Y47" s="71">
        <f>'OECD EMPN'!AJ57</f>
        <v>14.8</v>
      </c>
      <c r="Z47" s="71">
        <f>'OECD EMPN'!AK57</f>
        <v>40.5</v>
      </c>
      <c r="AA47" s="71">
        <f>'OECD EMPN'!AM57</f>
        <v>3</v>
      </c>
      <c r="AB47" s="71">
        <f>'OECD EMPN'!AN57</f>
        <v>3.5</v>
      </c>
      <c r="AC47" s="71">
        <f>'OECD EMPN'!AO57</f>
        <v>3.5</v>
      </c>
      <c r="AD47" s="71">
        <f>'OECD EMPN'!AP57</f>
        <v>19.100000000000001</v>
      </c>
      <c r="AE47" s="71">
        <f>'OECD EMPN'!AQ57</f>
        <v>2</v>
      </c>
      <c r="AF47" s="71">
        <f>'OECD EMPN'!AR57</f>
        <v>33.799999999999997</v>
      </c>
      <c r="AG47" s="71">
        <f>'OECD EMPN'!AU57</f>
        <v>34</v>
      </c>
      <c r="AH47" s="71">
        <f>'OECD EMPN'!AV57</f>
        <v>26.8</v>
      </c>
      <c r="AI47" s="71">
        <f>'OECD EMPN'!AW57</f>
        <v>17.2</v>
      </c>
      <c r="AJ47" s="71">
        <f>'OECD EMPN'!AY57</f>
        <v>15.2</v>
      </c>
      <c r="AK47" s="71">
        <f>'OECD EMPN'!AZ57</f>
        <v>19.5</v>
      </c>
    </row>
    <row r="48" spans="1:37" x14ac:dyDescent="0.45">
      <c r="A48" s="71" t="str">
        <f>'OECD EMPN'!A58</f>
        <v>IND: India</v>
      </c>
      <c r="B48" s="71">
        <f>'OECD EMPN'!D58</f>
        <v>224863.5</v>
      </c>
      <c r="C48" s="71">
        <f>'OECD EMPN'!F58</f>
        <v>870.8</v>
      </c>
      <c r="D48" s="71">
        <f>'OECD EMPN'!G58</f>
        <v>1780.7</v>
      </c>
      <c r="E48" s="71">
        <f>'OECD EMPN'!H58</f>
        <v>46.4</v>
      </c>
      <c r="F48" s="71">
        <f>'OECD EMPN'!J58</f>
        <v>9028</v>
      </c>
      <c r="G48" s="71">
        <f>'OECD EMPN'!K58</f>
        <v>13949.8</v>
      </c>
      <c r="H48" s="71">
        <f>'OECD EMPN'!M58</f>
        <v>3089.1</v>
      </c>
      <c r="I48" s="71">
        <f>'OECD EMPN'!N58</f>
        <v>1033.9000000000001</v>
      </c>
      <c r="J48" s="71">
        <f>'OECD EMPN'!P58</f>
        <v>171.8</v>
      </c>
      <c r="K48" s="71">
        <f>'OECD EMPN'!Q58</f>
        <v>1577.2</v>
      </c>
      <c r="L48" s="71">
        <f>'OECD EMPN'!R58</f>
        <v>800.1</v>
      </c>
      <c r="M48" s="71">
        <f>'OECD EMPN'!S58</f>
        <v>4634.1000000000004</v>
      </c>
      <c r="N48" s="71">
        <f>'OECD EMPN'!U58</f>
        <v>2140.4</v>
      </c>
      <c r="O48" s="71">
        <f>'OECD EMPN'!V58</f>
        <v>3219.7</v>
      </c>
      <c r="P48" s="71">
        <f>'OECD EMPN'!X58</f>
        <v>399.3</v>
      </c>
      <c r="Q48" s="71">
        <f>'OECD EMPN'!Y58</f>
        <v>787.4</v>
      </c>
      <c r="R48" s="71">
        <f>'OECD EMPN'!Z58</f>
        <v>707.7</v>
      </c>
      <c r="S48" s="71">
        <f>'OECD EMPN'!AB58</f>
        <v>291.60000000000002</v>
      </c>
      <c r="T48" s="71">
        <f>'OECD EMPN'!AC58</f>
        <v>622.9</v>
      </c>
      <c r="U48" s="71">
        <f>'OECD EMPN'!AD58</f>
        <v>11761.6</v>
      </c>
      <c r="V48" s="71">
        <f>'OECD EMPN'!AE58</f>
        <v>2704.5</v>
      </c>
      <c r="W48" s="71">
        <f>'OECD EMPN'!AF58</f>
        <v>48199.8</v>
      </c>
      <c r="X48" s="71">
        <f>'OECD EMPN'!AI58</f>
        <v>34636.300000000003</v>
      </c>
      <c r="Y48" s="71">
        <f>'OECD EMPN'!AJ58</f>
        <v>19576.599999999999</v>
      </c>
      <c r="Z48" s="71">
        <f>'OECD EMPN'!AK58</f>
        <v>5096.5</v>
      </c>
      <c r="AA48" s="71">
        <f>'OECD EMPN'!AM58</f>
        <v>635</v>
      </c>
      <c r="AB48" s="71">
        <f>'OECD EMPN'!AN58</f>
        <v>979.4</v>
      </c>
      <c r="AC48" s="71">
        <f>'OECD EMPN'!AO58</f>
        <v>2304.1</v>
      </c>
      <c r="AD48" s="71">
        <f>'OECD EMPN'!AP58</f>
        <v>4160.3</v>
      </c>
      <c r="AE48" s="71">
        <f>'OECD EMPN'!AQ58</f>
        <v>518.5</v>
      </c>
      <c r="AF48" s="71">
        <f>'OECD EMPN'!AR58</f>
        <v>11896</v>
      </c>
      <c r="AG48" s="71">
        <f>'OECD EMPN'!AU58</f>
        <v>11408.8</v>
      </c>
      <c r="AH48" s="71">
        <f>'OECD EMPN'!AV58</f>
        <v>15056.8</v>
      </c>
      <c r="AI48" s="71">
        <f>'OECD EMPN'!AW58</f>
        <v>6618.8</v>
      </c>
      <c r="AJ48" s="71">
        <f>'OECD EMPN'!AY58</f>
        <v>31208.5</v>
      </c>
      <c r="AK48" s="71">
        <f>'OECD EMPN'!AZ58</f>
        <v>5924.7</v>
      </c>
    </row>
    <row r="49" spans="1:37" x14ac:dyDescent="0.45">
      <c r="A49" s="71" t="str">
        <f>'OECD EMPN'!A59</f>
        <v>IDN: Indonesia</v>
      </c>
      <c r="B49" s="71">
        <f>'OECD EMPN'!D59</f>
        <v>38936.6</v>
      </c>
      <c r="C49" s="71">
        <f>'OECD EMPN'!F59</f>
        <v>736.2</v>
      </c>
      <c r="D49" s="71">
        <f>'OECD EMPN'!G59</f>
        <v>331.7</v>
      </c>
      <c r="E49" s="71">
        <f>'OECD EMPN'!H59</f>
        <v>297.10000000000002</v>
      </c>
      <c r="F49" s="71">
        <f>'OECD EMPN'!J59</f>
        <v>3891.3</v>
      </c>
      <c r="G49" s="71">
        <f>'OECD EMPN'!K59</f>
        <v>4653.1000000000004</v>
      </c>
      <c r="H49" s="71">
        <f>'OECD EMPN'!M59</f>
        <v>748.2</v>
      </c>
      <c r="I49" s="71">
        <f>'OECD EMPN'!N59</f>
        <v>577.9</v>
      </c>
      <c r="J49" s="71">
        <f>'OECD EMPN'!P59</f>
        <v>22.4</v>
      </c>
      <c r="K49" s="71">
        <f>'OECD EMPN'!Q59</f>
        <v>775.6</v>
      </c>
      <c r="L49" s="71">
        <f>'OECD EMPN'!R59</f>
        <v>1364.3</v>
      </c>
      <c r="M49" s="71">
        <f>'OECD EMPN'!S59</f>
        <v>573.79999999999995</v>
      </c>
      <c r="N49" s="71">
        <f>'OECD EMPN'!U59</f>
        <v>212</v>
      </c>
      <c r="O49" s="71">
        <f>'OECD EMPN'!V59</f>
        <v>480.6</v>
      </c>
      <c r="P49" s="71">
        <f>'OECD EMPN'!X59</f>
        <v>475.1</v>
      </c>
      <c r="Q49" s="71">
        <f>'OECD EMPN'!Y59</f>
        <v>320.3</v>
      </c>
      <c r="R49" s="71">
        <f>'OECD EMPN'!Z59</f>
        <v>217.3</v>
      </c>
      <c r="S49" s="71">
        <f>'OECD EMPN'!AB59</f>
        <v>454.2</v>
      </c>
      <c r="T49" s="71">
        <f>'OECD EMPN'!AC59</f>
        <v>317.2</v>
      </c>
      <c r="U49" s="71">
        <f>'OECD EMPN'!AD59</f>
        <v>1068</v>
      </c>
      <c r="V49" s="71">
        <f>'OECD EMPN'!AE59</f>
        <v>490.9</v>
      </c>
      <c r="W49" s="71">
        <f>'OECD EMPN'!AF59</f>
        <v>7961.2</v>
      </c>
      <c r="X49" s="71">
        <f>'OECD EMPN'!AI59</f>
        <v>21955.1</v>
      </c>
      <c r="Y49" s="71">
        <f>'OECD EMPN'!AJ59</f>
        <v>4622.7</v>
      </c>
      <c r="Z49" s="71">
        <f>'OECD EMPN'!AK59</f>
        <v>5166.8999999999996</v>
      </c>
      <c r="AA49" s="71">
        <f>'OECD EMPN'!AM59</f>
        <v>157.30000000000001</v>
      </c>
      <c r="AB49" s="71">
        <f>'OECD EMPN'!AN59</f>
        <v>343.2</v>
      </c>
      <c r="AC49" s="71">
        <f>'OECD EMPN'!AO59</f>
        <v>74.400000000000006</v>
      </c>
      <c r="AD49" s="71">
        <f>'OECD EMPN'!AP59</f>
        <v>1735.7</v>
      </c>
      <c r="AE49" s="71">
        <f>'OECD EMPN'!AQ59</f>
        <v>292.2</v>
      </c>
      <c r="AF49" s="71">
        <f>'OECD EMPN'!AR59</f>
        <v>1467.5</v>
      </c>
      <c r="AG49" s="71">
        <f>'OECD EMPN'!AU59</f>
        <v>4034</v>
      </c>
      <c r="AH49" s="71">
        <f>'OECD EMPN'!AV59</f>
        <v>5748.7</v>
      </c>
      <c r="AI49" s="71">
        <f>'OECD EMPN'!AW59</f>
        <v>1505.5</v>
      </c>
      <c r="AJ49" s="71">
        <f>'OECD EMPN'!AY59</f>
        <v>5151.5</v>
      </c>
      <c r="AK49" s="71">
        <f>'OECD EMPN'!AZ59</f>
        <v>673</v>
      </c>
    </row>
    <row r="50" spans="1:37" x14ac:dyDescent="0.45">
      <c r="A50" s="71" t="str">
        <f>'OECD EMPN'!A60</f>
        <v>MLT: Malta</v>
      </c>
      <c r="B50" s="71">
        <f>'OECD EMPN'!D60</f>
        <v>3</v>
      </c>
      <c r="C50" s="71">
        <f>'OECD EMPN'!F60</f>
        <v>0.1</v>
      </c>
      <c r="D50" s="71">
        <f>'OECD EMPN'!G60</f>
        <v>0.1</v>
      </c>
      <c r="E50" s="71">
        <f>'OECD EMPN'!H60</f>
        <v>0.1</v>
      </c>
      <c r="F50" s="71">
        <f>'OECD EMPN'!J60</f>
        <v>3.9</v>
      </c>
      <c r="G50" s="71">
        <f>'OECD EMPN'!K60</f>
        <v>0.6</v>
      </c>
      <c r="H50" s="71">
        <f>'OECD EMPN'!M60</f>
        <v>0.2</v>
      </c>
      <c r="I50" s="71">
        <f>'OECD EMPN'!N60</f>
        <v>1.9</v>
      </c>
      <c r="J50" s="71">
        <f>'OECD EMPN'!P60</f>
        <v>0.1</v>
      </c>
      <c r="K50" s="71">
        <f>'OECD EMPN'!Q60</f>
        <v>1.5</v>
      </c>
      <c r="L50" s="71">
        <f>'OECD EMPN'!R60</f>
        <v>1.5</v>
      </c>
      <c r="M50" s="71">
        <f>'OECD EMPN'!S60</f>
        <v>0.9</v>
      </c>
      <c r="N50" s="71">
        <f>'OECD EMPN'!U60</f>
        <v>0</v>
      </c>
      <c r="O50" s="71">
        <f>'OECD EMPN'!V60</f>
        <v>1.4</v>
      </c>
      <c r="P50" s="71">
        <f>'OECD EMPN'!X60</f>
        <v>3.4</v>
      </c>
      <c r="Q50" s="71">
        <f>'OECD EMPN'!Y60</f>
        <v>0.5</v>
      </c>
      <c r="R50" s="71">
        <f>'OECD EMPN'!Z60</f>
        <v>0.6</v>
      </c>
      <c r="S50" s="71">
        <f>'OECD EMPN'!AB60</f>
        <v>0.7</v>
      </c>
      <c r="T50" s="71">
        <f>'OECD EMPN'!AC60</f>
        <v>0.6</v>
      </c>
      <c r="U50" s="71">
        <f>'OECD EMPN'!AD60</f>
        <v>5.4</v>
      </c>
      <c r="V50" s="71">
        <f>'OECD EMPN'!AE60</f>
        <v>1.6</v>
      </c>
      <c r="W50" s="71">
        <f>'OECD EMPN'!AF60</f>
        <v>11.8</v>
      </c>
      <c r="X50" s="71">
        <f>'OECD EMPN'!AI60</f>
        <v>29.1</v>
      </c>
      <c r="Y50" s="71">
        <f>'OECD EMPN'!AJ60</f>
        <v>11.2</v>
      </c>
      <c r="Z50" s="71">
        <f>'OECD EMPN'!AK60</f>
        <v>11.6</v>
      </c>
      <c r="AA50" s="71">
        <f>'OECD EMPN'!AM60</f>
        <v>1.4</v>
      </c>
      <c r="AB50" s="71">
        <f>'OECD EMPN'!AN60</f>
        <v>3.4</v>
      </c>
      <c r="AC50" s="71">
        <f>'OECD EMPN'!AO60</f>
        <v>2.9</v>
      </c>
      <c r="AD50" s="71">
        <f>'OECD EMPN'!AP60</f>
        <v>10.199999999999999</v>
      </c>
      <c r="AE50" s="71">
        <f>'OECD EMPN'!AQ60</f>
        <v>0.6</v>
      </c>
      <c r="AF50" s="71">
        <f>'OECD EMPN'!AR60</f>
        <v>24.8</v>
      </c>
      <c r="AG50" s="71">
        <f>'OECD EMPN'!AU60</f>
        <v>16.2</v>
      </c>
      <c r="AH50" s="71">
        <f>'OECD EMPN'!AV60</f>
        <v>17.8</v>
      </c>
      <c r="AI50" s="71">
        <f>'OECD EMPN'!AW60</f>
        <v>15.6</v>
      </c>
      <c r="AJ50" s="71">
        <f>'OECD EMPN'!AY60</f>
        <v>10.6</v>
      </c>
      <c r="AK50" s="71">
        <f>'OECD EMPN'!AZ60</f>
        <v>0.6</v>
      </c>
    </row>
    <row r="51" spans="1:37" x14ac:dyDescent="0.45">
      <c r="A51" s="71" t="str">
        <f>'OECD EMPN'!A61</f>
        <v>ROU: Romania</v>
      </c>
      <c r="B51" s="71">
        <f>'OECD EMPN'!D61</f>
        <v>2251.1</v>
      </c>
      <c r="C51" s="71">
        <f>'OECD EMPN'!F61</f>
        <v>44.6</v>
      </c>
      <c r="D51" s="71">
        <f>'OECD EMPN'!G61</f>
        <v>23</v>
      </c>
      <c r="E51" s="71">
        <f>'OECD EMPN'!H61</f>
        <v>12.3</v>
      </c>
      <c r="F51" s="71">
        <f>'OECD EMPN'!J61</f>
        <v>195.5</v>
      </c>
      <c r="G51" s="71">
        <f>'OECD EMPN'!K61</f>
        <v>339.6</v>
      </c>
      <c r="H51" s="71">
        <f>'OECD EMPN'!M61</f>
        <v>79.7</v>
      </c>
      <c r="I51" s="71">
        <f>'OECD EMPN'!N61</f>
        <v>17.7</v>
      </c>
      <c r="J51" s="71">
        <f>'OECD EMPN'!P61</f>
        <v>8.9</v>
      </c>
      <c r="K51" s="71">
        <f>'OECD EMPN'!Q61</f>
        <v>41.4</v>
      </c>
      <c r="L51" s="71">
        <f>'OECD EMPN'!R61</f>
        <v>57.8</v>
      </c>
      <c r="M51" s="71">
        <f>'OECD EMPN'!S61</f>
        <v>53.1</v>
      </c>
      <c r="N51" s="71">
        <f>'OECD EMPN'!U61</f>
        <v>47.5</v>
      </c>
      <c r="O51" s="71">
        <f>'OECD EMPN'!V61</f>
        <v>96.9</v>
      </c>
      <c r="P51" s="71">
        <f>'OECD EMPN'!X61</f>
        <v>47.2</v>
      </c>
      <c r="Q51" s="71">
        <f>'OECD EMPN'!Y61</f>
        <v>86.4</v>
      </c>
      <c r="R51" s="71">
        <f>'OECD EMPN'!Z61</f>
        <v>64.099999999999994</v>
      </c>
      <c r="S51" s="71">
        <f>'OECD EMPN'!AB61</f>
        <v>187.3</v>
      </c>
      <c r="T51" s="71">
        <f>'OECD EMPN'!AC61</f>
        <v>42.1</v>
      </c>
      <c r="U51" s="71">
        <f>'OECD EMPN'!AD61</f>
        <v>161.30000000000001</v>
      </c>
      <c r="V51" s="71">
        <f>'OECD EMPN'!AE61</f>
        <v>176.4</v>
      </c>
      <c r="W51" s="71">
        <f>'OECD EMPN'!AF61</f>
        <v>632.4</v>
      </c>
      <c r="X51" s="71">
        <f>'OECD EMPN'!AI61</f>
        <v>1128.0999999999999</v>
      </c>
      <c r="Y51" s="71">
        <f>'OECD EMPN'!AJ61</f>
        <v>484.6</v>
      </c>
      <c r="Z51" s="71">
        <f>'OECD EMPN'!AK61</f>
        <v>181.5</v>
      </c>
      <c r="AA51" s="71">
        <f>'OECD EMPN'!AM61</f>
        <v>29</v>
      </c>
      <c r="AB51" s="71">
        <f>'OECD EMPN'!AN61</f>
        <v>65.900000000000006</v>
      </c>
      <c r="AC51" s="71">
        <f>'OECD EMPN'!AO61</f>
        <v>76.3</v>
      </c>
      <c r="AD51" s="71">
        <f>'OECD EMPN'!AP61</f>
        <v>103.1</v>
      </c>
      <c r="AE51" s="71">
        <f>'OECD EMPN'!AQ61</f>
        <v>31.8</v>
      </c>
      <c r="AF51" s="71">
        <f>'OECD EMPN'!AR61</f>
        <v>363</v>
      </c>
      <c r="AG51" s="71">
        <f>'OECD EMPN'!AU61</f>
        <v>434.6</v>
      </c>
      <c r="AH51" s="71">
        <f>'OECD EMPN'!AV61</f>
        <v>347.1</v>
      </c>
      <c r="AI51" s="71">
        <f>'OECD EMPN'!AW61</f>
        <v>377.9</v>
      </c>
      <c r="AJ51" s="71">
        <f>'OECD EMPN'!AY61</f>
        <v>236.5</v>
      </c>
      <c r="AK51" s="71">
        <f>'OECD EMPN'!AZ61</f>
        <v>0</v>
      </c>
    </row>
    <row r="52" spans="1:37" x14ac:dyDescent="0.45">
      <c r="A52" s="71" t="str">
        <f>'OECD EMPN'!A62</f>
        <v>RUS: Russian Federation</v>
      </c>
      <c r="B52" s="71">
        <f>'OECD EMPN'!D62</f>
        <v>4845.7</v>
      </c>
      <c r="C52" s="71">
        <f>'OECD EMPN'!F62</f>
        <v>710.4</v>
      </c>
      <c r="D52" s="71">
        <f>'OECD EMPN'!G62</f>
        <v>424.1</v>
      </c>
      <c r="E52" s="71">
        <f>'OECD EMPN'!H62</f>
        <v>384.3</v>
      </c>
      <c r="F52" s="71">
        <f>'OECD EMPN'!J62</f>
        <v>1659</v>
      </c>
      <c r="G52" s="71">
        <f>'OECD EMPN'!K62</f>
        <v>282.39999999999998</v>
      </c>
      <c r="H52" s="71">
        <f>'OECD EMPN'!M62</f>
        <v>223.1</v>
      </c>
      <c r="I52" s="71">
        <f>'OECD EMPN'!N62</f>
        <v>251.1</v>
      </c>
      <c r="J52" s="71">
        <f>'OECD EMPN'!P62</f>
        <v>241.1</v>
      </c>
      <c r="K52" s="71">
        <f>'OECD EMPN'!Q62</f>
        <v>673.3</v>
      </c>
      <c r="L52" s="71">
        <f>'OECD EMPN'!R62</f>
        <v>261.2</v>
      </c>
      <c r="M52" s="71">
        <f>'OECD EMPN'!S62</f>
        <v>713.4</v>
      </c>
      <c r="N52" s="71">
        <f>'OECD EMPN'!U62</f>
        <v>1029.5</v>
      </c>
      <c r="O52" s="71">
        <f>'OECD EMPN'!V62</f>
        <v>476.5</v>
      </c>
      <c r="P52" s="71">
        <f>'OECD EMPN'!X62</f>
        <v>675.2</v>
      </c>
      <c r="Q52" s="71">
        <f>'OECD EMPN'!Y62</f>
        <v>426.4</v>
      </c>
      <c r="R52" s="71">
        <f>'OECD EMPN'!Z62</f>
        <v>468.8</v>
      </c>
      <c r="S52" s="71">
        <f>'OECD EMPN'!AB62</f>
        <v>532.79999999999995</v>
      </c>
      <c r="T52" s="71">
        <f>'OECD EMPN'!AC62</f>
        <v>1264.2</v>
      </c>
      <c r="U52" s="71">
        <f>'OECD EMPN'!AD62</f>
        <v>947.4</v>
      </c>
      <c r="V52" s="71">
        <f>'OECD EMPN'!AE62</f>
        <v>2676</v>
      </c>
      <c r="W52" s="71">
        <f>'OECD EMPN'!AF62</f>
        <v>5496.6</v>
      </c>
      <c r="X52" s="71">
        <f>'OECD EMPN'!AI62</f>
        <v>11354.8</v>
      </c>
      <c r="Y52" s="71">
        <f>'OECD EMPN'!AJ62</f>
        <v>6147.5</v>
      </c>
      <c r="Z52" s="71">
        <f>'OECD EMPN'!AK62</f>
        <v>1808.1</v>
      </c>
      <c r="AA52" s="71">
        <f>'OECD EMPN'!AM62</f>
        <v>139.1</v>
      </c>
      <c r="AB52" s="71">
        <f>'OECD EMPN'!AN62</f>
        <v>666.4</v>
      </c>
      <c r="AC52" s="71">
        <f>'OECD EMPN'!AO62</f>
        <v>496.3</v>
      </c>
      <c r="AD52" s="71">
        <f>'OECD EMPN'!AP62</f>
        <v>1591.1</v>
      </c>
      <c r="AE52" s="71">
        <f>'OECD EMPN'!AQ62</f>
        <v>1446.5</v>
      </c>
      <c r="AF52" s="71">
        <f>'OECD EMPN'!AR62</f>
        <v>3688.5</v>
      </c>
      <c r="AG52" s="71">
        <f>'OECD EMPN'!AU62</f>
        <v>5351.9</v>
      </c>
      <c r="AH52" s="71">
        <f>'OECD EMPN'!AV62</f>
        <v>6653.8</v>
      </c>
      <c r="AI52" s="71">
        <f>'OECD EMPN'!AW62</f>
        <v>5568.9</v>
      </c>
      <c r="AJ52" s="71">
        <f>'OECD EMPN'!AY62</f>
        <v>2965.3</v>
      </c>
      <c r="AK52" s="71">
        <f>'OECD EMPN'!AZ62</f>
        <v>0</v>
      </c>
    </row>
    <row r="53" spans="1:37" x14ac:dyDescent="0.45">
      <c r="A53" s="71" t="str">
        <f>'OECD EMPN'!A63</f>
        <v>SAU: Saudi Arabia</v>
      </c>
      <c r="B53" s="71">
        <f>'OECD EMPN'!D63</f>
        <v>673.4</v>
      </c>
      <c r="C53" s="71">
        <f>'OECD EMPN'!F63</f>
        <v>89</v>
      </c>
      <c r="D53" s="71">
        <f>'OECD EMPN'!G63</f>
        <v>19.7</v>
      </c>
      <c r="E53" s="71">
        <f>'OECD EMPN'!H63</f>
        <v>29.5</v>
      </c>
      <c r="F53" s="71">
        <f>'OECD EMPN'!J63</f>
        <v>144.1</v>
      </c>
      <c r="G53" s="71">
        <f>'OECD EMPN'!K63</f>
        <v>109.4</v>
      </c>
      <c r="H53" s="71">
        <f>'OECD EMPN'!M63</f>
        <v>29</v>
      </c>
      <c r="I53" s="71">
        <f>'OECD EMPN'!N63</f>
        <v>36.299999999999997</v>
      </c>
      <c r="J53" s="71">
        <f>'OECD EMPN'!P63</f>
        <v>19.100000000000001</v>
      </c>
      <c r="K53" s="71">
        <f>'OECD EMPN'!Q63</f>
        <v>105.5</v>
      </c>
      <c r="L53" s="71">
        <f>'OECD EMPN'!R63</f>
        <v>28.3</v>
      </c>
      <c r="M53" s="71">
        <f>'OECD EMPN'!S63</f>
        <v>138</v>
      </c>
      <c r="N53" s="71">
        <f>'OECD EMPN'!U63</f>
        <v>49.5</v>
      </c>
      <c r="O53" s="71">
        <f>'OECD EMPN'!V63</f>
        <v>140.6</v>
      </c>
      <c r="P53" s="71">
        <f>'OECD EMPN'!X63</f>
        <v>2.9</v>
      </c>
      <c r="Q53" s="71">
        <f>'OECD EMPN'!Y63</f>
        <v>23</v>
      </c>
      <c r="R53" s="71">
        <f>'OECD EMPN'!Z63</f>
        <v>26.8</v>
      </c>
      <c r="S53" s="71">
        <f>'OECD EMPN'!AB63</f>
        <v>8.1</v>
      </c>
      <c r="T53" s="71">
        <f>'OECD EMPN'!AC63</f>
        <v>2.9</v>
      </c>
      <c r="U53" s="71">
        <f>'OECD EMPN'!AD63</f>
        <v>132.80000000000001</v>
      </c>
      <c r="V53" s="71">
        <f>'OECD EMPN'!AE63</f>
        <v>154.5</v>
      </c>
      <c r="W53" s="71">
        <f>'OECD EMPN'!AF63</f>
        <v>1409</v>
      </c>
      <c r="X53" s="71">
        <f>'OECD EMPN'!AI63</f>
        <v>1499.2</v>
      </c>
      <c r="Y53" s="71">
        <f>'OECD EMPN'!AJ63</f>
        <v>398</v>
      </c>
      <c r="Z53" s="71">
        <f>'OECD EMPN'!AK63</f>
        <v>305.3</v>
      </c>
      <c r="AA53" s="71">
        <f>'OECD EMPN'!AM63</f>
        <v>17.5</v>
      </c>
      <c r="AB53" s="71">
        <f>'OECD EMPN'!AN63</f>
        <v>80.400000000000006</v>
      </c>
      <c r="AC53" s="71">
        <f>'OECD EMPN'!AO63</f>
        <v>11.4</v>
      </c>
      <c r="AD53" s="71">
        <f>'OECD EMPN'!AP63</f>
        <v>140.80000000000001</v>
      </c>
      <c r="AE53" s="71">
        <f>'OECD EMPN'!AQ63</f>
        <v>108.9</v>
      </c>
      <c r="AF53" s="71">
        <f>'OECD EMPN'!AR63</f>
        <v>412.8</v>
      </c>
      <c r="AG53" s="71">
        <f>'OECD EMPN'!AU63</f>
        <v>1776.5</v>
      </c>
      <c r="AH53" s="71">
        <f>'OECD EMPN'!AV63</f>
        <v>1387.7</v>
      </c>
      <c r="AI53" s="71">
        <f>'OECD EMPN'!AW63</f>
        <v>568.5</v>
      </c>
      <c r="AJ53" s="71">
        <f>'OECD EMPN'!AY63</f>
        <v>245</v>
      </c>
      <c r="AK53" s="71">
        <f>'OECD EMPN'!AZ63</f>
        <v>1033.9000000000001</v>
      </c>
    </row>
    <row r="54" spans="1:37" x14ac:dyDescent="0.45">
      <c r="A54" s="71" t="str">
        <f>'OECD EMPN'!A64</f>
        <v>ZAF: South Africa</v>
      </c>
      <c r="B54" s="71">
        <f>'OECD EMPN'!D64</f>
        <v>892.7</v>
      </c>
      <c r="C54" s="71">
        <f>'OECD EMPN'!F64</f>
        <v>65.3</v>
      </c>
      <c r="D54" s="71">
        <f>'OECD EMPN'!G64</f>
        <v>372.4</v>
      </c>
      <c r="E54" s="71">
        <f>'OECD EMPN'!H64</f>
        <v>18.2</v>
      </c>
      <c r="F54" s="71">
        <f>'OECD EMPN'!J64</f>
        <v>382.6</v>
      </c>
      <c r="G54" s="71">
        <f>'OECD EMPN'!K64</f>
        <v>227.2</v>
      </c>
      <c r="H54" s="71">
        <f>'OECD EMPN'!M64</f>
        <v>77</v>
      </c>
      <c r="I54" s="71">
        <f>'OECD EMPN'!N64</f>
        <v>108.1</v>
      </c>
      <c r="J54" s="71">
        <f>'OECD EMPN'!P64</f>
        <v>45.2</v>
      </c>
      <c r="K54" s="71">
        <f>'OECD EMPN'!Q64</f>
        <v>111.3</v>
      </c>
      <c r="L54" s="71">
        <f>'OECD EMPN'!R64</f>
        <v>61.6</v>
      </c>
      <c r="M54" s="71">
        <f>'OECD EMPN'!S64</f>
        <v>108.4</v>
      </c>
      <c r="N54" s="71">
        <f>'OECD EMPN'!U64</f>
        <v>119.8</v>
      </c>
      <c r="O54" s="71">
        <f>'OECD EMPN'!V64</f>
        <v>166.6</v>
      </c>
      <c r="P54" s="71">
        <f>'OECD EMPN'!X64</f>
        <v>28.3</v>
      </c>
      <c r="Q54" s="71">
        <f>'OECD EMPN'!Y64</f>
        <v>43.2</v>
      </c>
      <c r="R54" s="71">
        <f>'OECD EMPN'!Z64</f>
        <v>70</v>
      </c>
      <c r="S54" s="71">
        <f>'OECD EMPN'!AB64</f>
        <v>90.9</v>
      </c>
      <c r="T54" s="71">
        <f>'OECD EMPN'!AC64</f>
        <v>16</v>
      </c>
      <c r="U54" s="71">
        <f>'OECD EMPN'!AD64</f>
        <v>75.900000000000006</v>
      </c>
      <c r="V54" s="71">
        <f>'OECD EMPN'!AE64</f>
        <v>462.4</v>
      </c>
      <c r="W54" s="71">
        <f>'OECD EMPN'!AF64</f>
        <v>1420.7</v>
      </c>
      <c r="X54" s="71">
        <f>'OECD EMPN'!AI64</f>
        <v>2555.1999999999998</v>
      </c>
      <c r="Y54" s="71">
        <f>'OECD EMPN'!AJ64</f>
        <v>818.4</v>
      </c>
      <c r="Z54" s="71">
        <f>'OECD EMPN'!AK64</f>
        <v>593.6</v>
      </c>
      <c r="AA54" s="71">
        <f>'OECD EMPN'!AM64</f>
        <v>64.7</v>
      </c>
      <c r="AB54" s="71">
        <f>'OECD EMPN'!AN64</f>
        <v>94.5</v>
      </c>
      <c r="AC54" s="71">
        <f>'OECD EMPN'!AO64</f>
        <v>126.3</v>
      </c>
      <c r="AD54" s="71">
        <f>'OECD EMPN'!AP64</f>
        <v>431.7</v>
      </c>
      <c r="AE54" s="71">
        <f>'OECD EMPN'!AQ64</f>
        <v>111.2</v>
      </c>
      <c r="AF54" s="71">
        <f>'OECD EMPN'!AR64</f>
        <v>1567.2</v>
      </c>
      <c r="AG54" s="71">
        <f>'OECD EMPN'!AU64</f>
        <v>794.3</v>
      </c>
      <c r="AH54" s="71">
        <f>'OECD EMPN'!AV64</f>
        <v>972.4</v>
      </c>
      <c r="AI54" s="71">
        <f>'OECD EMPN'!AW64</f>
        <v>1010.5</v>
      </c>
      <c r="AJ54" s="71">
        <f>'OECD EMPN'!AY64</f>
        <v>517.4</v>
      </c>
      <c r="AK54" s="71">
        <f>'OECD EMPN'!AZ64</f>
        <v>1307.3</v>
      </c>
    </row>
    <row r="55" spans="1:37" x14ac:dyDescent="0.45">
      <c r="A55" s="71" t="str">
        <f>'OECD EMPN'!A65</f>
        <v>EASIA: Eastern Asia</v>
      </c>
      <c r="B55" s="71">
        <f>'OECD EMPN'!D65</f>
        <v>227855</v>
      </c>
      <c r="C55" s="71">
        <f>'OECD EMPN'!F65</f>
        <v>10597</v>
      </c>
      <c r="D55" s="71">
        <f>'OECD EMPN'!G65</f>
        <v>3184.9</v>
      </c>
      <c r="E55" s="71">
        <f>'OECD EMPN'!H65</f>
        <v>636.1</v>
      </c>
      <c r="F55" s="71">
        <f>'OECD EMPN'!J65</f>
        <v>14553.7</v>
      </c>
      <c r="G55" s="71">
        <f>'OECD EMPN'!K65</f>
        <v>19769.099999999999</v>
      </c>
      <c r="H55" s="71">
        <f>'OECD EMPN'!M65</f>
        <v>2625.3</v>
      </c>
      <c r="I55" s="71">
        <f>'OECD EMPN'!N65</f>
        <v>4485.1000000000004</v>
      </c>
      <c r="J55" s="71">
        <f>'OECD EMPN'!P65</f>
        <v>1445.6</v>
      </c>
      <c r="K55" s="71">
        <f>'OECD EMPN'!Q65</f>
        <v>12901.6</v>
      </c>
      <c r="L55" s="71">
        <f>'OECD EMPN'!R65</f>
        <v>6613.4</v>
      </c>
      <c r="M55" s="71">
        <f>'OECD EMPN'!S65</f>
        <v>9531.2999999999993</v>
      </c>
      <c r="N55" s="71">
        <f>'OECD EMPN'!U65</f>
        <v>9412.2000000000007</v>
      </c>
      <c r="O55" s="71">
        <f>'OECD EMPN'!V65</f>
        <v>7692.3</v>
      </c>
      <c r="P55" s="71">
        <f>'OECD EMPN'!X65</f>
        <v>16528.8</v>
      </c>
      <c r="Q55" s="71">
        <f>'OECD EMPN'!Y65</f>
        <v>10907.5</v>
      </c>
      <c r="R55" s="71">
        <f>'OECD EMPN'!Z65</f>
        <v>13443.9</v>
      </c>
      <c r="S55" s="71">
        <f>'OECD EMPN'!AB65</f>
        <v>8888.5</v>
      </c>
      <c r="T55" s="71">
        <f>'OECD EMPN'!AC65</f>
        <v>2767.6</v>
      </c>
      <c r="U55" s="71">
        <f>'OECD EMPN'!AD65</f>
        <v>6459.5</v>
      </c>
      <c r="V55" s="71">
        <f>'OECD EMPN'!AE65</f>
        <v>21304.6</v>
      </c>
      <c r="W55" s="71">
        <f>'OECD EMPN'!AF65</f>
        <v>80414.3</v>
      </c>
      <c r="X55" s="71">
        <f>'OECD EMPN'!AI65</f>
        <v>49991.7</v>
      </c>
      <c r="Y55" s="71">
        <f>'OECD EMPN'!AJ65</f>
        <v>38353.300000000003</v>
      </c>
      <c r="Z55" s="71">
        <f>'OECD EMPN'!AK65</f>
        <v>18105.599999999999</v>
      </c>
      <c r="AA55" s="71">
        <f>'OECD EMPN'!AM65</f>
        <v>3777.3</v>
      </c>
      <c r="AB55" s="71">
        <f>'OECD EMPN'!AN65</f>
        <v>5939.3</v>
      </c>
      <c r="AC55" s="71">
        <f>'OECD EMPN'!AO65</f>
        <v>5662.4</v>
      </c>
      <c r="AD55" s="71">
        <f>'OECD EMPN'!AP65</f>
        <v>23394.2</v>
      </c>
      <c r="AE55" s="71">
        <f>'OECD EMPN'!AQ65</f>
        <v>16194</v>
      </c>
      <c r="AF55" s="71">
        <f>'OECD EMPN'!AR65</f>
        <v>23037.1</v>
      </c>
      <c r="AG55" s="71">
        <f>'OECD EMPN'!AU65</f>
        <v>58955.199999999997</v>
      </c>
      <c r="AH55" s="71">
        <f>'OECD EMPN'!AV65</f>
        <v>64106.5</v>
      </c>
      <c r="AI55" s="71">
        <f>'OECD EMPN'!AW65</f>
        <v>37556.5</v>
      </c>
      <c r="AJ55" s="71">
        <f>'OECD EMPN'!AY65</f>
        <v>29492.9</v>
      </c>
      <c r="AK55" s="71">
        <f>'OECD EMPN'!AZ65</f>
        <v>83</v>
      </c>
    </row>
    <row r="56" spans="1:37" x14ac:dyDescent="0.45">
      <c r="A56" s="71" t="str">
        <f>'OECD EMPN'!A66</f>
        <v>EU15: European Union (15 countries)</v>
      </c>
      <c r="B56" s="71">
        <f>'OECD EMPN'!D66</f>
        <v>5188</v>
      </c>
      <c r="C56" s="71">
        <f>'OECD EMPN'!F66</f>
        <v>66.3</v>
      </c>
      <c r="D56" s="71">
        <f>'OECD EMPN'!G66</f>
        <v>155.69999999999999</v>
      </c>
      <c r="E56" s="71">
        <f>'OECD EMPN'!H66</f>
        <v>46.5</v>
      </c>
      <c r="F56" s="71">
        <f>'OECD EMPN'!J66</f>
        <v>3554.8</v>
      </c>
      <c r="G56" s="71">
        <f>'OECD EMPN'!K66</f>
        <v>1345.9</v>
      </c>
      <c r="H56" s="71">
        <f>'OECD EMPN'!M66</f>
        <v>617.9</v>
      </c>
      <c r="I56" s="71">
        <f>'OECD EMPN'!N66</f>
        <v>1101.4000000000001</v>
      </c>
      <c r="J56" s="71">
        <f>'OECD EMPN'!P66</f>
        <v>86</v>
      </c>
      <c r="K56" s="71">
        <f>'OECD EMPN'!Q66</f>
        <v>1388.2</v>
      </c>
      <c r="L56" s="71">
        <f>'OECD EMPN'!R66</f>
        <v>1202.4000000000001</v>
      </c>
      <c r="M56" s="71">
        <f>'OECD EMPN'!S66</f>
        <v>874.3</v>
      </c>
      <c r="N56" s="71">
        <f>'OECD EMPN'!U66</f>
        <v>781.5</v>
      </c>
      <c r="O56" s="71">
        <f>'OECD EMPN'!V66</f>
        <v>2733.9</v>
      </c>
      <c r="P56" s="71">
        <f>'OECD EMPN'!X66</f>
        <v>847.8</v>
      </c>
      <c r="Q56" s="71">
        <f>'OECD EMPN'!Y66</f>
        <v>1047</v>
      </c>
      <c r="R56" s="71">
        <f>'OECD EMPN'!Z66</f>
        <v>2490.1999999999998</v>
      </c>
      <c r="S56" s="71">
        <f>'OECD EMPN'!AB66</f>
        <v>1644.5</v>
      </c>
      <c r="T56" s="71">
        <f>'OECD EMPN'!AC66</f>
        <v>552.20000000000005</v>
      </c>
      <c r="U56" s="71">
        <f>'OECD EMPN'!AD66</f>
        <v>2531.6</v>
      </c>
      <c r="V56" s="71">
        <f>'OECD EMPN'!AE66</f>
        <v>1981</v>
      </c>
      <c r="W56" s="71">
        <f>'OECD EMPN'!AF66</f>
        <v>11300.9</v>
      </c>
      <c r="X56" s="71">
        <f>'OECD EMPN'!AI66</f>
        <v>27142</v>
      </c>
      <c r="Y56" s="71">
        <f>'OECD EMPN'!AJ66</f>
        <v>8695.7999999999993</v>
      </c>
      <c r="Z56" s="71">
        <f>'OECD EMPN'!AK66</f>
        <v>9971.4</v>
      </c>
      <c r="AA56" s="71">
        <f>'OECD EMPN'!AM66</f>
        <v>1411.3</v>
      </c>
      <c r="AB56" s="71">
        <f>'OECD EMPN'!AN66</f>
        <v>792.5</v>
      </c>
      <c r="AC56" s="71">
        <f>'OECD EMPN'!AO66</f>
        <v>3355.1</v>
      </c>
      <c r="AD56" s="71">
        <f>'OECD EMPN'!AP66</f>
        <v>5049.1000000000004</v>
      </c>
      <c r="AE56" s="71">
        <f>'OECD EMPN'!AQ66</f>
        <v>2075.3000000000002</v>
      </c>
      <c r="AF56" s="71">
        <f>'OECD EMPN'!AR66</f>
        <v>25449.9</v>
      </c>
      <c r="AG56" s="71">
        <f>'OECD EMPN'!AU66</f>
        <v>11598</v>
      </c>
      <c r="AH56" s="71">
        <f>'OECD EMPN'!AV66</f>
        <v>12608.8</v>
      </c>
      <c r="AI56" s="71">
        <f>'OECD EMPN'!AW66</f>
        <v>21452.5</v>
      </c>
      <c r="AJ56" s="71">
        <f>'OECD EMPN'!AY66</f>
        <v>8858.7999999999993</v>
      </c>
      <c r="AK56" s="71">
        <f>'OECD EMPN'!AZ66</f>
        <v>3631.9</v>
      </c>
    </row>
    <row r="57" spans="1:37" x14ac:dyDescent="0.45">
      <c r="A57" s="71" t="str">
        <f>'OECD EMPN'!A67</f>
        <v>EU28: European Union (28 countries)</v>
      </c>
      <c r="B57" s="71">
        <f>'OECD EMPN'!D67</f>
        <v>10894.9</v>
      </c>
      <c r="C57" s="71">
        <f>'OECD EMPN'!F67</f>
        <v>305.39999999999998</v>
      </c>
      <c r="D57" s="71">
        <f>'OECD EMPN'!G67</f>
        <v>270.60000000000002</v>
      </c>
      <c r="E57" s="71">
        <f>'OECD EMPN'!H67</f>
        <v>92.6</v>
      </c>
      <c r="F57" s="71">
        <f>'OECD EMPN'!J67</f>
        <v>4868.2</v>
      </c>
      <c r="G57" s="71">
        <f>'OECD EMPN'!K67</f>
        <v>2306.8000000000002</v>
      </c>
      <c r="H57" s="71">
        <f>'OECD EMPN'!M67</f>
        <v>1080.4000000000001</v>
      </c>
      <c r="I57" s="71">
        <f>'OECD EMPN'!N67</f>
        <v>1411.4</v>
      </c>
      <c r="J57" s="71">
        <f>'OECD EMPN'!P67</f>
        <v>136.19999999999999</v>
      </c>
      <c r="K57" s="71">
        <f>'OECD EMPN'!Q67</f>
        <v>1727.5</v>
      </c>
      <c r="L57" s="71">
        <f>'OECD EMPN'!R67</f>
        <v>1683.9</v>
      </c>
      <c r="M57" s="71">
        <f>'OECD EMPN'!S67</f>
        <v>1266.5999999999999</v>
      </c>
      <c r="N57" s="71">
        <f>'OECD EMPN'!U67</f>
        <v>1041.8</v>
      </c>
      <c r="O57" s="71">
        <f>'OECD EMPN'!V67</f>
        <v>3665.3</v>
      </c>
      <c r="P57" s="71">
        <f>'OECD EMPN'!X67</f>
        <v>1145.9000000000001</v>
      </c>
      <c r="Q57" s="71">
        <f>'OECD EMPN'!Y67</f>
        <v>1508.4</v>
      </c>
      <c r="R57" s="71">
        <f>'OECD EMPN'!Z67</f>
        <v>3031</v>
      </c>
      <c r="S57" s="71">
        <f>'OECD EMPN'!AB67</f>
        <v>2469.3000000000002</v>
      </c>
      <c r="T57" s="71">
        <f>'OECD EMPN'!AC67</f>
        <v>729.3</v>
      </c>
      <c r="U57" s="71">
        <f>'OECD EMPN'!AD67</f>
        <v>3533.2</v>
      </c>
      <c r="V57" s="71">
        <f>'OECD EMPN'!AE67</f>
        <v>2912.2</v>
      </c>
      <c r="W57" s="71">
        <f>'OECD EMPN'!AF67</f>
        <v>14545.3</v>
      </c>
      <c r="X57" s="71">
        <f>'OECD EMPN'!AI67</f>
        <v>33739.1</v>
      </c>
      <c r="Y57" s="71">
        <f>'OECD EMPN'!AJ67</f>
        <v>11405.9</v>
      </c>
      <c r="Z57" s="71">
        <f>'OECD EMPN'!AK67</f>
        <v>11367.3</v>
      </c>
      <c r="AA57" s="71">
        <f>'OECD EMPN'!AM67</f>
        <v>1664.6</v>
      </c>
      <c r="AB57" s="71">
        <f>'OECD EMPN'!AN67</f>
        <v>1068</v>
      </c>
      <c r="AC57" s="71">
        <f>'OECD EMPN'!AO67</f>
        <v>3946.1</v>
      </c>
      <c r="AD57" s="71">
        <f>'OECD EMPN'!AP67</f>
        <v>5977.5</v>
      </c>
      <c r="AE57" s="71">
        <f>'OECD EMPN'!AQ67</f>
        <v>2550.8000000000002</v>
      </c>
      <c r="AF57" s="71">
        <f>'OECD EMPN'!AR67</f>
        <v>28660.799999999999</v>
      </c>
      <c r="AG57" s="71">
        <f>'OECD EMPN'!AU67</f>
        <v>14590.1</v>
      </c>
      <c r="AH57" s="71">
        <f>'OECD EMPN'!AV67</f>
        <v>15612</v>
      </c>
      <c r="AI57" s="71">
        <f>'OECD EMPN'!AW67</f>
        <v>24052.3</v>
      </c>
      <c r="AJ57" s="71">
        <f>'OECD EMPN'!AY67</f>
        <v>10321.700000000001</v>
      </c>
      <c r="AK57" s="71">
        <f>'OECD EMPN'!AZ67</f>
        <v>3693.7</v>
      </c>
    </row>
    <row r="58" spans="1:37" x14ac:dyDescent="0.45">
      <c r="A58" s="71" t="str">
        <f>'OECD EMPN'!A68</f>
        <v>EU13: EU28 excluding EU15</v>
      </c>
      <c r="B58" s="71">
        <f>'OECD EMPN'!D68</f>
        <v>5707</v>
      </c>
      <c r="C58" s="71">
        <f>'OECD EMPN'!F68</f>
        <v>239.1</v>
      </c>
      <c r="D58" s="71">
        <f>'OECD EMPN'!G68</f>
        <v>115</v>
      </c>
      <c r="E58" s="71">
        <f>'OECD EMPN'!H68</f>
        <v>46.1</v>
      </c>
      <c r="F58" s="71">
        <f>'OECD EMPN'!J68</f>
        <v>1313.4</v>
      </c>
      <c r="G58" s="71">
        <f>'OECD EMPN'!K68</f>
        <v>960.8</v>
      </c>
      <c r="H58" s="71">
        <f>'OECD EMPN'!M68</f>
        <v>462.5</v>
      </c>
      <c r="I58" s="71">
        <f>'OECD EMPN'!N68</f>
        <v>310</v>
      </c>
      <c r="J58" s="71">
        <f>'OECD EMPN'!P68</f>
        <v>50.2</v>
      </c>
      <c r="K58" s="71">
        <f>'OECD EMPN'!Q68</f>
        <v>339.3</v>
      </c>
      <c r="L58" s="71">
        <f>'OECD EMPN'!R68</f>
        <v>481.5</v>
      </c>
      <c r="M58" s="71">
        <f>'OECD EMPN'!S68</f>
        <v>392.3</v>
      </c>
      <c r="N58" s="71">
        <f>'OECD EMPN'!U68</f>
        <v>260.39999999999998</v>
      </c>
      <c r="O58" s="71">
        <f>'OECD EMPN'!V68</f>
        <v>931.4</v>
      </c>
      <c r="P58" s="71">
        <f>'OECD EMPN'!X68</f>
        <v>298.2</v>
      </c>
      <c r="Q58" s="71">
        <f>'OECD EMPN'!Y68</f>
        <v>461.4</v>
      </c>
      <c r="R58" s="71">
        <f>'OECD EMPN'!Z68</f>
        <v>540.9</v>
      </c>
      <c r="S58" s="71">
        <f>'OECD EMPN'!AB68</f>
        <v>824.8</v>
      </c>
      <c r="T58" s="71">
        <f>'OECD EMPN'!AC68</f>
        <v>177.1</v>
      </c>
      <c r="U58" s="71">
        <f>'OECD EMPN'!AD68</f>
        <v>1001.5</v>
      </c>
      <c r="V58" s="71">
        <f>'OECD EMPN'!AE68</f>
        <v>931.3</v>
      </c>
      <c r="W58" s="71">
        <f>'OECD EMPN'!AF68</f>
        <v>3244.4</v>
      </c>
      <c r="X58" s="71">
        <f>'OECD EMPN'!AI68</f>
        <v>6597.1</v>
      </c>
      <c r="Y58" s="71">
        <f>'OECD EMPN'!AJ68</f>
        <v>2710.1</v>
      </c>
      <c r="Z58" s="71">
        <f>'OECD EMPN'!AK68</f>
        <v>1395.9</v>
      </c>
      <c r="AA58" s="71">
        <f>'OECD EMPN'!AM68</f>
        <v>253.3</v>
      </c>
      <c r="AB58" s="71">
        <f>'OECD EMPN'!AN68</f>
        <v>275.5</v>
      </c>
      <c r="AC58" s="71">
        <f>'OECD EMPN'!AO68</f>
        <v>591</v>
      </c>
      <c r="AD58" s="71">
        <f>'OECD EMPN'!AP68</f>
        <v>928.4</v>
      </c>
      <c r="AE58" s="71">
        <f>'OECD EMPN'!AQ68</f>
        <v>475.5</v>
      </c>
      <c r="AF58" s="71">
        <f>'OECD EMPN'!AR68</f>
        <v>3210.9</v>
      </c>
      <c r="AG58" s="71">
        <f>'OECD EMPN'!AU68</f>
        <v>2992.1</v>
      </c>
      <c r="AH58" s="71">
        <f>'OECD EMPN'!AV68</f>
        <v>3003.2</v>
      </c>
      <c r="AI58" s="71">
        <f>'OECD EMPN'!AW68</f>
        <v>2599.8000000000002</v>
      </c>
      <c r="AJ58" s="71">
        <f>'OECD EMPN'!AY68</f>
        <v>1462.9</v>
      </c>
      <c r="AK58" s="71">
        <f>'OECD EMPN'!AZ68</f>
        <v>61.8</v>
      </c>
    </row>
    <row r="59" spans="1:37" x14ac:dyDescent="0.45">
      <c r="A59" s="71" t="str">
        <f>'OECD EMPN'!A69</f>
        <v>EA19: Euro area</v>
      </c>
      <c r="B59" s="71">
        <f>'OECD EMPN'!D69</f>
        <v>4995.2</v>
      </c>
      <c r="C59" s="71">
        <f>'OECD EMPN'!F69</f>
        <v>50.6</v>
      </c>
      <c r="D59" s="71">
        <f>'OECD EMPN'!G69</f>
        <v>133.4</v>
      </c>
      <c r="E59" s="71">
        <f>'OECD EMPN'!H69</f>
        <v>13.7</v>
      </c>
      <c r="F59" s="71">
        <f>'OECD EMPN'!J69</f>
        <v>3197.1</v>
      </c>
      <c r="G59" s="71">
        <f>'OECD EMPN'!K69</f>
        <v>1330.9</v>
      </c>
      <c r="H59" s="71">
        <f>'OECD EMPN'!M69</f>
        <v>599.6</v>
      </c>
      <c r="I59" s="71">
        <f>'OECD EMPN'!N69</f>
        <v>929.4</v>
      </c>
      <c r="J59" s="71">
        <f>'OECD EMPN'!P69</f>
        <v>78.400000000000006</v>
      </c>
      <c r="K59" s="71">
        <f>'OECD EMPN'!Q69</f>
        <v>1230.9000000000001</v>
      </c>
      <c r="L59" s="71">
        <f>'OECD EMPN'!R69</f>
        <v>1064.3</v>
      </c>
      <c r="M59" s="71">
        <f>'OECD EMPN'!S69</f>
        <v>804.8</v>
      </c>
      <c r="N59" s="71">
        <f>'OECD EMPN'!U69</f>
        <v>716</v>
      </c>
      <c r="O59" s="71">
        <f>'OECD EMPN'!V69</f>
        <v>2474.6</v>
      </c>
      <c r="P59" s="71">
        <f>'OECD EMPN'!X69</f>
        <v>733.5</v>
      </c>
      <c r="Q59" s="71">
        <f>'OECD EMPN'!Y69</f>
        <v>990.6</v>
      </c>
      <c r="R59" s="71">
        <f>'OECD EMPN'!Z69</f>
        <v>2248.4</v>
      </c>
      <c r="S59" s="71">
        <f>'OECD EMPN'!AB69</f>
        <v>1517.1</v>
      </c>
      <c r="T59" s="71">
        <f>'OECD EMPN'!AC69</f>
        <v>410</v>
      </c>
      <c r="U59" s="71">
        <f>'OECD EMPN'!AD69</f>
        <v>2300</v>
      </c>
      <c r="V59" s="71">
        <f>'OECD EMPN'!AE69</f>
        <v>1720.8</v>
      </c>
      <c r="W59" s="71">
        <f>'OECD EMPN'!AF69</f>
        <v>9135.9</v>
      </c>
      <c r="X59" s="71">
        <f>'OECD EMPN'!AI69</f>
        <v>22410.6</v>
      </c>
      <c r="Y59" s="71">
        <f>'OECD EMPN'!AJ69</f>
        <v>7293.4</v>
      </c>
      <c r="Z59" s="71">
        <f>'OECD EMPN'!AK69</f>
        <v>7898.8</v>
      </c>
      <c r="AA59" s="71">
        <f>'OECD EMPN'!AM69</f>
        <v>1000.3</v>
      </c>
      <c r="AB59" s="71">
        <f>'OECD EMPN'!AN69</f>
        <v>573.1</v>
      </c>
      <c r="AC59" s="71">
        <f>'OECD EMPN'!AO69</f>
        <v>2569</v>
      </c>
      <c r="AD59" s="71">
        <f>'OECD EMPN'!AP69</f>
        <v>3964.9</v>
      </c>
      <c r="AE59" s="71">
        <f>'OECD EMPN'!AQ69</f>
        <v>1520</v>
      </c>
      <c r="AF59" s="71">
        <f>'OECD EMPN'!AR69</f>
        <v>20073.400000000001</v>
      </c>
      <c r="AG59" s="71">
        <f>'OECD EMPN'!AU69</f>
        <v>10254.799999999999</v>
      </c>
      <c r="AH59" s="71">
        <f>'OECD EMPN'!AV69</f>
        <v>9798</v>
      </c>
      <c r="AI59" s="71">
        <f>'OECD EMPN'!AW69</f>
        <v>16668.099999999999</v>
      </c>
      <c r="AJ59" s="71">
        <f>'OECD EMPN'!AY69</f>
        <v>7060.5</v>
      </c>
      <c r="AK59" s="71">
        <f>'OECD EMPN'!AZ69</f>
        <v>3571.4</v>
      </c>
    </row>
    <row r="60" spans="1:37" x14ac:dyDescent="0.45">
      <c r="A60" s="71" t="str">
        <f>'OECD EMPN'!A70</f>
        <v>EA12: Euro area (12 countries)</v>
      </c>
      <c r="B60" s="71">
        <f>'OECD EMPN'!D70</f>
        <v>4613.3999999999996</v>
      </c>
      <c r="C60" s="71">
        <f>'OECD EMPN'!F70</f>
        <v>43.1</v>
      </c>
      <c r="D60" s="71">
        <f>'OECD EMPN'!G70</f>
        <v>124.4</v>
      </c>
      <c r="E60" s="71">
        <f>'OECD EMPN'!H70</f>
        <v>12.1</v>
      </c>
      <c r="F60" s="71">
        <f>'OECD EMPN'!J70</f>
        <v>3038.3</v>
      </c>
      <c r="G60" s="71">
        <f>'OECD EMPN'!K70</f>
        <v>1226.0999999999999</v>
      </c>
      <c r="H60" s="71">
        <f>'OECD EMPN'!M70</f>
        <v>497.9</v>
      </c>
      <c r="I60" s="71">
        <f>'OECD EMPN'!N70</f>
        <v>883.9</v>
      </c>
      <c r="J60" s="71">
        <f>'OECD EMPN'!P70</f>
        <v>72.400000000000006</v>
      </c>
      <c r="K60" s="71">
        <f>'OECD EMPN'!Q70</f>
        <v>1187.3</v>
      </c>
      <c r="L60" s="71">
        <f>'OECD EMPN'!R70</f>
        <v>1001.1</v>
      </c>
      <c r="M60" s="71">
        <f>'OECD EMPN'!S70</f>
        <v>758</v>
      </c>
      <c r="N60" s="71">
        <f>'OECD EMPN'!U70</f>
        <v>682.1</v>
      </c>
      <c r="O60" s="71">
        <f>'OECD EMPN'!V70</f>
        <v>2322.1999999999998</v>
      </c>
      <c r="P60" s="71">
        <f>'OECD EMPN'!X70</f>
        <v>697.2</v>
      </c>
      <c r="Q60" s="71">
        <f>'OECD EMPN'!Y70</f>
        <v>926.9</v>
      </c>
      <c r="R60" s="71">
        <f>'OECD EMPN'!Z70</f>
        <v>2177.3000000000002</v>
      </c>
      <c r="S60" s="71">
        <f>'OECD EMPN'!AB70</f>
        <v>1424.7</v>
      </c>
      <c r="T60" s="71">
        <f>'OECD EMPN'!AC70</f>
        <v>399.9</v>
      </c>
      <c r="U60" s="71">
        <f>'OECD EMPN'!AD70</f>
        <v>2157.9</v>
      </c>
      <c r="V60" s="71">
        <f>'OECD EMPN'!AE70</f>
        <v>1601.1</v>
      </c>
      <c r="W60" s="71">
        <f>'OECD EMPN'!AF70</f>
        <v>8650.7999999999993</v>
      </c>
      <c r="X60" s="71">
        <f>'OECD EMPN'!AI70</f>
        <v>21372.1</v>
      </c>
      <c r="Y60" s="71">
        <f>'OECD EMPN'!AJ70</f>
        <v>6866</v>
      </c>
      <c r="Z60" s="71">
        <f>'OECD EMPN'!AK70</f>
        <v>7628.3</v>
      </c>
      <c r="AA60" s="71">
        <f>'OECD EMPN'!AM70</f>
        <v>960.2</v>
      </c>
      <c r="AB60" s="71">
        <f>'OECD EMPN'!AN70</f>
        <v>533.4</v>
      </c>
      <c r="AC60" s="71">
        <f>'OECD EMPN'!AO70</f>
        <v>2460.1999999999998</v>
      </c>
      <c r="AD60" s="71">
        <f>'OECD EMPN'!AP70</f>
        <v>3823.3</v>
      </c>
      <c r="AE60" s="71">
        <f>'OECD EMPN'!AQ70</f>
        <v>1442.3</v>
      </c>
      <c r="AF60" s="71">
        <f>'OECD EMPN'!AR70</f>
        <v>19443.8</v>
      </c>
      <c r="AG60" s="71">
        <f>'OECD EMPN'!AU70</f>
        <v>9815</v>
      </c>
      <c r="AH60" s="71">
        <f>'OECD EMPN'!AV70</f>
        <v>9239.7000000000007</v>
      </c>
      <c r="AI60" s="71">
        <f>'OECD EMPN'!AW70</f>
        <v>16269.4</v>
      </c>
      <c r="AJ60" s="71">
        <f>'OECD EMPN'!AY70</f>
        <v>6813</v>
      </c>
      <c r="AK60" s="71">
        <f>'OECD EMPN'!AZ70</f>
        <v>3546.8</v>
      </c>
    </row>
    <row r="61" spans="1:37" x14ac:dyDescent="0.45">
      <c r="A61" s="71" t="str">
        <f>'OECD EMPN'!A71</f>
        <v>G20: G20 countries</v>
      </c>
      <c r="B61" s="71">
        <f>'OECD EMPN'!D71</f>
        <v>534541.4</v>
      </c>
      <c r="C61" s="71">
        <f>'OECD EMPN'!F71</f>
        <v>13946.4</v>
      </c>
      <c r="D61" s="71">
        <f>'OECD EMPN'!G71</f>
        <v>7133</v>
      </c>
      <c r="E61" s="71">
        <f>'OECD EMPN'!H71</f>
        <v>2319.8000000000002</v>
      </c>
      <c r="F61" s="71">
        <f>'OECD EMPN'!J71</f>
        <v>41488.199999999997</v>
      </c>
      <c r="G61" s="71">
        <f>'OECD EMPN'!K71</f>
        <v>47156.4</v>
      </c>
      <c r="H61" s="71">
        <f>'OECD EMPN'!M71</f>
        <v>9040</v>
      </c>
      <c r="I61" s="71">
        <f>'OECD EMPN'!N71</f>
        <v>9773.1</v>
      </c>
      <c r="J61" s="71">
        <f>'OECD EMPN'!P71</f>
        <v>2287.6</v>
      </c>
      <c r="K61" s="71">
        <f>'OECD EMPN'!Q71</f>
        <v>19862.8</v>
      </c>
      <c r="L61" s="71">
        <f>'OECD EMPN'!R71</f>
        <v>12715.7</v>
      </c>
      <c r="M61" s="71">
        <f>'OECD EMPN'!S71</f>
        <v>18735.2</v>
      </c>
      <c r="N61" s="71">
        <f>'OECD EMPN'!U71</f>
        <v>15043.7</v>
      </c>
      <c r="O61" s="71">
        <f>'OECD EMPN'!V71</f>
        <v>19370.7</v>
      </c>
      <c r="P61" s="71">
        <f>'OECD EMPN'!X71</f>
        <v>21289.8</v>
      </c>
      <c r="Q61" s="71">
        <f>'OECD EMPN'!Y71</f>
        <v>15171</v>
      </c>
      <c r="R61" s="71">
        <f>'OECD EMPN'!Z71</f>
        <v>20345.7</v>
      </c>
      <c r="S61" s="71">
        <f>'OECD EMPN'!AB71</f>
        <v>15278.1</v>
      </c>
      <c r="T61" s="71">
        <f>'OECD EMPN'!AC71</f>
        <v>6800.8</v>
      </c>
      <c r="U61" s="71">
        <f>'OECD EMPN'!AD71</f>
        <v>28287.4</v>
      </c>
      <c r="V61" s="71">
        <f>'OECD EMPN'!AE71</f>
        <v>33291</v>
      </c>
      <c r="W61" s="71">
        <f>'OECD EMPN'!AF71</f>
        <v>186587.1</v>
      </c>
      <c r="X61" s="71">
        <f>'OECD EMPN'!AI71</f>
        <v>214961.2</v>
      </c>
      <c r="Y61" s="71">
        <f>'OECD EMPN'!AJ71</f>
        <v>97837.5</v>
      </c>
      <c r="Z61" s="71">
        <f>'OECD EMPN'!AK71</f>
        <v>66673.8</v>
      </c>
      <c r="AA61" s="71">
        <f>'OECD EMPN'!AM71</f>
        <v>8982.5</v>
      </c>
      <c r="AB61" s="71">
        <f>'OECD EMPN'!AN71</f>
        <v>10749.8</v>
      </c>
      <c r="AC61" s="71">
        <f>'OECD EMPN'!AO71</f>
        <v>16675.400000000001</v>
      </c>
      <c r="AD61" s="71">
        <f>'OECD EMPN'!AP71</f>
        <v>47370.6</v>
      </c>
      <c r="AE61" s="71">
        <f>'OECD EMPN'!AQ71</f>
        <v>24753.7</v>
      </c>
      <c r="AF61" s="71">
        <f>'OECD EMPN'!AR71</f>
        <v>110077.1</v>
      </c>
      <c r="AG61" s="71">
        <f>'OECD EMPN'!AU71</f>
        <v>123009.8</v>
      </c>
      <c r="AH61" s="71">
        <f>'OECD EMPN'!AV71</f>
        <v>138328.29999999999</v>
      </c>
      <c r="AI61" s="71">
        <f>'OECD EMPN'!AW71</f>
        <v>107955.4</v>
      </c>
      <c r="AJ61" s="71">
        <f>'OECD EMPN'!AY71</f>
        <v>97847.8</v>
      </c>
      <c r="AK61" s="71">
        <f>'OECD EMPN'!AZ71</f>
        <v>23657.599999999999</v>
      </c>
    </row>
    <row r="62" spans="1:37" x14ac:dyDescent="0.45">
      <c r="A62" s="71" t="str">
        <f>'OECD EMPN'!A72</f>
        <v>ZNAM: North America</v>
      </c>
      <c r="B62" s="71">
        <f>'OECD EMPN'!D72</f>
        <v>5473.3</v>
      </c>
      <c r="C62" s="71">
        <f>'OECD EMPN'!F72</f>
        <v>410.6</v>
      </c>
      <c r="D62" s="71">
        <f>'OECD EMPN'!G72</f>
        <v>361.7</v>
      </c>
      <c r="E62" s="71">
        <f>'OECD EMPN'!H72</f>
        <v>636.79999999999995</v>
      </c>
      <c r="F62" s="71">
        <f>'OECD EMPN'!J72</f>
        <v>3190.4</v>
      </c>
      <c r="G62" s="71">
        <f>'OECD EMPN'!K72</f>
        <v>1240.8</v>
      </c>
      <c r="H62" s="71">
        <f>'OECD EMPN'!M72</f>
        <v>608.1</v>
      </c>
      <c r="I62" s="71">
        <f>'OECD EMPN'!N72</f>
        <v>1144.7</v>
      </c>
      <c r="J62" s="71">
        <f>'OECD EMPN'!P72</f>
        <v>151.9</v>
      </c>
      <c r="K62" s="71">
        <f>'OECD EMPN'!Q72</f>
        <v>1173.2</v>
      </c>
      <c r="L62" s="71">
        <f>'OECD EMPN'!R72</f>
        <v>1033.4000000000001</v>
      </c>
      <c r="M62" s="71">
        <f>'OECD EMPN'!S72</f>
        <v>669.7</v>
      </c>
      <c r="N62" s="71">
        <f>'OECD EMPN'!U72</f>
        <v>549.79999999999995</v>
      </c>
      <c r="O62" s="71">
        <f>'OECD EMPN'!V72</f>
        <v>1975</v>
      </c>
      <c r="P62" s="71">
        <f>'OECD EMPN'!X72</f>
        <v>1750</v>
      </c>
      <c r="Q62" s="71">
        <f>'OECD EMPN'!Y72</f>
        <v>654.4</v>
      </c>
      <c r="R62" s="71">
        <f>'OECD EMPN'!Z72</f>
        <v>1571.1</v>
      </c>
      <c r="S62" s="71">
        <f>'OECD EMPN'!AB72</f>
        <v>1690.8</v>
      </c>
      <c r="T62" s="71">
        <f>'OECD EMPN'!AC72</f>
        <v>857.8</v>
      </c>
      <c r="U62" s="71">
        <f>'OECD EMPN'!AD72</f>
        <v>2114.8000000000002</v>
      </c>
      <c r="V62" s="71">
        <f>'OECD EMPN'!AE72</f>
        <v>1364.5</v>
      </c>
      <c r="W62" s="71">
        <f>'OECD EMPN'!AF72</f>
        <v>14034.5</v>
      </c>
      <c r="X62" s="71">
        <f>'OECD EMPN'!AI72</f>
        <v>31806.9</v>
      </c>
      <c r="Y62" s="71">
        <f>'OECD EMPN'!AJ72</f>
        <v>9165.6</v>
      </c>
      <c r="Z62" s="71">
        <f>'OECD EMPN'!AK72</f>
        <v>15959.6</v>
      </c>
      <c r="AA62" s="71">
        <f>'OECD EMPN'!AM72</f>
        <v>1940.4</v>
      </c>
      <c r="AB62" s="71">
        <f>'OECD EMPN'!AN72</f>
        <v>1040.5</v>
      </c>
      <c r="AC62" s="71">
        <f>'OECD EMPN'!AO72</f>
        <v>2836.9</v>
      </c>
      <c r="AD62" s="71">
        <f>'OECD EMPN'!AP72</f>
        <v>7694.6</v>
      </c>
      <c r="AE62" s="71">
        <f>'OECD EMPN'!AQ72</f>
        <v>2689</v>
      </c>
      <c r="AF62" s="71">
        <f>'OECD EMPN'!AR72</f>
        <v>26845.5</v>
      </c>
      <c r="AG62" s="71">
        <f>'OECD EMPN'!AU72</f>
        <v>17147.3</v>
      </c>
      <c r="AH62" s="71">
        <f>'OECD EMPN'!AV72</f>
        <v>17795.7</v>
      </c>
      <c r="AI62" s="71">
        <f>'OECD EMPN'!AW72</f>
        <v>22584.9</v>
      </c>
      <c r="AJ62" s="71">
        <f>'OECD EMPN'!AY72</f>
        <v>10250.6</v>
      </c>
      <c r="AK62" s="71">
        <f>'OECD EMPN'!AZ72</f>
        <v>2928.1</v>
      </c>
    </row>
    <row r="63" spans="1:37" x14ac:dyDescent="0.45">
      <c r="A63" s="71" t="str">
        <f>'OECD EMPN'!A73</f>
        <v>ZEUR: Europe</v>
      </c>
      <c r="B63" s="71">
        <f>'OECD EMPN'!D73</f>
        <v>15983.5</v>
      </c>
      <c r="C63" s="71">
        <f>'OECD EMPN'!F73</f>
        <v>1045.3</v>
      </c>
      <c r="D63" s="71">
        <f>'OECD EMPN'!G73</f>
        <v>704.3</v>
      </c>
      <c r="E63" s="71">
        <f>'OECD EMPN'!H73</f>
        <v>507.5</v>
      </c>
      <c r="F63" s="71">
        <f>'OECD EMPN'!J73</f>
        <v>6677.9</v>
      </c>
      <c r="G63" s="71">
        <f>'OECD EMPN'!K73</f>
        <v>2607.5</v>
      </c>
      <c r="H63" s="71">
        <f>'OECD EMPN'!M73</f>
        <v>1354.1</v>
      </c>
      <c r="I63" s="71">
        <f>'OECD EMPN'!N73</f>
        <v>1700.5</v>
      </c>
      <c r="J63" s="71">
        <f>'OECD EMPN'!P73</f>
        <v>379.1</v>
      </c>
      <c r="K63" s="71">
        <f>'OECD EMPN'!Q73</f>
        <v>2489.1999999999998</v>
      </c>
      <c r="L63" s="71">
        <f>'OECD EMPN'!R73</f>
        <v>1972.8</v>
      </c>
      <c r="M63" s="71">
        <f>'OECD EMPN'!S73</f>
        <v>2008.7</v>
      </c>
      <c r="N63" s="71">
        <f>'OECD EMPN'!U73</f>
        <v>2096.6</v>
      </c>
      <c r="O63" s="71">
        <f>'OECD EMPN'!V73</f>
        <v>4248.2</v>
      </c>
      <c r="P63" s="71">
        <f>'OECD EMPN'!X73</f>
        <v>1941.1</v>
      </c>
      <c r="Q63" s="71">
        <f>'OECD EMPN'!Y73</f>
        <v>1976</v>
      </c>
      <c r="R63" s="71">
        <f>'OECD EMPN'!Z73</f>
        <v>3606.4</v>
      </c>
      <c r="S63" s="71">
        <f>'OECD EMPN'!AB73</f>
        <v>3009.5</v>
      </c>
      <c r="T63" s="71">
        <f>'OECD EMPN'!AC73</f>
        <v>2028.9</v>
      </c>
      <c r="U63" s="71">
        <f>'OECD EMPN'!AD73</f>
        <v>4560.6000000000004</v>
      </c>
      <c r="V63" s="71">
        <f>'OECD EMPN'!AE73</f>
        <v>5665.2</v>
      </c>
      <c r="W63" s="71">
        <f>'OECD EMPN'!AF73</f>
        <v>20611.7</v>
      </c>
      <c r="X63" s="71">
        <f>'OECD EMPN'!AI73</f>
        <v>46117.5</v>
      </c>
      <c r="Y63" s="71">
        <f>'OECD EMPN'!AJ73</f>
        <v>17972.8</v>
      </c>
      <c r="Z63" s="71">
        <f>'OECD EMPN'!AK73</f>
        <v>13518.9</v>
      </c>
      <c r="AA63" s="71">
        <f>'OECD EMPN'!AM73</f>
        <v>1876.8</v>
      </c>
      <c r="AB63" s="71">
        <f>'OECD EMPN'!AN73</f>
        <v>1778.8</v>
      </c>
      <c r="AC63" s="71">
        <f>'OECD EMPN'!AO73</f>
        <v>4581.8999999999996</v>
      </c>
      <c r="AD63" s="71">
        <f>'OECD EMPN'!AP73</f>
        <v>7856</v>
      </c>
      <c r="AE63" s="71">
        <f>'OECD EMPN'!AQ73</f>
        <v>4078.1</v>
      </c>
      <c r="AF63" s="71">
        <f>'OECD EMPN'!AR73</f>
        <v>33312.6</v>
      </c>
      <c r="AG63" s="71">
        <f>'OECD EMPN'!AU73</f>
        <v>20342.599999999999</v>
      </c>
      <c r="AH63" s="71">
        <f>'OECD EMPN'!AV73</f>
        <v>22814.6</v>
      </c>
      <c r="AI63" s="71">
        <f>'OECD EMPN'!AW73</f>
        <v>30847.9</v>
      </c>
      <c r="AJ63" s="71">
        <f>'OECD EMPN'!AY73</f>
        <v>13622.3</v>
      </c>
      <c r="AK63" s="71">
        <f>'OECD EMPN'!AZ73</f>
        <v>3757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Z25" sqref="Z25"/>
    </sheetView>
  </sheetViews>
  <sheetFormatPr defaultRowHeight="14.25" x14ac:dyDescent="0.45"/>
  <cols>
    <col min="2" max="2" width="26.265625" customWidth="1"/>
    <col min="11" max="11" width="11" bestFit="1" customWidth="1"/>
  </cols>
  <sheetData>
    <row r="1" spans="2:11" x14ac:dyDescent="0.45"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2:11" x14ac:dyDescent="0.45">
      <c r="B2" s="19" t="s">
        <v>1254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x14ac:dyDescent="0.45">
      <c r="B3" s="19" t="s">
        <v>1255</v>
      </c>
      <c r="C3" s="19"/>
      <c r="D3" s="19"/>
      <c r="E3" s="19"/>
      <c r="F3" s="19"/>
      <c r="G3" s="19"/>
      <c r="H3" s="19"/>
      <c r="I3" s="19"/>
      <c r="J3" s="19"/>
      <c r="K3" s="19"/>
    </row>
    <row r="4" spans="2:11" ht="14.65" thickBot="1" x14ac:dyDescent="0.5"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2:11" x14ac:dyDescent="0.45">
      <c r="B5" s="4" t="s">
        <v>188</v>
      </c>
      <c r="C5" s="104" t="s">
        <v>184</v>
      </c>
      <c r="D5" s="105" t="s">
        <v>185</v>
      </c>
      <c r="E5" s="104" t="s">
        <v>1186</v>
      </c>
      <c r="F5" s="106" t="s">
        <v>1187</v>
      </c>
      <c r="G5" s="104" t="s">
        <v>1188</v>
      </c>
      <c r="H5" s="106" t="s">
        <v>1189</v>
      </c>
      <c r="I5" s="105" t="s">
        <v>1190</v>
      </c>
      <c r="J5" s="105" t="s">
        <v>1191</v>
      </c>
      <c r="K5" s="106" t="s">
        <v>1192</v>
      </c>
    </row>
    <row r="6" spans="2:11" ht="14.65" thickBot="1" x14ac:dyDescent="0.5">
      <c r="B6" s="107" t="s">
        <v>1290</v>
      </c>
      <c r="C6" s="101">
        <v>57.033963788179726</v>
      </c>
      <c r="D6" s="102">
        <v>77.543512192854934</v>
      </c>
      <c r="E6" s="101">
        <v>65.430646564695849</v>
      </c>
      <c r="F6" s="103">
        <v>145.99953803981663</v>
      </c>
      <c r="G6" s="101">
        <v>117.43588346067047</v>
      </c>
      <c r="H6" s="103">
        <v>109.16331448528406</v>
      </c>
      <c r="I6" s="102">
        <v>862.29985069554482</v>
      </c>
      <c r="J6" s="102">
        <v>15.088968902369988</v>
      </c>
      <c r="K6" s="103">
        <v>113.52711447066014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opLeftCell="A35" workbookViewId="0">
      <selection activeCell="M45" sqref="M45"/>
    </sheetView>
  </sheetViews>
  <sheetFormatPr defaultColWidth="8.73046875" defaultRowHeight="14.25" x14ac:dyDescent="0.45"/>
  <cols>
    <col min="1" max="1" width="27.3984375" style="19" customWidth="1"/>
    <col min="2" max="2" width="2.3984375" style="19" customWidth="1"/>
    <col min="3" max="6" width="14.1328125" style="19" customWidth="1"/>
    <col min="7" max="7" width="32.73046875" style="19" customWidth="1"/>
    <col min="8" max="14" width="14.1328125" style="19" customWidth="1"/>
    <col min="15" max="16384" width="8.73046875" style="19"/>
  </cols>
  <sheetData>
    <row r="1" spans="1:14" hidden="1" x14ac:dyDescent="0.45">
      <c r="A1" s="68" t="e">
        <f ca="1">DotStatQuery(B1)</f>
        <v>#NAME?</v>
      </c>
      <c r="B1" s="68" t="s">
        <v>1242</v>
      </c>
    </row>
    <row r="2" spans="1:14" ht="23.65" x14ac:dyDescent="0.45">
      <c r="A2" s="67" t="s">
        <v>1241</v>
      </c>
    </row>
    <row r="3" spans="1:14" x14ac:dyDescent="0.45">
      <c r="A3" s="225" t="s">
        <v>6</v>
      </c>
      <c r="B3" s="226"/>
      <c r="C3" s="66" t="s">
        <v>7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ht="24" customHeight="1" x14ac:dyDescent="0.45">
      <c r="A4" s="223" t="s">
        <v>1240</v>
      </c>
      <c r="B4" s="224"/>
      <c r="C4" s="220" t="s">
        <v>1239</v>
      </c>
      <c r="D4" s="221"/>
      <c r="E4" s="220" t="s">
        <v>1238</v>
      </c>
      <c r="F4" s="221"/>
      <c r="G4" s="220" t="s">
        <v>1237</v>
      </c>
      <c r="H4" s="221"/>
      <c r="I4" s="220" t="s">
        <v>1236</v>
      </c>
      <c r="J4" s="221"/>
      <c r="K4" s="220" t="s">
        <v>1235</v>
      </c>
      <c r="L4" s="221"/>
      <c r="M4" s="220" t="s">
        <v>1234</v>
      </c>
      <c r="N4" s="222"/>
    </row>
    <row r="5" spans="1:14" ht="48.75" x14ac:dyDescent="0.45">
      <c r="A5" s="223" t="s">
        <v>164</v>
      </c>
      <c r="B5" s="224"/>
      <c r="C5" s="64" t="s">
        <v>1233</v>
      </c>
      <c r="D5" s="64" t="s">
        <v>1232</v>
      </c>
      <c r="E5" s="64" t="s">
        <v>1233</v>
      </c>
      <c r="F5" s="64" t="s">
        <v>1232</v>
      </c>
      <c r="G5" s="64" t="s">
        <v>1233</v>
      </c>
      <c r="H5" s="64" t="s">
        <v>1232</v>
      </c>
      <c r="I5" s="64" t="s">
        <v>1233</v>
      </c>
      <c r="J5" s="64" t="s">
        <v>1232</v>
      </c>
      <c r="K5" s="64" t="s">
        <v>1233</v>
      </c>
      <c r="L5" s="64" t="s">
        <v>1232</v>
      </c>
      <c r="M5" s="64" t="s">
        <v>1233</v>
      </c>
      <c r="N5" s="64" t="s">
        <v>1232</v>
      </c>
    </row>
    <row r="6" spans="1:14" x14ac:dyDescent="0.45">
      <c r="A6" s="63" t="s">
        <v>4</v>
      </c>
      <c r="B6" s="60" t="s">
        <v>9</v>
      </c>
    </row>
    <row r="7" spans="1:14" x14ac:dyDescent="0.45">
      <c r="A7" s="61" t="s">
        <v>1231</v>
      </c>
      <c r="B7" s="60" t="s">
        <v>9</v>
      </c>
      <c r="C7" s="12">
        <v>17390</v>
      </c>
      <c r="D7" s="12">
        <v>10427</v>
      </c>
      <c r="E7" s="12">
        <v>6061</v>
      </c>
      <c r="F7" s="12">
        <v>3451</v>
      </c>
      <c r="G7" s="12">
        <v>2949</v>
      </c>
      <c r="H7" s="12">
        <v>1466</v>
      </c>
      <c r="I7" s="12">
        <v>2957</v>
      </c>
      <c r="J7" s="12">
        <v>1941</v>
      </c>
      <c r="K7" s="12">
        <v>151</v>
      </c>
      <c r="L7" s="12">
        <v>48</v>
      </c>
      <c r="M7" s="12">
        <v>31.715</v>
      </c>
      <c r="N7" s="12">
        <v>16.427</v>
      </c>
    </row>
    <row r="8" spans="1:14" x14ac:dyDescent="0.45">
      <c r="A8" s="61" t="s">
        <v>1230</v>
      </c>
      <c r="B8" s="60" t="s">
        <v>9</v>
      </c>
      <c r="C8" s="13">
        <v>13142.207</v>
      </c>
      <c r="D8" s="13">
        <v>4268.8580000000002</v>
      </c>
      <c r="E8" s="13">
        <v>2750.683</v>
      </c>
      <c r="F8" s="13">
        <v>2190.2440000000001</v>
      </c>
      <c r="G8" s="13">
        <v>1169.6790000000001</v>
      </c>
      <c r="H8" s="13">
        <v>999.32500000000005</v>
      </c>
      <c r="I8" s="13">
        <v>1540.5920000000001</v>
      </c>
      <c r="J8" s="13">
        <v>1143.9290000000001</v>
      </c>
      <c r="K8" s="13">
        <v>40.411999999999999</v>
      </c>
      <c r="L8" s="13">
        <v>46.99</v>
      </c>
      <c r="M8" s="13">
        <v>17.47</v>
      </c>
      <c r="N8" s="13">
        <v>15.18</v>
      </c>
    </row>
    <row r="9" spans="1:14" x14ac:dyDescent="0.45">
      <c r="A9" s="61" t="s">
        <v>1229</v>
      </c>
      <c r="B9" s="60" t="s">
        <v>9</v>
      </c>
      <c r="C9" s="12">
        <v>32184.7</v>
      </c>
      <c r="D9" s="12">
        <v>15967.8</v>
      </c>
      <c r="E9" s="12">
        <v>9208.1</v>
      </c>
      <c r="F9" s="12">
        <v>5799.6</v>
      </c>
      <c r="G9" s="12">
        <v>4169.7</v>
      </c>
      <c r="H9" s="12">
        <v>2219.6999999999998</v>
      </c>
      <c r="I9" s="12">
        <v>5127.8</v>
      </c>
      <c r="J9" s="12">
        <v>3664</v>
      </c>
      <c r="K9" s="12">
        <v>-89.4</v>
      </c>
      <c r="L9" s="12">
        <v>-84.1</v>
      </c>
      <c r="M9" s="12">
        <v>44</v>
      </c>
      <c r="N9" s="12">
        <v>23.4</v>
      </c>
    </row>
    <row r="10" spans="1:14" x14ac:dyDescent="0.45">
      <c r="A10" s="61" t="s">
        <v>1228</v>
      </c>
      <c r="B10" s="60" t="s">
        <v>9</v>
      </c>
      <c r="C10" s="13">
        <v>4296151.79</v>
      </c>
      <c r="D10" s="13">
        <v>1176806.6969999999</v>
      </c>
      <c r="E10" s="13">
        <v>1262313.6129999999</v>
      </c>
      <c r="F10" s="13">
        <v>414529.82299999997</v>
      </c>
      <c r="G10" s="13">
        <v>410617.86</v>
      </c>
      <c r="H10" s="13">
        <v>197186.617</v>
      </c>
      <c r="I10" s="13">
        <v>825702.42099999997</v>
      </c>
      <c r="J10" s="13">
        <v>207059.06099999999</v>
      </c>
      <c r="K10" s="13">
        <v>25993.348999999998</v>
      </c>
      <c r="L10" s="13">
        <v>10284.14</v>
      </c>
      <c r="M10" s="13" t="s">
        <v>1203</v>
      </c>
      <c r="N10" s="13" t="s">
        <v>1203</v>
      </c>
    </row>
    <row r="11" spans="1:14" x14ac:dyDescent="0.45">
      <c r="A11" s="61" t="s">
        <v>1227</v>
      </c>
      <c r="B11" s="60" t="s">
        <v>9</v>
      </c>
      <c r="C11" s="12">
        <v>155577</v>
      </c>
      <c r="D11" s="12">
        <v>41847</v>
      </c>
      <c r="E11" s="12">
        <v>40096</v>
      </c>
      <c r="F11" s="12">
        <v>17707</v>
      </c>
      <c r="G11" s="12">
        <v>14359</v>
      </c>
      <c r="H11" s="12">
        <v>4980</v>
      </c>
      <c r="I11" s="12">
        <v>25779</v>
      </c>
      <c r="J11" s="12">
        <v>12717</v>
      </c>
      <c r="K11" s="12">
        <v>-42</v>
      </c>
      <c r="L11" s="12">
        <v>10</v>
      </c>
      <c r="M11" s="12">
        <v>30.922000000000001</v>
      </c>
      <c r="N11" s="12">
        <v>11.698</v>
      </c>
    </row>
    <row r="12" spans="1:14" x14ac:dyDescent="0.45">
      <c r="A12" s="61" t="s">
        <v>1226</v>
      </c>
      <c r="B12" s="60" t="s">
        <v>9</v>
      </c>
      <c r="C12" s="13">
        <v>41360</v>
      </c>
      <c r="D12" s="13">
        <v>92114</v>
      </c>
      <c r="E12" s="13">
        <v>18022</v>
      </c>
      <c r="F12" s="13">
        <v>60233</v>
      </c>
      <c r="G12" s="13">
        <v>6417</v>
      </c>
      <c r="H12" s="13">
        <v>16429</v>
      </c>
      <c r="I12" s="13">
        <v>11520</v>
      </c>
      <c r="J12" s="13">
        <v>43707</v>
      </c>
      <c r="K12" s="13">
        <v>85</v>
      </c>
      <c r="L12" s="13">
        <v>98</v>
      </c>
      <c r="M12" s="13">
        <v>11.451000000000001</v>
      </c>
      <c r="N12" s="13">
        <v>22.722000000000001</v>
      </c>
    </row>
    <row r="13" spans="1:14" x14ac:dyDescent="0.45">
      <c r="A13" s="61" t="s">
        <v>1225</v>
      </c>
      <c r="B13" s="60" t="s">
        <v>9</v>
      </c>
      <c r="C13" s="12">
        <v>429.8</v>
      </c>
      <c r="D13" s="12">
        <v>45.4</v>
      </c>
      <c r="E13" s="12">
        <v>106.1</v>
      </c>
      <c r="F13" s="12">
        <v>11</v>
      </c>
      <c r="G13" s="12">
        <v>50.2</v>
      </c>
      <c r="H13" s="12">
        <v>9.1999999999999993</v>
      </c>
      <c r="I13" s="12">
        <v>56</v>
      </c>
      <c r="J13" s="12">
        <v>1.8</v>
      </c>
      <c r="K13" s="12">
        <v>-0.1</v>
      </c>
      <c r="L13" s="12">
        <v>0</v>
      </c>
      <c r="M13" s="12">
        <v>3.1</v>
      </c>
      <c r="N13" s="12">
        <v>0.3</v>
      </c>
    </row>
    <row r="14" spans="1:14" x14ac:dyDescent="0.45">
      <c r="A14" s="61" t="s">
        <v>1224</v>
      </c>
      <c r="B14" s="60" t="s">
        <v>9</v>
      </c>
      <c r="C14" s="13">
        <v>7559</v>
      </c>
      <c r="D14" s="13">
        <v>1835</v>
      </c>
      <c r="E14" s="13">
        <v>2022</v>
      </c>
      <c r="F14" s="13">
        <v>1315</v>
      </c>
      <c r="G14" s="13">
        <v>775</v>
      </c>
      <c r="H14" s="13">
        <v>264</v>
      </c>
      <c r="I14" s="13">
        <v>1266</v>
      </c>
      <c r="J14" s="13">
        <v>1056</v>
      </c>
      <c r="K14" s="13">
        <v>-19</v>
      </c>
      <c r="L14" s="13">
        <v>-5</v>
      </c>
      <c r="M14" s="13">
        <v>12.8</v>
      </c>
      <c r="N14" s="13">
        <v>4.4000000000000004</v>
      </c>
    </row>
    <row r="15" spans="1:14" x14ac:dyDescent="0.45">
      <c r="A15" s="61" t="s">
        <v>1223</v>
      </c>
      <c r="B15" s="60" t="s">
        <v>9</v>
      </c>
      <c r="C15" s="12">
        <v>64869</v>
      </c>
      <c r="D15" s="12">
        <v>26029</v>
      </c>
      <c r="E15" s="12">
        <v>19595</v>
      </c>
      <c r="F15" s="12">
        <v>12412</v>
      </c>
      <c r="G15" s="12">
        <v>8882</v>
      </c>
      <c r="H15" s="12">
        <v>4218</v>
      </c>
      <c r="I15" s="12">
        <v>9941</v>
      </c>
      <c r="J15" s="12">
        <v>7853</v>
      </c>
      <c r="K15" s="12">
        <v>772</v>
      </c>
      <c r="L15" s="12">
        <v>341</v>
      </c>
      <c r="M15" s="12">
        <v>111</v>
      </c>
      <c r="N15" s="12">
        <v>46</v>
      </c>
    </row>
    <row r="16" spans="1:14" x14ac:dyDescent="0.45">
      <c r="A16" s="61" t="s">
        <v>1222</v>
      </c>
      <c r="B16" s="60" t="s">
        <v>9</v>
      </c>
      <c r="C16" s="13">
        <v>137727</v>
      </c>
      <c r="D16" s="13">
        <v>46535</v>
      </c>
      <c r="E16" s="13">
        <v>45580</v>
      </c>
      <c r="F16" s="13">
        <v>22858</v>
      </c>
      <c r="G16" s="13">
        <v>24028</v>
      </c>
      <c r="H16" s="13">
        <v>8909</v>
      </c>
      <c r="I16" s="13">
        <v>21374</v>
      </c>
      <c r="J16" s="13">
        <v>13883</v>
      </c>
      <c r="K16" s="13">
        <v>178</v>
      </c>
      <c r="L16" s="13">
        <v>66</v>
      </c>
      <c r="M16" s="13">
        <v>348</v>
      </c>
      <c r="N16" s="13">
        <v>131</v>
      </c>
    </row>
    <row r="17" spans="1:14" x14ac:dyDescent="0.45">
      <c r="A17" s="61" t="s">
        <v>1221</v>
      </c>
      <c r="B17" s="60" t="s">
        <v>9</v>
      </c>
      <c r="C17" s="12">
        <v>1561214</v>
      </c>
      <c r="D17" s="12">
        <v>950652</v>
      </c>
      <c r="E17" s="12">
        <v>392029</v>
      </c>
      <c r="F17" s="12">
        <v>450794</v>
      </c>
      <c r="G17" s="12">
        <v>89594</v>
      </c>
      <c r="H17" s="12">
        <v>149504</v>
      </c>
      <c r="I17" s="12">
        <v>294084</v>
      </c>
      <c r="J17" s="12">
        <v>298569</v>
      </c>
      <c r="K17" s="12">
        <v>8351</v>
      </c>
      <c r="L17" s="12">
        <v>2721</v>
      </c>
      <c r="M17" s="12">
        <v>16.291</v>
      </c>
      <c r="N17" s="12">
        <v>20.789000000000001</v>
      </c>
    </row>
    <row r="18" spans="1:14" x14ac:dyDescent="0.45">
      <c r="A18" s="61" t="s">
        <v>1220</v>
      </c>
      <c r="B18" s="60" t="s">
        <v>9</v>
      </c>
      <c r="C18" s="13">
        <v>36073.199999999997</v>
      </c>
      <c r="D18" s="13">
        <v>29305.5</v>
      </c>
      <c r="E18" s="13">
        <v>19489.099999999999</v>
      </c>
      <c r="F18" s="13">
        <v>15832.8</v>
      </c>
      <c r="G18" s="13">
        <v>4530.3999999999996</v>
      </c>
      <c r="H18" s="13">
        <v>3680.5</v>
      </c>
      <c r="I18" s="13" t="s">
        <v>1203</v>
      </c>
      <c r="J18" s="13" t="s">
        <v>1203</v>
      </c>
      <c r="K18" s="13" t="s">
        <v>1203</v>
      </c>
      <c r="L18" s="13" t="s">
        <v>1203</v>
      </c>
      <c r="M18" s="13">
        <v>22.355</v>
      </c>
      <c r="N18" s="13">
        <v>15.978999999999999</v>
      </c>
    </row>
    <row r="19" spans="1:14" x14ac:dyDescent="0.45">
      <c r="A19" s="61" t="s">
        <v>1219</v>
      </c>
      <c r="B19" s="60" t="s">
        <v>9</v>
      </c>
      <c r="C19" s="12">
        <v>50506.5</v>
      </c>
      <c r="D19" s="12">
        <v>25044.1</v>
      </c>
      <c r="E19" s="12">
        <v>10896.2</v>
      </c>
      <c r="F19" s="12">
        <v>8888.5</v>
      </c>
      <c r="G19" s="12">
        <v>5723.3</v>
      </c>
      <c r="H19" s="12">
        <v>4034.3</v>
      </c>
      <c r="I19" s="12">
        <v>4864.1000000000004</v>
      </c>
      <c r="J19" s="12">
        <v>4486.5</v>
      </c>
      <c r="K19" s="12">
        <v>308.8</v>
      </c>
      <c r="L19" s="12">
        <v>367.7</v>
      </c>
      <c r="M19" s="12">
        <v>109.7</v>
      </c>
      <c r="N19" s="12">
        <v>59.9</v>
      </c>
    </row>
    <row r="20" spans="1:14" x14ac:dyDescent="0.45">
      <c r="A20" s="61" t="s">
        <v>1218</v>
      </c>
      <c r="B20" s="60" t="s">
        <v>9</v>
      </c>
      <c r="C20" s="13">
        <v>22424500</v>
      </c>
      <c r="D20" s="13">
        <v>9255400</v>
      </c>
      <c r="E20" s="13">
        <v>8516400</v>
      </c>
      <c r="F20" s="13">
        <v>3015900</v>
      </c>
      <c r="G20" s="13">
        <v>2266700</v>
      </c>
      <c r="H20" s="13">
        <v>802700</v>
      </c>
      <c r="I20" s="13" t="s">
        <v>1203</v>
      </c>
      <c r="J20" s="13" t="s">
        <v>1203</v>
      </c>
      <c r="K20" s="13" t="s">
        <v>1203</v>
      </c>
      <c r="L20" s="13" t="s">
        <v>1203</v>
      </c>
      <c r="M20" s="13">
        <v>328</v>
      </c>
      <c r="N20" s="13">
        <v>124</v>
      </c>
    </row>
    <row r="21" spans="1:14" x14ac:dyDescent="0.45">
      <c r="A21" s="61" t="s">
        <v>1217</v>
      </c>
      <c r="B21" s="60" t="s">
        <v>9</v>
      </c>
      <c r="C21" s="12">
        <v>144820316</v>
      </c>
      <c r="D21" s="12">
        <v>17629352</v>
      </c>
      <c r="E21" s="12">
        <v>38090317</v>
      </c>
      <c r="F21" s="12">
        <v>6699394</v>
      </c>
      <c r="G21" s="12">
        <v>9391789</v>
      </c>
      <c r="H21" s="12">
        <v>1980796</v>
      </c>
      <c r="I21" s="12">
        <v>28334763</v>
      </c>
      <c r="J21" s="12">
        <v>4673860</v>
      </c>
      <c r="K21" s="12">
        <v>363765</v>
      </c>
      <c r="L21" s="12">
        <v>44738</v>
      </c>
      <c r="M21" s="12">
        <v>175.2</v>
      </c>
      <c r="N21" s="12">
        <v>44.2</v>
      </c>
    </row>
    <row r="22" spans="1:14" x14ac:dyDescent="0.45">
      <c r="A22" s="61" t="s">
        <v>1216</v>
      </c>
      <c r="B22" s="60" t="s">
        <v>9</v>
      </c>
      <c r="C22" s="13">
        <v>245.93</v>
      </c>
      <c r="D22" s="13">
        <v>156.44999999999999</v>
      </c>
      <c r="E22" s="13">
        <v>61.082999999999998</v>
      </c>
      <c r="F22" s="13">
        <v>78.703999999999994</v>
      </c>
      <c r="G22" s="13">
        <v>33.743000000000002</v>
      </c>
      <c r="H22" s="13">
        <v>41.521000000000001</v>
      </c>
      <c r="I22" s="13">
        <v>26.463999999999999</v>
      </c>
      <c r="J22" s="13">
        <v>36.499000000000002</v>
      </c>
      <c r="K22" s="13">
        <v>0.876</v>
      </c>
      <c r="L22" s="13">
        <v>0.68400000000000005</v>
      </c>
      <c r="M22" s="13">
        <v>2.8730000000000002</v>
      </c>
      <c r="N22" s="13">
        <v>2.351</v>
      </c>
    </row>
    <row r="23" spans="1:14" x14ac:dyDescent="0.45">
      <c r="A23" s="62" t="s">
        <v>1215</v>
      </c>
      <c r="B23" s="60" t="s">
        <v>9</v>
      </c>
      <c r="C23" s="12">
        <v>2026.5</v>
      </c>
      <c r="D23" s="12">
        <v>215.7</v>
      </c>
      <c r="E23" s="12">
        <v>532.5</v>
      </c>
      <c r="F23" s="12">
        <v>169.2</v>
      </c>
      <c r="G23" s="12">
        <v>126.7</v>
      </c>
      <c r="H23" s="12">
        <v>17.5</v>
      </c>
      <c r="I23" s="12">
        <v>407.4</v>
      </c>
      <c r="J23" s="12">
        <v>151.69999999999999</v>
      </c>
      <c r="K23" s="12">
        <v>-1.5</v>
      </c>
      <c r="L23" s="12">
        <v>0.1</v>
      </c>
      <c r="M23" s="12">
        <v>6.6</v>
      </c>
      <c r="N23" s="12">
        <v>0.2</v>
      </c>
    </row>
    <row r="24" spans="1:14" x14ac:dyDescent="0.45">
      <c r="A24" s="61" t="s">
        <v>1214</v>
      </c>
      <c r="B24" s="60" t="s">
        <v>9</v>
      </c>
      <c r="C24" s="13">
        <v>295.5</v>
      </c>
      <c r="D24" s="13">
        <v>91.8</v>
      </c>
      <c r="E24" s="13">
        <v>73.5</v>
      </c>
      <c r="F24" s="13">
        <v>31.9</v>
      </c>
      <c r="G24" s="13">
        <v>45.3</v>
      </c>
      <c r="H24" s="13">
        <v>10.6</v>
      </c>
      <c r="I24" s="13">
        <v>28.202999999999999</v>
      </c>
      <c r="J24" s="13">
        <v>23.001999999999999</v>
      </c>
      <c r="K24" s="13">
        <v>-3.0000000000000001E-3</v>
      </c>
      <c r="L24" s="13">
        <v>-1.702</v>
      </c>
      <c r="M24" s="13">
        <v>1.0109999999999999</v>
      </c>
      <c r="N24" s="13">
        <v>0.129</v>
      </c>
    </row>
    <row r="25" spans="1:14" x14ac:dyDescent="0.45">
      <c r="A25" s="61" t="s">
        <v>1213</v>
      </c>
      <c r="B25" s="60" t="s">
        <v>9</v>
      </c>
      <c r="C25" s="13">
        <v>720647.26100000006</v>
      </c>
      <c r="D25" s="13">
        <v>275739.48700000002</v>
      </c>
      <c r="E25" s="13">
        <v>210925.78400000001</v>
      </c>
      <c r="F25" s="13">
        <v>65884.478000000003</v>
      </c>
      <c r="G25" s="13">
        <v>38561.97</v>
      </c>
      <c r="H25" s="13">
        <v>25493.957999999999</v>
      </c>
      <c r="I25" s="13">
        <v>170135.56</v>
      </c>
      <c r="J25" s="13">
        <v>39511.928999999996</v>
      </c>
      <c r="K25" s="13">
        <v>2228.2539999999999</v>
      </c>
      <c r="L25" s="13">
        <v>878.59100000000001</v>
      </c>
      <c r="M25" s="13">
        <v>155.35499999999999</v>
      </c>
      <c r="N25" s="13">
        <v>118.422</v>
      </c>
    </row>
    <row r="26" spans="1:14" x14ac:dyDescent="0.45">
      <c r="A26" s="61" t="s">
        <v>1212</v>
      </c>
      <c r="B26" s="60" t="s">
        <v>9</v>
      </c>
      <c r="C26" s="13">
        <v>41782</v>
      </c>
      <c r="D26" s="13">
        <v>5784</v>
      </c>
      <c r="E26" s="13">
        <v>9497</v>
      </c>
      <c r="F26" s="13">
        <v>2423</v>
      </c>
      <c r="G26" s="13">
        <v>3475</v>
      </c>
      <c r="H26" s="13">
        <v>902</v>
      </c>
      <c r="I26" s="13">
        <v>6007</v>
      </c>
      <c r="J26" s="13">
        <v>1552</v>
      </c>
      <c r="K26" s="13">
        <v>15</v>
      </c>
      <c r="L26" s="13">
        <v>-31</v>
      </c>
      <c r="M26" s="13">
        <v>43</v>
      </c>
      <c r="N26" s="13">
        <v>13</v>
      </c>
    </row>
    <row r="27" spans="1:14" x14ac:dyDescent="0.45">
      <c r="A27" s="61" t="s">
        <v>1211</v>
      </c>
      <c r="B27" s="60" t="s">
        <v>9</v>
      </c>
      <c r="C27" s="12">
        <v>3369</v>
      </c>
      <c r="D27" s="12">
        <v>840</v>
      </c>
      <c r="E27" s="12">
        <v>1020</v>
      </c>
      <c r="F27" s="12">
        <v>296</v>
      </c>
      <c r="G27" s="12">
        <v>435</v>
      </c>
      <c r="H27" s="12">
        <v>162</v>
      </c>
      <c r="I27" s="12">
        <v>565</v>
      </c>
      <c r="J27" s="12">
        <v>121</v>
      </c>
      <c r="K27" s="12">
        <v>20</v>
      </c>
      <c r="L27" s="12">
        <v>13</v>
      </c>
      <c r="M27" s="12">
        <v>7.1</v>
      </c>
      <c r="N27" s="12">
        <v>3.3</v>
      </c>
    </row>
    <row r="28" spans="1:14" x14ac:dyDescent="0.45">
      <c r="A28" s="61" t="s">
        <v>1210</v>
      </c>
      <c r="B28" s="60" t="s">
        <v>9</v>
      </c>
      <c r="C28" s="13">
        <v>56741</v>
      </c>
      <c r="D28" s="13">
        <v>12448</v>
      </c>
      <c r="E28" s="13">
        <v>15300</v>
      </c>
      <c r="F28" s="13">
        <v>6492</v>
      </c>
      <c r="G28" s="13">
        <v>7609</v>
      </c>
      <c r="H28" s="13">
        <v>2019</v>
      </c>
      <c r="I28" s="13">
        <v>7709</v>
      </c>
      <c r="J28" s="13">
        <v>4473</v>
      </c>
      <c r="K28" s="13">
        <v>-18</v>
      </c>
      <c r="L28" s="13">
        <v>0</v>
      </c>
      <c r="M28" s="13">
        <v>9.3000000000000007</v>
      </c>
      <c r="N28" s="13">
        <v>2.5</v>
      </c>
    </row>
    <row r="29" spans="1:14" x14ac:dyDescent="0.45">
      <c r="A29" s="61" t="s">
        <v>1209</v>
      </c>
      <c r="B29" s="60" t="s">
        <v>9</v>
      </c>
      <c r="C29" s="12">
        <v>61411</v>
      </c>
      <c r="D29" s="12">
        <v>16160</v>
      </c>
      <c r="E29" s="12">
        <v>16893</v>
      </c>
      <c r="F29" s="12">
        <v>5668</v>
      </c>
      <c r="G29" s="12">
        <v>5574</v>
      </c>
      <c r="H29" s="12">
        <v>2166</v>
      </c>
      <c r="I29" s="12">
        <v>11217</v>
      </c>
      <c r="J29" s="12">
        <v>3471</v>
      </c>
      <c r="K29" s="12">
        <v>102</v>
      </c>
      <c r="L29" s="12">
        <v>31</v>
      </c>
      <c r="M29" s="12">
        <v>98.6</v>
      </c>
      <c r="N29" s="12">
        <v>41</v>
      </c>
    </row>
    <row r="30" spans="1:14" x14ac:dyDescent="0.45">
      <c r="A30" s="61" t="s">
        <v>1208</v>
      </c>
      <c r="B30" s="60" t="s">
        <v>9</v>
      </c>
      <c r="C30" s="13">
        <v>4356.4840000000004</v>
      </c>
      <c r="D30" s="13">
        <v>1175.9290000000001</v>
      </c>
      <c r="E30" s="13">
        <v>878.67700000000002</v>
      </c>
      <c r="F30" s="13">
        <v>505.16399999999999</v>
      </c>
      <c r="G30" s="13">
        <v>356.76100000000002</v>
      </c>
      <c r="H30" s="13">
        <v>204.215</v>
      </c>
      <c r="I30" s="13">
        <v>503.59199999999998</v>
      </c>
      <c r="J30" s="13">
        <v>225.114</v>
      </c>
      <c r="K30" s="13">
        <v>18.324000000000002</v>
      </c>
      <c r="L30" s="13">
        <v>75.834999999999994</v>
      </c>
      <c r="M30" s="13">
        <v>12.057</v>
      </c>
      <c r="N30" s="13">
        <v>6.2270000000000003</v>
      </c>
    </row>
    <row r="31" spans="1:14" x14ac:dyDescent="0.45">
      <c r="A31" s="61" t="s">
        <v>1207</v>
      </c>
      <c r="B31" s="60" t="s">
        <v>9</v>
      </c>
      <c r="C31" s="12">
        <v>1907.855</v>
      </c>
      <c r="D31" s="12">
        <v>209.029</v>
      </c>
      <c r="E31" s="12">
        <v>646.14</v>
      </c>
      <c r="F31" s="12">
        <v>55.09</v>
      </c>
      <c r="G31" s="12">
        <v>156.30000000000001</v>
      </c>
      <c r="H31" s="12">
        <v>45.83</v>
      </c>
      <c r="I31" s="12">
        <v>492.09699999999998</v>
      </c>
      <c r="J31" s="12">
        <v>9.3350000000000009</v>
      </c>
      <c r="K31" s="12">
        <v>-2.2650000000000001</v>
      </c>
      <c r="L31" s="12">
        <v>-7.2999999999999995E-2</v>
      </c>
      <c r="M31" s="12">
        <v>8.5920000000000005</v>
      </c>
      <c r="N31" s="12">
        <v>2.2280000000000002</v>
      </c>
    </row>
    <row r="32" spans="1:14" x14ac:dyDescent="0.45">
      <c r="A32" s="61" t="s">
        <v>1206</v>
      </c>
      <c r="B32" s="60" t="s">
        <v>9</v>
      </c>
      <c r="C32" s="13">
        <v>1278.0999999999999</v>
      </c>
      <c r="D32" s="13">
        <v>1959</v>
      </c>
      <c r="E32" s="13">
        <v>372.7</v>
      </c>
      <c r="F32" s="13">
        <v>862.6</v>
      </c>
      <c r="G32" s="13">
        <v>175.7</v>
      </c>
      <c r="H32" s="13">
        <v>382.2</v>
      </c>
      <c r="I32" s="13">
        <v>192.5</v>
      </c>
      <c r="J32" s="13">
        <v>477.8</v>
      </c>
      <c r="K32" s="13">
        <v>4.5</v>
      </c>
      <c r="L32" s="13">
        <v>2.6</v>
      </c>
      <c r="M32" s="13">
        <v>6.4</v>
      </c>
      <c r="N32" s="13">
        <v>8</v>
      </c>
    </row>
    <row r="33" spans="1:14" x14ac:dyDescent="0.45">
      <c r="A33" s="61" t="s">
        <v>1205</v>
      </c>
      <c r="B33" s="60" t="s">
        <v>9</v>
      </c>
      <c r="C33" s="12">
        <v>36741</v>
      </c>
      <c r="D33" s="12">
        <v>15161</v>
      </c>
      <c r="E33" s="12">
        <v>8061</v>
      </c>
      <c r="F33" s="12">
        <v>6833</v>
      </c>
      <c r="G33" s="12">
        <v>3954</v>
      </c>
      <c r="H33" s="12">
        <v>2115</v>
      </c>
      <c r="I33" s="12">
        <v>4057</v>
      </c>
      <c r="J33" s="12">
        <v>4711</v>
      </c>
      <c r="K33" s="12">
        <v>50</v>
      </c>
      <c r="L33" s="12">
        <v>7</v>
      </c>
      <c r="M33" s="12">
        <v>83.8</v>
      </c>
      <c r="N33" s="12">
        <v>39.9</v>
      </c>
    </row>
    <row r="34" spans="1:14" x14ac:dyDescent="0.45">
      <c r="A34" s="61" t="s">
        <v>1204</v>
      </c>
      <c r="B34" s="60" t="s">
        <v>9</v>
      </c>
      <c r="C34" s="13">
        <v>23031.416700000002</v>
      </c>
      <c r="D34" s="13">
        <v>80032.204400000002</v>
      </c>
      <c r="E34" s="13">
        <v>7470.1342000000004</v>
      </c>
      <c r="F34" s="13">
        <v>28686.775900000001</v>
      </c>
      <c r="G34" s="13" t="s">
        <v>1203</v>
      </c>
      <c r="H34" s="13" t="s">
        <v>1203</v>
      </c>
      <c r="I34" s="13" t="s">
        <v>1203</v>
      </c>
      <c r="J34" s="13" t="s">
        <v>1203</v>
      </c>
      <c r="K34" s="13" t="s">
        <v>1203</v>
      </c>
      <c r="L34" s="13" t="s">
        <v>1203</v>
      </c>
      <c r="M34" s="13">
        <v>29.100999999999999</v>
      </c>
      <c r="N34" s="13">
        <v>46.713000000000001</v>
      </c>
    </row>
    <row r="35" spans="1:14" x14ac:dyDescent="0.45">
      <c r="A35" s="61" t="s">
        <v>1202</v>
      </c>
      <c r="B35" s="60" t="s">
        <v>9</v>
      </c>
      <c r="C35" s="12">
        <v>32794</v>
      </c>
      <c r="D35" s="12">
        <v>21282</v>
      </c>
      <c r="E35" s="12">
        <v>12217</v>
      </c>
      <c r="F35" s="12">
        <v>11848</v>
      </c>
      <c r="G35" s="12">
        <v>6748</v>
      </c>
      <c r="H35" s="12">
        <v>4114</v>
      </c>
      <c r="I35" s="12">
        <v>5410</v>
      </c>
      <c r="J35" s="12">
        <v>7721</v>
      </c>
      <c r="K35" s="12">
        <v>59</v>
      </c>
      <c r="L35" s="12">
        <v>13</v>
      </c>
      <c r="M35" s="12">
        <v>96.19</v>
      </c>
      <c r="N35" s="12">
        <v>40.64</v>
      </c>
    </row>
    <row r="36" spans="1:14" x14ac:dyDescent="0.45">
      <c r="A36" s="61" t="s">
        <v>1201</v>
      </c>
      <c r="B36" s="60" t="s">
        <v>9</v>
      </c>
      <c r="C36" s="12">
        <v>515221</v>
      </c>
      <c r="D36" s="12">
        <v>266206</v>
      </c>
      <c r="E36" s="12">
        <v>184192</v>
      </c>
      <c r="F36" s="12">
        <v>143569</v>
      </c>
      <c r="G36" s="12">
        <v>54606</v>
      </c>
      <c r="H36" s="12">
        <v>45877</v>
      </c>
      <c r="I36" s="12">
        <v>120465</v>
      </c>
      <c r="J36" s="12">
        <v>94460</v>
      </c>
      <c r="K36" s="12">
        <v>9121</v>
      </c>
      <c r="L36" s="12">
        <v>3232</v>
      </c>
      <c r="M36" s="12">
        <v>534</v>
      </c>
      <c r="N36" s="12">
        <v>286</v>
      </c>
    </row>
    <row r="37" spans="1:14" x14ac:dyDescent="0.45">
      <c r="A37" s="57" t="s">
        <v>1200</v>
      </c>
    </row>
    <row r="38" spans="1:14" x14ac:dyDescent="0.45">
      <c r="A38" s="58" t="s">
        <v>1199</v>
      </c>
    </row>
    <row r="39" spans="1:14" x14ac:dyDescent="0.45">
      <c r="A39" s="59" t="s">
        <v>1198</v>
      </c>
      <c r="B39" s="58" t="s">
        <v>1197</v>
      </c>
    </row>
    <row r="40" spans="1:14" x14ac:dyDescent="0.45">
      <c r="A40" s="59" t="s">
        <v>1196</v>
      </c>
      <c r="B40" s="58" t="s">
        <v>1195</v>
      </c>
    </row>
    <row r="41" spans="1:14" ht="14.65" thickBot="1" x14ac:dyDescent="0.5">
      <c r="A41" s="71"/>
      <c r="B41" s="71"/>
      <c r="C41" s="71"/>
      <c r="D41" s="71"/>
      <c r="E41" s="71"/>
      <c r="F41" s="71"/>
      <c r="G41" s="71"/>
      <c r="H41" s="71"/>
      <c r="I41" s="71"/>
      <c r="J41" s="71"/>
    </row>
    <row r="42" spans="1:14" ht="14.65" thickBot="1" x14ac:dyDescent="0.5">
      <c r="A42" s="71"/>
      <c r="B42" s="71"/>
      <c r="C42" s="108" t="s">
        <v>1280</v>
      </c>
      <c r="D42" s="109"/>
      <c r="E42" s="109"/>
      <c r="F42" s="110"/>
      <c r="G42" s="108" t="s">
        <v>1281</v>
      </c>
      <c r="H42" s="109"/>
      <c r="I42" s="109"/>
      <c r="J42" s="110"/>
    </row>
    <row r="43" spans="1:14" x14ac:dyDescent="0.45">
      <c r="A43" s="111"/>
      <c r="B43" s="112"/>
      <c r="C43" s="113" t="s">
        <v>176</v>
      </c>
      <c r="D43" s="113" t="s">
        <v>177</v>
      </c>
      <c r="E43" s="113" t="s">
        <v>19</v>
      </c>
      <c r="F43" s="114" t="s">
        <v>1258</v>
      </c>
      <c r="G43" s="111"/>
      <c r="H43" s="113" t="s">
        <v>176</v>
      </c>
      <c r="I43" s="113" t="s">
        <v>177</v>
      </c>
      <c r="J43" s="115"/>
    </row>
    <row r="44" spans="1:14" x14ac:dyDescent="0.45">
      <c r="A44" s="116" t="s">
        <v>1259</v>
      </c>
      <c r="B44" s="31"/>
      <c r="C44" s="117">
        <f>M36</f>
        <v>534</v>
      </c>
      <c r="D44" s="117">
        <f>N36</f>
        <v>286</v>
      </c>
      <c r="E44" s="117"/>
      <c r="F44" s="118" t="s">
        <v>1260</v>
      </c>
      <c r="G44" s="116" t="s">
        <v>1277</v>
      </c>
      <c r="H44" s="117">
        <f>M25</f>
        <v>155.35499999999999</v>
      </c>
      <c r="I44" s="117">
        <f>N25</f>
        <v>118.422</v>
      </c>
      <c r="J44" s="118"/>
    </row>
    <row r="45" spans="1:14" x14ac:dyDescent="0.45">
      <c r="A45" s="116" t="s">
        <v>1261</v>
      </c>
      <c r="B45" s="31"/>
      <c r="C45" s="92">
        <f>C44/SUM(C44:D44)</f>
        <v>0.65121951219512197</v>
      </c>
      <c r="D45" s="92">
        <f>D44/SUM(C44:D44)</f>
        <v>0.34878048780487803</v>
      </c>
      <c r="E45" s="117"/>
      <c r="F45" s="118" t="s">
        <v>1262</v>
      </c>
      <c r="G45" s="116" t="s">
        <v>1278</v>
      </c>
      <c r="H45" s="92">
        <f>H44/SUM(H44:I44)</f>
        <v>0.5674508815568875</v>
      </c>
      <c r="I45" s="92">
        <f>I44/SUM(H44:I44)</f>
        <v>0.43254911844311245</v>
      </c>
      <c r="J45" s="118"/>
    </row>
    <row r="46" spans="1:14" x14ac:dyDescent="0.45">
      <c r="A46" s="116" t="s">
        <v>1263</v>
      </c>
      <c r="B46" s="31"/>
      <c r="C46" s="31"/>
      <c r="D46" s="31"/>
      <c r="E46" s="119">
        <f>'Filtered OECD Data'!K38</f>
        <v>820</v>
      </c>
      <c r="F46" s="118" t="s">
        <v>1264</v>
      </c>
      <c r="G46" s="116" t="s">
        <v>1279</v>
      </c>
      <c r="H46" s="31"/>
      <c r="I46" s="31"/>
      <c r="J46" s="118">
        <f>'Filtered OECD Data'!K25</f>
        <v>265.39999999999998</v>
      </c>
    </row>
    <row r="47" spans="1:14" ht="14.65" thickBot="1" x14ac:dyDescent="0.5">
      <c r="A47" s="120" t="s">
        <v>1259</v>
      </c>
      <c r="B47" s="121"/>
      <c r="C47" s="122">
        <f>C45*E46*10^3</f>
        <v>534000</v>
      </c>
      <c r="D47" s="122">
        <f>D45*E46*10^3</f>
        <v>286000</v>
      </c>
      <c r="E47" s="121"/>
      <c r="F47" s="123" t="s">
        <v>1262</v>
      </c>
      <c r="G47" s="120" t="s">
        <v>1277</v>
      </c>
      <c r="H47" s="124">
        <f>H45*J46*10^3</f>
        <v>150601.46396519791</v>
      </c>
      <c r="I47" s="124">
        <f>I45*J46*10^3</f>
        <v>114798.53603480203</v>
      </c>
      <c r="J47" s="123"/>
    </row>
    <row r="48" spans="1:14" x14ac:dyDescent="0.45">
      <c r="A48" s="116"/>
      <c r="B48" s="31"/>
      <c r="C48" s="31"/>
      <c r="D48" s="31"/>
      <c r="E48" s="31"/>
      <c r="F48" s="118"/>
      <c r="G48" s="125"/>
      <c r="H48" s="31"/>
      <c r="I48" s="31"/>
      <c r="J48" s="31"/>
    </row>
    <row r="49" spans="1:10" x14ac:dyDescent="0.45">
      <c r="A49" s="116" t="s">
        <v>1265</v>
      </c>
      <c r="B49" s="31"/>
      <c r="C49" s="117">
        <f>C36</f>
        <v>515221</v>
      </c>
      <c r="D49" s="117">
        <f>D36</f>
        <v>266206</v>
      </c>
      <c r="E49" s="31"/>
      <c r="F49" s="118" t="s">
        <v>1260</v>
      </c>
      <c r="G49" s="96"/>
      <c r="H49" s="126"/>
      <c r="I49" s="126"/>
      <c r="J49" s="71"/>
    </row>
    <row r="50" spans="1:10" x14ac:dyDescent="0.45">
      <c r="A50" s="116" t="s">
        <v>1266</v>
      </c>
      <c r="B50" s="31"/>
      <c r="C50" s="99">
        <f>C49/SUM(C49:D49)</f>
        <v>0.65933350140192237</v>
      </c>
      <c r="D50" s="99">
        <f>D49/SUM(C49:D49)</f>
        <v>0.34066649859807763</v>
      </c>
      <c r="E50" s="31"/>
      <c r="F50" s="118" t="s">
        <v>1262</v>
      </c>
      <c r="G50" s="96"/>
      <c r="H50" s="90"/>
      <c r="I50" s="90"/>
      <c r="J50" s="71"/>
    </row>
    <row r="51" spans="1:10" x14ac:dyDescent="0.45">
      <c r="A51" s="116" t="s">
        <v>1267</v>
      </c>
      <c r="B51" s="31"/>
      <c r="C51" s="31"/>
      <c r="D51" s="31"/>
      <c r="E51" s="127">
        <v>785327</v>
      </c>
      <c r="F51" s="118" t="s">
        <v>1264</v>
      </c>
      <c r="G51" s="96"/>
      <c r="H51" s="71"/>
      <c r="I51" s="71"/>
      <c r="J51" s="71"/>
    </row>
    <row r="52" spans="1:10" x14ac:dyDescent="0.45">
      <c r="A52" s="116" t="s">
        <v>1268</v>
      </c>
      <c r="B52" s="31"/>
      <c r="C52" s="31">
        <f>E51*C50*10^6</f>
        <v>517792400655.46747</v>
      </c>
      <c r="D52" s="31">
        <f>E51*D50*10^6</f>
        <v>267534599344.53253</v>
      </c>
      <c r="E52" s="31"/>
      <c r="F52" s="118" t="s">
        <v>1262</v>
      </c>
      <c r="G52" s="96"/>
      <c r="H52" s="71"/>
      <c r="I52" s="71"/>
      <c r="J52" s="71"/>
    </row>
    <row r="53" spans="1:10" x14ac:dyDescent="0.45">
      <c r="A53" s="116"/>
      <c r="B53" s="31"/>
      <c r="C53" s="31"/>
      <c r="D53" s="31"/>
      <c r="E53" s="31"/>
      <c r="F53" s="118"/>
      <c r="G53" s="71"/>
      <c r="H53" s="71"/>
      <c r="I53" s="71"/>
      <c r="J53" s="71"/>
    </row>
    <row r="54" spans="1:10" x14ac:dyDescent="0.45">
      <c r="A54" s="116" t="s">
        <v>1269</v>
      </c>
      <c r="B54" s="31"/>
      <c r="C54" s="100">
        <f>C52/C47</f>
        <v>969648.69036604394</v>
      </c>
      <c r="D54" s="100">
        <f>D52/D47</f>
        <v>935435.66204382002</v>
      </c>
      <c r="E54" s="31"/>
      <c r="F54" s="118" t="s">
        <v>1262</v>
      </c>
      <c r="G54" s="96"/>
      <c r="H54" s="91"/>
      <c r="I54" s="91"/>
      <c r="J54" s="71"/>
    </row>
    <row r="55" spans="1:10" x14ac:dyDescent="0.45">
      <c r="A55" s="116"/>
      <c r="B55" s="31"/>
      <c r="C55" s="31"/>
      <c r="D55" s="31"/>
      <c r="E55" s="31"/>
      <c r="F55" s="118"/>
      <c r="G55" s="71"/>
      <c r="H55" s="71"/>
      <c r="I55" s="71"/>
      <c r="J55" s="71"/>
    </row>
    <row r="56" spans="1:10" x14ac:dyDescent="0.45">
      <c r="A56" s="116" t="s">
        <v>1272</v>
      </c>
      <c r="B56" s="31"/>
      <c r="C56" s="128">
        <v>56051.37046244237</v>
      </c>
      <c r="D56" s="128">
        <v>11447.964919453187</v>
      </c>
      <c r="E56" s="31"/>
      <c r="F56" s="118" t="s">
        <v>1270</v>
      </c>
      <c r="G56" s="96"/>
      <c r="H56" s="97"/>
      <c r="I56" s="97"/>
      <c r="J56" s="71"/>
    </row>
    <row r="57" spans="1:10" x14ac:dyDescent="0.45">
      <c r="A57" s="116" t="s">
        <v>1273</v>
      </c>
      <c r="B57" s="31"/>
      <c r="C57" s="129">
        <f>C56/C54</f>
        <v>5.7805853830713565E-2</v>
      </c>
      <c r="D57" s="129">
        <f>D56/D54</f>
        <v>1.2238110416317347E-2</v>
      </c>
      <c r="E57" s="31"/>
      <c r="F57" s="118" t="s">
        <v>1271</v>
      </c>
      <c r="G57" s="96"/>
      <c r="H57" s="98"/>
      <c r="I57" s="98"/>
      <c r="J57" s="71"/>
    </row>
    <row r="58" spans="1:10" x14ac:dyDescent="0.45">
      <c r="A58" s="116" t="s">
        <v>1274</v>
      </c>
      <c r="B58" s="31"/>
      <c r="C58" s="99">
        <f>C57/SUM(C57:D57)</f>
        <v>0.82527958621593711</v>
      </c>
      <c r="D58" s="99">
        <f>D57/SUM(C57:D57)</f>
        <v>0.17472041378406289</v>
      </c>
      <c r="E58" s="31"/>
      <c r="F58" s="118" t="s">
        <v>1262</v>
      </c>
      <c r="G58" s="96"/>
      <c r="H58" s="90"/>
      <c r="I58" s="90"/>
      <c r="J58" s="71"/>
    </row>
    <row r="59" spans="1:10" x14ac:dyDescent="0.45">
      <c r="A59" s="116"/>
      <c r="B59" s="31"/>
      <c r="C59" s="99"/>
      <c r="D59" s="99"/>
      <c r="E59" s="31"/>
      <c r="F59" s="118"/>
      <c r="G59" s="71"/>
      <c r="H59" s="71"/>
      <c r="I59" s="71"/>
      <c r="J59" s="71"/>
    </row>
    <row r="60" spans="1:10" x14ac:dyDescent="0.45">
      <c r="A60" s="116" t="s">
        <v>1275</v>
      </c>
      <c r="B60" s="31"/>
      <c r="C60" s="31"/>
      <c r="D60" s="99"/>
      <c r="E60" s="100">
        <f>'OECD EMPN'!Q35*10^3</f>
        <v>265400</v>
      </c>
      <c r="F60" s="118" t="s">
        <v>1264</v>
      </c>
      <c r="G60" s="96"/>
      <c r="H60" s="71"/>
      <c r="I60" s="90"/>
      <c r="J60" s="91"/>
    </row>
    <row r="61" spans="1:10" ht="14.65" thickBot="1" x14ac:dyDescent="0.5">
      <c r="A61" s="120" t="s">
        <v>1276</v>
      </c>
      <c r="B61" s="121"/>
      <c r="C61" s="124">
        <f>E60*C58</f>
        <v>219029.2021817097</v>
      </c>
      <c r="D61" s="124">
        <f>E60*D58</f>
        <v>46370.797818290288</v>
      </c>
      <c r="E61" s="121"/>
      <c r="F61" s="123" t="s">
        <v>1262</v>
      </c>
      <c r="G61" s="96"/>
      <c r="H61" s="91"/>
      <c r="I61" s="91"/>
      <c r="J61" s="71"/>
    </row>
    <row r="62" spans="1:10" x14ac:dyDescent="0.45">
      <c r="A62" s="71"/>
      <c r="B62" s="71"/>
      <c r="C62" s="71"/>
      <c r="D62" s="71"/>
      <c r="E62" s="71"/>
      <c r="F62" s="71"/>
      <c r="G62" s="71"/>
      <c r="H62" s="71"/>
      <c r="I62" s="71"/>
      <c r="J62" s="71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/>
    <hyperlink ref="C4" r:id="rId2" display="http://localhost/OECDStat_Metadata/ShowMetadata.ashx?Dataset=STANI4_2020&amp;Coords=[VAR].[PROD]&amp;ShowOnWeb=true&amp;Lang=en"/>
    <hyperlink ref="E4" r:id="rId3" display="http://localhost/OECDStat_Metadata/ShowMetadata.ashx?Dataset=STANI4_2020&amp;Coords=[VAR].[VALU]&amp;ShowOnWeb=true&amp;Lang=en"/>
    <hyperlink ref="G4" r:id="rId4" display="http://localhost/OECDStat_Metadata/ShowMetadata.ashx?Dataset=STANI4_2020&amp;Coords=[VAR].[LABR]&amp;ShowOnWeb=true&amp;Lang=en"/>
    <hyperlink ref="I4" r:id="rId5" display="http://localhost/OECDStat_Metadata/ShowMetadata.ashx?Dataset=STANI4_2020&amp;Coords=[VAR].[GOPS]&amp;ShowOnWeb=true&amp;Lang=en"/>
    <hyperlink ref="K4" r:id="rId6" display="http://localhost/OECDStat_Metadata/ShowMetadata.ashx?Dataset=STANI4_2020&amp;Coords=[VAR].[OTXS]&amp;ShowOnWeb=true&amp;Lang=en"/>
    <hyperlink ref="M4" r:id="rId7" display="http://localhost/OECDStat_Metadata/ShowMetadata.ashx?Dataset=STANI4_2020&amp;Coords=[VAR].[EMPN]&amp;ShowOnWeb=true&amp;Lang=en"/>
    <hyperlink ref="A7" r:id="rId8" display="http://localhost/OECDStat_Metadata/ShowMetadata.ashx?Dataset=STANI4_2020&amp;Coords=[LOCATION].[AUS]&amp;ShowOnWeb=true&amp;Lang=en"/>
    <hyperlink ref="A8" r:id="rId9" display="http://localhost/OECDStat_Metadata/ShowMetadata.ashx?Dataset=STANI4_2020&amp;Coords=[LOCATION].[AUT]&amp;ShowOnWeb=true&amp;Lang=en"/>
    <hyperlink ref="A9" r:id="rId10" display="http://localhost/OECDStat_Metadata/ShowMetadata.ashx?Dataset=STANI4_2020&amp;Coords=[LOCATION].[BEL]&amp;ShowOnWeb=true&amp;Lang=en"/>
    <hyperlink ref="A10" r:id="rId11" display="http://localhost/OECDStat_Metadata/ShowMetadata.ashx?Dataset=STANI4_2020&amp;Coords=[LOCATION].[CHL]&amp;ShowOnWeb=true&amp;Lang=en"/>
    <hyperlink ref="A11" r:id="rId12" display="http://localhost/OECDStat_Metadata/ShowMetadata.ashx?Dataset=STANI4_2020&amp;Coords=[LOCATION].[CZE]&amp;ShowOnWeb=true&amp;Lang=en"/>
    <hyperlink ref="A12" r:id="rId13" display="http://localhost/OECDStat_Metadata/ShowMetadata.ashx?Dataset=STANI4_2020&amp;Coords=[LOCATION].[DNK]&amp;ShowOnWeb=true&amp;Lang=en"/>
    <hyperlink ref="A13" r:id="rId14" display="http://localhost/OECDStat_Metadata/ShowMetadata.ashx?Dataset=STANI4_2020&amp;Coords=[LOCATION].[EST]&amp;ShowOnWeb=true&amp;Lang=en"/>
    <hyperlink ref="A14" r:id="rId15" display="http://localhost/OECDStat_Metadata/ShowMetadata.ashx?Dataset=STANI4_2020&amp;Coords=[LOCATION].[FIN]&amp;ShowOnWeb=true&amp;Lang=en"/>
    <hyperlink ref="A15" r:id="rId16" display="http://localhost/OECDStat_Metadata/ShowMetadata.ashx?Dataset=STANI4_2020&amp;Coords=[LOCATION].[FRA]&amp;ShowOnWeb=true&amp;Lang=en"/>
    <hyperlink ref="A16" r:id="rId17" display="http://localhost/OECDStat_Metadata/ShowMetadata.ashx?Dataset=STANI4_2020&amp;Coords=[LOCATION].[DEU]&amp;ShowOnWeb=true&amp;Lang=en"/>
    <hyperlink ref="A17" r:id="rId18" display="http://localhost/OECDStat_Metadata/ShowMetadata.ashx?Dataset=STANI4_2020&amp;Coords=[LOCATION].[HUN]&amp;ShowOnWeb=true&amp;Lang=en"/>
    <hyperlink ref="A18" r:id="rId19" display="http://localhost/OECDStat_Metadata/ShowMetadata.ashx?Dataset=STANI4_2020&amp;Coords=[LOCATION].[ISR]&amp;ShowOnWeb=true&amp;Lang=en"/>
    <hyperlink ref="A19" r:id="rId20" display="http://localhost/OECDStat_Metadata/ShowMetadata.ashx?Dataset=STANI4_2020&amp;Coords=[LOCATION].[ITA]&amp;ShowOnWeb=true&amp;Lang=en"/>
    <hyperlink ref="A20" r:id="rId21" display="http://localhost/OECDStat_Metadata/ShowMetadata.ashx?Dataset=STANI4_2020&amp;Coords=[LOCATION].[JPN]&amp;ShowOnWeb=true&amp;Lang=en"/>
    <hyperlink ref="A21" r:id="rId22" display="http://localhost/OECDStat_Metadata/ShowMetadata.ashx?Dataset=STANI4_2020&amp;Coords=[LOCATION].[KOR]&amp;ShowOnWeb=true&amp;Lang=en"/>
    <hyperlink ref="A22" r:id="rId23" display="http://localhost/OECDStat_Metadata/ShowMetadata.ashx?Dataset=STANI4_2020&amp;Coords=[LOCATION].[LVA]&amp;ShowOnWeb=true&amp;Lang=en"/>
    <hyperlink ref="A24" r:id="rId24" display="http://localhost/OECDStat_Metadata/ShowMetadata.ashx?Dataset=STANI4_2020&amp;Coords=[LOCATION].[LUX]&amp;ShowOnWeb=true&amp;Lang=en"/>
    <hyperlink ref="A26" r:id="rId25" display="http://localhost/OECDStat_Metadata/ShowMetadata.ashx?Dataset=STANI4_2020&amp;Coords=[LOCATION].[NLD]&amp;ShowOnWeb=true&amp;Lang=en"/>
    <hyperlink ref="A27" r:id="rId26" display="http://localhost/OECDStat_Metadata/ShowMetadata.ashx?Dataset=STANI4_2020&amp;Coords=[LOCATION].[NZL]&amp;ShowOnWeb=true&amp;Lang=en"/>
    <hyperlink ref="A28" r:id="rId27" display="http://localhost/OECDStat_Metadata/ShowMetadata.ashx?Dataset=STANI4_2020&amp;Coords=[LOCATION].[NOR]&amp;ShowOnWeb=true&amp;Lang=en"/>
    <hyperlink ref="A29" r:id="rId28" display="http://localhost/OECDStat_Metadata/ShowMetadata.ashx?Dataset=STANI4_2020&amp;Coords=[LOCATION].[POL]&amp;ShowOnWeb=true&amp;Lang=en"/>
    <hyperlink ref="A30" r:id="rId29" display="http://localhost/OECDStat_Metadata/ShowMetadata.ashx?Dataset=STANI4_2020&amp;Coords=[LOCATION].[PRT]&amp;ShowOnWeb=true&amp;Lang=en"/>
    <hyperlink ref="A31" r:id="rId30" display="http://localhost/OECDStat_Metadata/ShowMetadata.ashx?Dataset=STANI4_2020&amp;Coords=[LOCATION].[SVK]&amp;ShowOnWeb=true&amp;Lang=en"/>
    <hyperlink ref="A32" r:id="rId31" display="http://localhost/OECDStat_Metadata/ShowMetadata.ashx?Dataset=STANI4_2020&amp;Coords=[LOCATION].[SVN]&amp;ShowOnWeb=true&amp;Lang=en"/>
    <hyperlink ref="A33" r:id="rId32" display="http://localhost/OECDStat_Metadata/ShowMetadata.ashx?Dataset=STANI4_2020&amp;Coords=[LOCATION].[ESP]&amp;ShowOnWeb=true&amp;Lang=en"/>
    <hyperlink ref="A34" r:id="rId33" display="http://localhost/OECDStat_Metadata/ShowMetadata.ashx?Dataset=STANI4_2020&amp;Coords=[LOCATION].[CHE]&amp;ShowOnWeb=true&amp;Lang=en"/>
    <hyperlink ref="A35" r:id="rId34" display="http://localhost/OECDStat_Metadata/ShowMetadata.ashx?Dataset=STANI4_2020&amp;Coords=[LOCATION].[GBR]&amp;ShowOnWeb=true&amp;Lang=en"/>
    <hyperlink ref="A37" r:id="rId35" display="https://stats-3.oecd.org/index.aspx?DatasetCode=STANI4_2020"/>
    <hyperlink ref="A25" r:id="rId36" display="http://localhost/OECDStat_Metadata/ShowMetadata.ashx?Dataset=STANI4_2020&amp;Coords=[LOCATION].[MEX]&amp;ShowOnWeb=true&amp;Lang=en"/>
    <hyperlink ref="A36" r:id="rId37" display="http://localhost/OECDStat_Metadata/ShowMetadata.ashx?Dataset=STANI4_2020&amp;Coords=[LOCATION].[USA]&amp;ShowOnWeb=true&amp;Lang=en"/>
  </hyperlinks>
  <pageMargins left="0.7" right="0.7" top="0.75" bottom="0.75" header="0.3" footer="0.3"/>
  <pageSetup orientation="portrait"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9"/>
  <sheetViews>
    <sheetView workbookViewId="0">
      <pane ySplit="1" topLeftCell="A2" activePane="bottomLeft" state="frozen"/>
      <selection activeCell="G1" sqref="G1"/>
      <selection pane="bottomLeft" activeCell="C326" sqref="C268:C326"/>
    </sheetView>
  </sheetViews>
  <sheetFormatPr defaultRowHeight="14.25" x14ac:dyDescent="0.45"/>
  <cols>
    <col min="1" max="1" width="48.265625" customWidth="1"/>
    <col min="2" max="2" width="21.73046875" customWidth="1"/>
    <col min="3" max="3" width="42.59765625" style="19" customWidth="1"/>
    <col min="4" max="4" width="22.86328125" customWidth="1"/>
    <col min="5" max="5" width="29.1328125" customWidth="1"/>
    <col min="6" max="6" width="26.3984375" customWidth="1"/>
    <col min="7" max="7" width="25.59765625" style="19" customWidth="1"/>
    <col min="8" max="9" width="20.86328125" style="19" customWidth="1"/>
    <col min="10" max="10" width="19.86328125" customWidth="1"/>
    <col min="11" max="11" width="23.3984375" customWidth="1"/>
    <col min="12" max="12" width="22.3984375" style="19" customWidth="1"/>
    <col min="13" max="13" width="20.265625" customWidth="1"/>
    <col min="14" max="14" width="18.3984375" customWidth="1"/>
    <col min="15" max="15" width="18.3984375" style="19" customWidth="1"/>
    <col min="16" max="16" width="23" customWidth="1"/>
    <col min="17" max="17" width="20.86328125" customWidth="1"/>
    <col min="18" max="18" width="19.1328125" customWidth="1"/>
    <col min="19" max="19" width="16.59765625" customWidth="1"/>
  </cols>
  <sheetData>
    <row r="1" spans="1:19" x14ac:dyDescent="0.45">
      <c r="A1" s="1" t="s">
        <v>192</v>
      </c>
    </row>
    <row r="2" spans="1:19" s="19" customFormat="1" ht="14.65" thickBot="1" x14ac:dyDescent="0.5">
      <c r="A2" s="21" t="s">
        <v>212</v>
      </c>
      <c r="R2" s="28"/>
    </row>
    <row r="3" spans="1:19" s="22" customFormat="1" ht="28.9" thickBot="1" x14ac:dyDescent="0.5">
      <c r="A3" s="159" t="s">
        <v>231</v>
      </c>
      <c r="B3" s="160" t="s">
        <v>226</v>
      </c>
      <c r="C3" s="161" t="s">
        <v>223</v>
      </c>
      <c r="D3" s="162" t="s">
        <v>186</v>
      </c>
      <c r="E3" s="162" t="s">
        <v>181</v>
      </c>
      <c r="F3" s="163" t="s">
        <v>1076</v>
      </c>
      <c r="G3" s="162" t="s">
        <v>232</v>
      </c>
      <c r="H3" s="162" t="s">
        <v>234</v>
      </c>
      <c r="I3" s="163" t="s">
        <v>233</v>
      </c>
      <c r="J3" s="162" t="s">
        <v>213</v>
      </c>
      <c r="K3" s="162" t="s">
        <v>214</v>
      </c>
      <c r="L3" s="163" t="s">
        <v>227</v>
      </c>
      <c r="M3" s="162" t="s">
        <v>217</v>
      </c>
      <c r="N3" s="162" t="s">
        <v>216</v>
      </c>
      <c r="O3" s="163" t="s">
        <v>228</v>
      </c>
      <c r="P3" s="162" t="s">
        <v>218</v>
      </c>
      <c r="Q3" s="162" t="s">
        <v>219</v>
      </c>
      <c r="R3" s="162" t="s">
        <v>220</v>
      </c>
      <c r="S3" s="164" t="s">
        <v>230</v>
      </c>
    </row>
    <row r="4" spans="1:19" x14ac:dyDescent="0.45">
      <c r="A4" s="139" t="s">
        <v>187</v>
      </c>
      <c r="B4" s="93"/>
      <c r="C4" s="140"/>
      <c r="D4" s="141" t="s">
        <v>191</v>
      </c>
      <c r="E4" s="141" t="s">
        <v>182</v>
      </c>
      <c r="F4" s="142">
        <v>212</v>
      </c>
      <c r="G4" s="141" t="s">
        <v>237</v>
      </c>
      <c r="H4" s="141">
        <v>3254</v>
      </c>
      <c r="I4" s="142">
        <v>325</v>
      </c>
      <c r="J4" s="143">
        <v>3272</v>
      </c>
      <c r="K4" s="143" t="s">
        <v>215</v>
      </c>
      <c r="L4" s="144"/>
      <c r="M4" s="93"/>
      <c r="N4" s="93"/>
      <c r="O4" s="140"/>
      <c r="P4" s="93"/>
      <c r="Q4" s="93"/>
      <c r="R4" s="93"/>
      <c r="S4" s="94"/>
    </row>
    <row r="5" spans="1:19" x14ac:dyDescent="0.45">
      <c r="A5" s="145" t="s">
        <v>188</v>
      </c>
      <c r="B5" s="28"/>
      <c r="C5" s="24"/>
      <c r="D5" s="29" t="s">
        <v>190</v>
      </c>
      <c r="E5" s="29" t="s">
        <v>189</v>
      </c>
      <c r="F5" s="23" t="s">
        <v>211</v>
      </c>
      <c r="G5" s="29">
        <v>20</v>
      </c>
      <c r="H5" s="29">
        <v>21</v>
      </c>
      <c r="I5" s="23" t="s">
        <v>236</v>
      </c>
      <c r="J5" s="27">
        <v>231</v>
      </c>
      <c r="K5" s="27">
        <v>239</v>
      </c>
      <c r="L5" s="26">
        <v>23</v>
      </c>
      <c r="M5" s="28">
        <v>241</v>
      </c>
      <c r="N5" s="28">
        <v>242</v>
      </c>
      <c r="O5" s="24">
        <v>24</v>
      </c>
      <c r="P5" s="27">
        <v>351</v>
      </c>
      <c r="Q5" s="27" t="s">
        <v>221</v>
      </c>
      <c r="R5" s="27" t="s">
        <v>222</v>
      </c>
      <c r="S5" s="146" t="s">
        <v>235</v>
      </c>
    </row>
    <row r="6" spans="1:19" x14ac:dyDescent="0.45">
      <c r="A6" s="145" t="s">
        <v>196</v>
      </c>
      <c r="B6" s="147" t="s">
        <v>193</v>
      </c>
      <c r="C6" s="24" t="s">
        <v>225</v>
      </c>
      <c r="D6" s="28">
        <v>64800</v>
      </c>
      <c r="E6" s="28">
        <v>185400</v>
      </c>
      <c r="F6" s="24"/>
      <c r="G6" s="28">
        <f>815300-284200</f>
        <v>531100</v>
      </c>
      <c r="H6" s="28">
        <v>284200</v>
      </c>
      <c r="I6" s="24"/>
      <c r="J6" s="28">
        <v>93600</v>
      </c>
      <c r="K6" s="28">
        <f>404500-93600</f>
        <v>310900</v>
      </c>
      <c r="L6" s="24"/>
      <c r="M6" s="28">
        <f>83700+59200+66600</f>
        <v>209500</v>
      </c>
      <c r="N6" s="28">
        <f>62100+62700+57600</f>
        <v>182400</v>
      </c>
      <c r="O6" s="24"/>
      <c r="P6" s="28">
        <v>397500</v>
      </c>
      <c r="Q6" s="28">
        <v>119700</v>
      </c>
      <c r="R6" s="28">
        <v>50300</v>
      </c>
      <c r="S6" s="85"/>
    </row>
    <row r="7" spans="1:19" x14ac:dyDescent="0.45">
      <c r="A7" s="148" t="s">
        <v>229</v>
      </c>
      <c r="B7" s="147" t="s">
        <v>202</v>
      </c>
      <c r="C7" s="24" t="s">
        <v>224</v>
      </c>
      <c r="D7" s="70">
        <f>D67*10^6</f>
        <v>40135000000</v>
      </c>
      <c r="E7" s="70">
        <f>D66*10^6</f>
        <v>268953000000</v>
      </c>
      <c r="F7" s="24"/>
      <c r="G7" s="28">
        <f>SUM(D304:D310,D315:D322)*10^6</f>
        <v>515925000000</v>
      </c>
      <c r="H7" s="31">
        <f>SUM(D311:D314)*10^6</f>
        <v>269601000000</v>
      </c>
      <c r="I7" s="24"/>
      <c r="J7" s="39">
        <f>D103*10^6</f>
        <v>25886000000</v>
      </c>
      <c r="K7" s="39">
        <f>SUM(D102,D104:D113)*10^6</f>
        <v>93232000000</v>
      </c>
      <c r="L7" s="24"/>
      <c r="M7" s="39">
        <f>SUM(D114:D115,D122)*10^6</f>
        <v>127020000000</v>
      </c>
      <c r="N7" s="28">
        <f>SUM(D116:D121,D123)*10^6</f>
        <v>100094000000</v>
      </c>
      <c r="O7" s="24"/>
      <c r="P7" s="39">
        <f>SUM(D74:D83)*10^6</f>
        <v>413205000000</v>
      </c>
      <c r="Q7" s="39">
        <f>D84*10^6</f>
        <v>86048000000</v>
      </c>
      <c r="R7" s="39">
        <f>D85*10^6</f>
        <v>14508000000</v>
      </c>
      <c r="S7" s="85"/>
    </row>
    <row r="8" spans="1:19" s="19" customFormat="1" x14ac:dyDescent="0.45">
      <c r="A8" s="148" t="s">
        <v>201</v>
      </c>
      <c r="B8" s="147" t="s">
        <v>208</v>
      </c>
      <c r="C8" s="24" t="s">
        <v>209</v>
      </c>
      <c r="D8" s="70"/>
      <c r="E8" s="30">
        <v>268953000000</v>
      </c>
      <c r="F8" s="25">
        <v>106189000000</v>
      </c>
      <c r="G8" s="30"/>
      <c r="H8" s="30"/>
      <c r="I8" s="25">
        <v>785526000000</v>
      </c>
      <c r="J8" s="28"/>
      <c r="K8" s="28"/>
      <c r="L8" s="48">
        <v>119118000000</v>
      </c>
      <c r="M8" s="28"/>
      <c r="N8" s="28"/>
      <c r="O8" s="48">
        <v>227114000000</v>
      </c>
      <c r="P8" s="28"/>
      <c r="Q8" s="28"/>
      <c r="R8" s="28"/>
      <c r="S8" s="149">
        <v>513760000000</v>
      </c>
    </row>
    <row r="9" spans="1:19" x14ac:dyDescent="0.45">
      <c r="A9" s="148" t="s">
        <v>198</v>
      </c>
      <c r="B9" s="147" t="s">
        <v>206</v>
      </c>
      <c r="C9" s="24" t="str">
        <f>A9</f>
        <v>Value Added</v>
      </c>
      <c r="D9" s="150">
        <f>$F9*($D$7/$F$8)</f>
        <v>18895640697.24736</v>
      </c>
      <c r="E9" s="30">
        <f>I59*10^6</f>
        <v>158231000000</v>
      </c>
      <c r="F9" s="25">
        <f>I60*10^6</f>
        <v>49994000000</v>
      </c>
      <c r="G9" s="47">
        <f>$I9*(G$7/$I$8)</f>
        <v>218698327521.9407</v>
      </c>
      <c r="H9" s="47">
        <f>$I9*(H$7/$I$8)</f>
        <v>114282672478.05928</v>
      </c>
      <c r="I9" s="25">
        <f>I84*10^6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I67*10^6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I68*10^6</f>
        <v>60066000000</v>
      </c>
      <c r="P9" s="47">
        <f>$S9*(P$7/$S$8)</f>
        <v>240665210526.3158</v>
      </c>
      <c r="Q9" s="47">
        <f t="shared" ref="Q9" si="0">$S9*(Q$7/$S$8)</f>
        <v>50117399439.426971</v>
      </c>
      <c r="R9" s="47">
        <f>$S9*(R$7/$S$8)</f>
        <v>8449972469.6356268</v>
      </c>
      <c r="S9" s="149">
        <f>I62*10^6</f>
        <v>299232000000</v>
      </c>
    </row>
    <row r="10" spans="1:19" x14ac:dyDescent="0.45">
      <c r="A10" s="151" t="s">
        <v>199</v>
      </c>
      <c r="B10" s="28"/>
      <c r="C10" s="24" t="str">
        <f t="shared" ref="C10:C12" si="1">A10</f>
        <v>Compensation of employees</v>
      </c>
      <c r="D10" s="150">
        <f t="shared" ref="D10:D12" si="2">$F10*($D$7/$F$8)</f>
        <v>6824034739.9448147</v>
      </c>
      <c r="E10" s="30">
        <f>J59*10^6</f>
        <v>38814000000</v>
      </c>
      <c r="F10" s="25">
        <f>J60*10^6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5">
        <f>J84*10^6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J67*10^6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J68*10^6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149">
        <f>J62*10^6</f>
        <v>77628000000</v>
      </c>
    </row>
    <row r="11" spans="1:19" x14ac:dyDescent="0.45">
      <c r="A11" s="151" t="s">
        <v>1181</v>
      </c>
      <c r="B11" s="28"/>
      <c r="C11" s="24" t="str">
        <f t="shared" si="1"/>
        <v>Taxes on production and imports, less subsidies</v>
      </c>
      <c r="D11" s="150">
        <f t="shared" si="2"/>
        <v>1877696183.220484</v>
      </c>
      <c r="E11" s="30">
        <f>K59*10^6</f>
        <v>32690000000</v>
      </c>
      <c r="F11" s="25">
        <f>K60*10^6</f>
        <v>4968000000</v>
      </c>
      <c r="G11" s="47">
        <f t="shared" si="3"/>
        <v>10700409789.109463</v>
      </c>
      <c r="H11" s="47">
        <f t="shared" si="3"/>
        <v>5591590210.8905363</v>
      </c>
      <c r="I11" s="25">
        <f>K84*10^6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K67*10^6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K68*10^6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149">
        <f>K62*10^6</f>
        <v>59011000000</v>
      </c>
    </row>
    <row r="12" spans="1:19" ht="14.65" thickBot="1" x14ac:dyDescent="0.5">
      <c r="A12" s="152" t="s">
        <v>200</v>
      </c>
      <c r="B12" s="28"/>
      <c r="C12" s="24" t="str">
        <f t="shared" si="1"/>
        <v>Gross operating surplus</v>
      </c>
      <c r="D12" s="153">
        <f t="shared" si="2"/>
        <v>10193909774.08206</v>
      </c>
      <c r="E12" s="154">
        <f>L59*10^6</f>
        <v>86727000000</v>
      </c>
      <c r="F12" s="155">
        <f>L60*10^6</f>
        <v>26971000000</v>
      </c>
      <c r="G12" s="156">
        <f t="shared" si="3"/>
        <v>142001767669.05234</v>
      </c>
      <c r="H12" s="156">
        <f t="shared" si="3"/>
        <v>74204232330.947662</v>
      </c>
      <c r="I12" s="155">
        <f>L84*10^6</f>
        <v>216206000000</v>
      </c>
      <c r="J12" s="156">
        <f t="shared" si="4"/>
        <v>5679499403.952384</v>
      </c>
      <c r="K12" s="156">
        <f t="shared" si="4"/>
        <v>20455500596.047615</v>
      </c>
      <c r="L12" s="157">
        <f>L67*10^6</f>
        <v>26135000000</v>
      </c>
      <c r="M12" s="156">
        <f t="shared" si="5"/>
        <v>14511601838.724167</v>
      </c>
      <c r="N12" s="156">
        <f t="shared" si="5"/>
        <v>11435398161.275835</v>
      </c>
      <c r="O12" s="157">
        <f>L68*10^6</f>
        <v>25947000000</v>
      </c>
      <c r="P12" s="156">
        <f t="shared" si="6"/>
        <v>130769699013.1579</v>
      </c>
      <c r="Q12" s="156">
        <f t="shared" si="6"/>
        <v>27232175459.358456</v>
      </c>
      <c r="R12" s="156">
        <f t="shared" si="6"/>
        <v>4591442004.048583</v>
      </c>
      <c r="S12" s="158">
        <f>L62*10^6</f>
        <v>162593000000</v>
      </c>
    </row>
    <row r="13" spans="1:19" s="19" customFormat="1" x14ac:dyDescent="0.45">
      <c r="A13" s="69"/>
      <c r="B13" s="81"/>
      <c r="C13" s="94"/>
      <c r="D13" s="165"/>
      <c r="E13" s="166"/>
      <c r="F13" s="190"/>
      <c r="G13" s="181"/>
      <c r="H13" s="167"/>
      <c r="I13" s="190"/>
      <c r="J13" s="167"/>
      <c r="K13" s="167"/>
      <c r="L13" s="168"/>
      <c r="M13" s="181"/>
      <c r="N13" s="167"/>
      <c r="O13" s="169"/>
      <c r="P13" s="167"/>
      <c r="Q13" s="167"/>
      <c r="R13" s="167"/>
      <c r="S13" s="169"/>
    </row>
    <row r="14" spans="1:19" x14ac:dyDescent="0.45">
      <c r="A14" s="73"/>
      <c r="B14" s="133"/>
      <c r="C14" s="118"/>
      <c r="D14" s="28"/>
      <c r="E14" s="28"/>
      <c r="F14" s="85"/>
      <c r="G14" s="86"/>
      <c r="H14" s="28"/>
      <c r="I14" s="85"/>
      <c r="J14" s="28"/>
      <c r="K14" s="28"/>
      <c r="L14" s="28"/>
      <c r="M14" s="82"/>
      <c r="N14" s="28"/>
      <c r="O14" s="85"/>
      <c r="P14" s="28"/>
      <c r="Q14" s="28"/>
      <c r="R14" s="28"/>
      <c r="S14" s="85"/>
    </row>
    <row r="15" spans="1:19" s="19" customFormat="1" x14ac:dyDescent="0.45">
      <c r="A15" s="71"/>
      <c r="B15" s="133"/>
      <c r="C15" s="170" t="s">
        <v>1248</v>
      </c>
      <c r="D15" s="87">
        <f>D6</f>
        <v>64800</v>
      </c>
      <c r="E15" s="87">
        <f>E6</f>
        <v>185400</v>
      </c>
      <c r="F15" s="170"/>
      <c r="G15" s="86">
        <f>G6</f>
        <v>531100</v>
      </c>
      <c r="H15" s="87">
        <f>H6</f>
        <v>284200</v>
      </c>
      <c r="I15" s="170"/>
      <c r="J15" s="87">
        <f>J6</f>
        <v>93600</v>
      </c>
      <c r="K15" s="87">
        <f>K6</f>
        <v>310900</v>
      </c>
      <c r="L15" s="87"/>
      <c r="M15" s="86">
        <f>M6</f>
        <v>209500</v>
      </c>
      <c r="N15" s="87">
        <f>N6</f>
        <v>182400</v>
      </c>
      <c r="O15" s="170"/>
      <c r="P15" s="87">
        <f>P6</f>
        <v>397500</v>
      </c>
      <c r="Q15" s="87">
        <f>Q6</f>
        <v>119700</v>
      </c>
      <c r="R15" s="87">
        <f>R6</f>
        <v>50300</v>
      </c>
      <c r="S15" s="170"/>
    </row>
    <row r="16" spans="1:19" s="19" customFormat="1" x14ac:dyDescent="0.45">
      <c r="A16" s="71"/>
      <c r="B16" s="133"/>
      <c r="C16" s="170" t="s">
        <v>1249</v>
      </c>
      <c r="D16" s="171">
        <f>D15/SUM(D15:E15)</f>
        <v>0.25899280575539568</v>
      </c>
      <c r="E16" s="171">
        <f>E15/SUM(D15:E15)</f>
        <v>0.74100719424460426</v>
      </c>
      <c r="F16" s="170"/>
      <c r="G16" s="182">
        <f>G15/SUM(G15:H15)</f>
        <v>0.65141665644548019</v>
      </c>
      <c r="H16" s="171">
        <f>H15/SUM(G15:H15)</f>
        <v>0.34858334355451981</v>
      </c>
      <c r="I16" s="170"/>
      <c r="J16" s="171">
        <f>J15/SUM(J15:K15)</f>
        <v>0.23139678615574782</v>
      </c>
      <c r="K16" s="171">
        <f>K15/SUM(J15:K15)</f>
        <v>0.76860321384425212</v>
      </c>
      <c r="L16" s="87"/>
      <c r="M16" s="182">
        <f>M15/SUM(M15:N15)</f>
        <v>0.53457514672110229</v>
      </c>
      <c r="N16" s="171">
        <f>N15/SUM(M15:N15)</f>
        <v>0.46542485327889765</v>
      </c>
      <c r="O16" s="170"/>
      <c r="P16" s="171">
        <f>P15/SUM(P15:R15)</f>
        <v>0.70044052863436124</v>
      </c>
      <c r="Q16" s="171">
        <f>Q15/SUM(P15:R15)</f>
        <v>0.21092511013215859</v>
      </c>
      <c r="R16" s="171">
        <f>R15/SUM(P15:R15)</f>
        <v>8.8634361233480174E-2</v>
      </c>
      <c r="S16" s="170"/>
    </row>
    <row r="17" spans="1:19" s="19" customFormat="1" x14ac:dyDescent="0.45">
      <c r="A17" s="71"/>
      <c r="B17" s="133"/>
      <c r="C17" s="95" t="s">
        <v>1250</v>
      </c>
      <c r="D17" s="172">
        <f>'OECD EMPN'!F48*10^3</f>
        <v>262600</v>
      </c>
      <c r="E17" s="88"/>
      <c r="F17" s="95"/>
      <c r="G17" s="183">
        <f>'OECD EMPN'!I48*10^3</f>
        <v>12915500</v>
      </c>
      <c r="H17" s="88"/>
      <c r="I17" s="95"/>
      <c r="J17" s="172">
        <f>'OECD EMPN'!S48*10^3</f>
        <v>412000</v>
      </c>
      <c r="K17" s="88"/>
      <c r="L17" s="88"/>
      <c r="M17" s="183">
        <f>'OECD EMPN'!T48*10^3</f>
        <v>1878000</v>
      </c>
      <c r="N17" s="88"/>
      <c r="O17" s="95"/>
      <c r="P17" s="172">
        <f>'OECD EMPN'!W48*10^3</f>
        <v>1440000</v>
      </c>
      <c r="Q17" s="88"/>
      <c r="R17" s="88"/>
      <c r="S17" s="95"/>
    </row>
    <row r="18" spans="1:19" s="19" customFormat="1" x14ac:dyDescent="0.45">
      <c r="A18" s="71"/>
      <c r="B18" s="133"/>
      <c r="C18" s="170" t="s">
        <v>1251</v>
      </c>
      <c r="D18" s="84">
        <f>D17*D16</f>
        <v>68011.510791366905</v>
      </c>
      <c r="E18" s="84">
        <f>D17*E16</f>
        <v>194588.48920863308</v>
      </c>
      <c r="F18" s="170"/>
      <c r="G18" s="184">
        <f>G17*G16</f>
        <v>8413371.8263216</v>
      </c>
      <c r="H18" s="84">
        <f>G17*H16</f>
        <v>4502128.1736784009</v>
      </c>
      <c r="I18" s="170"/>
      <c r="J18" s="84">
        <f>J17*J16</f>
        <v>95335.475896168107</v>
      </c>
      <c r="K18" s="84">
        <f>J17*K16</f>
        <v>316664.52410383185</v>
      </c>
      <c r="L18" s="87"/>
      <c r="M18" s="184">
        <f>M17*M16</f>
        <v>1003932.1255422301</v>
      </c>
      <c r="N18" s="84">
        <f>M17*N16</f>
        <v>874067.87445776979</v>
      </c>
      <c r="O18" s="170"/>
      <c r="P18" s="84">
        <f>P17*P16</f>
        <v>1008634.3612334802</v>
      </c>
      <c r="Q18" s="84">
        <f>P17*Q16</f>
        <v>303732.15859030839</v>
      </c>
      <c r="R18" s="84">
        <f>R16*P17</f>
        <v>127633.48017621145</v>
      </c>
      <c r="S18" s="170"/>
    </row>
    <row r="19" spans="1:19" s="19" customFormat="1" x14ac:dyDescent="0.45">
      <c r="A19" s="71"/>
      <c r="B19" s="133"/>
      <c r="C19" s="170" t="s">
        <v>1243</v>
      </c>
      <c r="D19" s="150">
        <f>D10</f>
        <v>6824034739.9448147</v>
      </c>
      <c r="E19" s="150">
        <f>E10</f>
        <v>38814000000</v>
      </c>
      <c r="F19" s="170"/>
      <c r="G19" s="185">
        <f>G10</f>
        <v>65995493274.57016</v>
      </c>
      <c r="H19" s="150">
        <f>H10</f>
        <v>34486506725.42984</v>
      </c>
      <c r="I19" s="170"/>
      <c r="J19" s="150">
        <f>J10</f>
        <v>5884861062.1400633</v>
      </c>
      <c r="K19" s="150">
        <f>K10</f>
        <v>21195138937.859936</v>
      </c>
      <c r="L19" s="87"/>
      <c r="M19" s="185">
        <f>M10</f>
        <v>17693337795.116112</v>
      </c>
      <c r="N19" s="150">
        <f>N10</f>
        <v>13942662204.883892</v>
      </c>
      <c r="O19" s="170"/>
      <c r="P19" s="150">
        <f>P10</f>
        <v>62434361842.105263</v>
      </c>
      <c r="Q19" s="150">
        <f>Q10</f>
        <v>13001662535.035814</v>
      </c>
      <c r="R19" s="150">
        <f>R10</f>
        <v>2192126720.6477733</v>
      </c>
      <c r="S19" s="170"/>
    </row>
    <row r="20" spans="1:19" s="19" customFormat="1" x14ac:dyDescent="0.45">
      <c r="A20" s="71"/>
      <c r="B20" s="133"/>
      <c r="C20" s="170" t="s">
        <v>1244</v>
      </c>
      <c r="D20" s="173">
        <f>D19/D18</f>
        <v>100336.46746766621</v>
      </c>
      <c r="E20" s="173">
        <f>E19/E18</f>
        <v>199467.09159340133</v>
      </c>
      <c r="F20" s="170"/>
      <c r="G20" s="186">
        <f>G19/G18</f>
        <v>7844.119413348687</v>
      </c>
      <c r="H20" s="173">
        <f>H19/H18</f>
        <v>7660.0455151531414</v>
      </c>
      <c r="I20" s="170"/>
      <c r="J20" s="173">
        <f>J19/J18</f>
        <v>61727.924540381908</v>
      </c>
      <c r="K20" s="173">
        <f>K19/K18</f>
        <v>66932.470562790972</v>
      </c>
      <c r="L20" s="87"/>
      <c r="M20" s="186">
        <f>M19/M18</f>
        <v>17624.037865667291</v>
      </c>
      <c r="N20" s="173">
        <f>N19/N18</f>
        <v>15951.46396786778</v>
      </c>
      <c r="O20" s="170"/>
      <c r="P20" s="173">
        <f>P19/P18</f>
        <v>61899.895781612053</v>
      </c>
      <c r="Q20" s="173">
        <f>Q19/Q18</f>
        <v>42806.341598398918</v>
      </c>
      <c r="R20" s="173">
        <f>R19/R18</f>
        <v>17175.170007284229</v>
      </c>
      <c r="S20" s="170"/>
    </row>
    <row r="21" spans="1:19" s="19" customFormat="1" x14ac:dyDescent="0.45">
      <c r="A21" s="71"/>
      <c r="B21" s="133"/>
      <c r="C21" s="85"/>
      <c r="D21" s="28"/>
      <c r="E21" s="28"/>
      <c r="F21" s="85"/>
      <c r="G21" s="82"/>
      <c r="H21" s="28"/>
      <c r="I21" s="85"/>
      <c r="J21" s="28"/>
      <c r="K21" s="28"/>
      <c r="L21" s="28"/>
      <c r="M21" s="82"/>
      <c r="N21" s="28"/>
      <c r="O21" s="85"/>
      <c r="P21" s="28"/>
      <c r="Q21" s="28"/>
      <c r="R21" s="28"/>
      <c r="S21" s="85"/>
    </row>
    <row r="22" spans="1:19" s="19" customFormat="1" x14ac:dyDescent="0.45">
      <c r="A22" s="71"/>
      <c r="B22" s="133"/>
      <c r="C22" s="95" t="s">
        <v>1247</v>
      </c>
      <c r="D22" s="174">
        <f>'Emp Compensation Split'!C6</f>
        <v>57.033963788179726</v>
      </c>
      <c r="E22" s="174">
        <f>'Emp Compensation Split'!D6</f>
        <v>77.543512192854934</v>
      </c>
      <c r="F22" s="85"/>
      <c r="G22" s="191"/>
      <c r="H22" s="135"/>
      <c r="I22" s="95"/>
      <c r="J22" s="174">
        <f>'Emp Compensation Split'!F6</f>
        <v>145.99953803981663</v>
      </c>
      <c r="K22" s="174">
        <f>'Emp Compensation Split'!G6</f>
        <v>117.43588346067047</v>
      </c>
      <c r="L22" s="88"/>
      <c r="M22" s="187">
        <f>'Emp Compensation Split'!H6</f>
        <v>109.16331448528406</v>
      </c>
      <c r="N22" s="174">
        <f>'Emp Compensation Split'!H6</f>
        <v>109.16331448528406</v>
      </c>
      <c r="O22" s="95"/>
      <c r="P22" s="175">
        <f>'Emp Compensation Split'!I6</f>
        <v>862.29985069554482</v>
      </c>
      <c r="Q22" s="175">
        <f>'Emp Compensation Split'!J6</f>
        <v>15.088968902369988</v>
      </c>
      <c r="R22" s="175">
        <f>'Emp Compensation Split'!K6</f>
        <v>113.52711447066014</v>
      </c>
      <c r="S22" s="95"/>
    </row>
    <row r="23" spans="1:19" s="19" customFormat="1" x14ac:dyDescent="0.45">
      <c r="A23" s="71"/>
      <c r="B23" s="133"/>
      <c r="C23" s="170" t="s">
        <v>1245</v>
      </c>
      <c r="D23" s="87">
        <v>1.19</v>
      </c>
      <c r="E23" s="87">
        <v>1.19</v>
      </c>
      <c r="F23" s="170"/>
      <c r="G23" s="130"/>
      <c r="H23" s="83"/>
      <c r="I23" s="170"/>
      <c r="J23" s="87">
        <v>1.19</v>
      </c>
      <c r="K23" s="87">
        <v>1.19</v>
      </c>
      <c r="L23" s="87"/>
      <c r="M23" s="86">
        <v>1.19</v>
      </c>
      <c r="N23" s="87">
        <v>1.19</v>
      </c>
      <c r="O23" s="170"/>
      <c r="P23" s="83">
        <v>1.19</v>
      </c>
      <c r="Q23" s="83">
        <v>1.19</v>
      </c>
      <c r="R23" s="83">
        <v>1.19</v>
      </c>
      <c r="S23" s="170"/>
    </row>
    <row r="24" spans="1:19" s="19" customFormat="1" x14ac:dyDescent="0.45">
      <c r="A24" s="71"/>
      <c r="B24" s="195"/>
      <c r="C24" s="170" t="s">
        <v>1257</v>
      </c>
      <c r="D24" s="84">
        <f>D22*D23*10^6</f>
        <v>67870416.907933876</v>
      </c>
      <c r="E24" s="84">
        <f>E22*E23*10^6</f>
        <v>92276779.509497374</v>
      </c>
      <c r="F24" s="170"/>
      <c r="G24" s="192"/>
      <c r="H24" s="131"/>
      <c r="I24" s="170"/>
      <c r="J24" s="84">
        <f>J22*J23*10^6</f>
        <v>173739450.26738179</v>
      </c>
      <c r="K24" s="84">
        <f>K22*K23*10^6</f>
        <v>139748701.31819785</v>
      </c>
      <c r="L24" s="87"/>
      <c r="M24" s="184">
        <f>M22*M23*10^6</f>
        <v>129904344.23748803</v>
      </c>
      <c r="N24" s="84">
        <f>N22*N23*10^6</f>
        <v>129904344.23748803</v>
      </c>
      <c r="O24" s="170"/>
      <c r="P24" s="131">
        <f>P22*P23*10^6</f>
        <v>1026136822.3276983</v>
      </c>
      <c r="Q24" s="131">
        <f>Q22*Q23*10^6</f>
        <v>17955872.993820287</v>
      </c>
      <c r="R24" s="131">
        <f>R22*R23*10^6</f>
        <v>135097266.22008553</v>
      </c>
      <c r="S24" s="170"/>
    </row>
    <row r="25" spans="1:19" s="19" customFormat="1" x14ac:dyDescent="0.45">
      <c r="A25" s="71"/>
      <c r="B25" s="133"/>
      <c r="C25" s="170" t="s">
        <v>1252</v>
      </c>
      <c r="D25" s="84">
        <f>D24/D20</f>
        <v>676.42820821657256</v>
      </c>
      <c r="E25" s="84">
        <f>E24/E20</f>
        <v>462.61655881360446</v>
      </c>
      <c r="F25" s="170"/>
      <c r="G25" s="192"/>
      <c r="H25" s="131"/>
      <c r="I25" s="170"/>
      <c r="J25" s="84">
        <f>J24/J20</f>
        <v>2814.6005484717512</v>
      </c>
      <c r="K25" s="84">
        <f>K24/K20</f>
        <v>2087.9059168613267</v>
      </c>
      <c r="L25" s="87"/>
      <c r="M25" s="184">
        <f>M24/M20</f>
        <v>7370.861616823332</v>
      </c>
      <c r="N25" s="84">
        <f>N24/N20</f>
        <v>8143.7255225704685</v>
      </c>
      <c r="O25" s="170"/>
      <c r="P25" s="131">
        <f>P24/P20</f>
        <v>16577.359450619981</v>
      </c>
      <c r="Q25" s="131">
        <f>Q24/Q20</f>
        <v>419.46759109383663</v>
      </c>
      <c r="R25" s="131">
        <f>R24/R20</f>
        <v>7865.8473926481602</v>
      </c>
      <c r="S25" s="170"/>
    </row>
    <row r="26" spans="1:19" x14ac:dyDescent="0.45">
      <c r="A26" s="71"/>
      <c r="B26" s="133"/>
      <c r="C26" s="170" t="s">
        <v>1253</v>
      </c>
      <c r="D26" s="176">
        <f>D25/SUM(D25:E25)</f>
        <v>0.59385568310911863</v>
      </c>
      <c r="E26" s="176">
        <f>E25/SUM(D25:E25)</f>
        <v>0.40614431689088148</v>
      </c>
      <c r="F26" s="170"/>
      <c r="G26" s="193"/>
      <c r="H26" s="132"/>
      <c r="I26" s="170"/>
      <c r="J26" s="176">
        <f>J25/SUM(J25:K25)</f>
        <v>0.57411460206621601</v>
      </c>
      <c r="K26" s="176">
        <f>K25/SUM(J25:K25)</f>
        <v>0.42588539793378405</v>
      </c>
      <c r="L26" s="87"/>
      <c r="M26" s="188">
        <f>M25/SUM(M25:N25)</f>
        <v>0.47509234700210873</v>
      </c>
      <c r="N26" s="176">
        <f>N25/SUM(M25:N25)</f>
        <v>0.52490765299789133</v>
      </c>
      <c r="O26" s="170"/>
      <c r="P26" s="132">
        <f>P25/SUM(P25:R25)</f>
        <v>0.66675688870015115</v>
      </c>
      <c r="Q26" s="132">
        <f>Q25/SUM(P25:R25)</f>
        <v>1.6871378507619546E-2</v>
      </c>
      <c r="R26" s="132">
        <f>R25/SUM(P25:R25)</f>
        <v>0.31637173279222941</v>
      </c>
      <c r="S26" s="170"/>
    </row>
    <row r="27" spans="1:19" x14ac:dyDescent="0.45">
      <c r="A27" s="71"/>
      <c r="B27" s="196"/>
      <c r="C27" s="85"/>
      <c r="D27" s="28"/>
      <c r="E27" s="28"/>
      <c r="F27" s="85"/>
      <c r="G27" s="82"/>
      <c r="H27" s="28"/>
      <c r="I27" s="85"/>
      <c r="J27" s="28"/>
      <c r="K27" s="28"/>
      <c r="L27" s="28"/>
      <c r="M27" s="82"/>
      <c r="N27" s="28"/>
      <c r="O27" s="85"/>
      <c r="P27" s="28"/>
      <c r="Q27" s="28"/>
      <c r="R27" s="28"/>
      <c r="S27" s="85"/>
    </row>
    <row r="28" spans="1:19" s="19" customFormat="1" ht="14.65" thickBot="1" x14ac:dyDescent="0.5">
      <c r="A28" s="71"/>
      <c r="B28" s="197"/>
      <c r="C28" s="180" t="s">
        <v>1256</v>
      </c>
      <c r="D28" s="177">
        <f>'OECD EMPN'!F35*10^3</f>
        <v>57900</v>
      </c>
      <c r="E28" s="178"/>
      <c r="F28" s="180"/>
      <c r="G28" s="194">
        <f>('OECD Chem Pharma Split'!M$25/SUM('OECD Chem Pharma Split'!$M$25:$N$25))</f>
        <v>0.5674508815568875</v>
      </c>
      <c r="H28" s="179">
        <f>('OECD Chem Pharma Split'!N$25/SUM('OECD Chem Pharma Split'!$M$25:$N$25))</f>
        <v>0.43254911844311245</v>
      </c>
      <c r="I28" s="180"/>
      <c r="J28" s="177">
        <f>'OECD EMPN'!S35*10^3</f>
        <v>196700</v>
      </c>
      <c r="K28" s="178"/>
      <c r="L28" s="178"/>
      <c r="M28" s="189">
        <f>'OECD EMPN'!U35*10^3</f>
        <v>90200</v>
      </c>
      <c r="N28" s="178"/>
      <c r="O28" s="180"/>
      <c r="P28" s="177">
        <f>'OECD EMPN'!AE35*10^3</f>
        <v>237900</v>
      </c>
      <c r="Q28" s="178"/>
      <c r="R28" s="178"/>
      <c r="S28" s="180"/>
    </row>
    <row r="29" spans="1:19" s="19" customFormat="1" x14ac:dyDescent="0.45">
      <c r="A29" s="71"/>
      <c r="B29" s="71"/>
      <c r="C29" s="75" t="s">
        <v>1246</v>
      </c>
      <c r="D29" s="76">
        <f>D28*D26</f>
        <v>34384.244052017966</v>
      </c>
      <c r="E29" s="76">
        <f>D28*E26</f>
        <v>23515.755947982037</v>
      </c>
      <c r="F29" s="75"/>
      <c r="G29" s="138">
        <f>'Filtered OECD Data'!K25*1000*('OECD Chem Pharma Split'!M$25/SUM('OECD Chem Pharma Split'!$M$25:$N$25))</f>
        <v>150601.46396519794</v>
      </c>
      <c r="H29" s="138">
        <f>'Filtered OECD Data'!K25*1000*('OECD Chem Pharma Split'!N$25/SUM('OECD Chem Pharma Split'!$M$25:$N$25))</f>
        <v>114798.53603480205</v>
      </c>
      <c r="I29" s="75"/>
      <c r="J29" s="76">
        <f>J28*J26</f>
        <v>112928.34222642469</v>
      </c>
      <c r="K29" s="76">
        <f>J28*K26</f>
        <v>83771.657773575324</v>
      </c>
      <c r="L29" s="75"/>
      <c r="M29" s="76">
        <f>M28*M26</f>
        <v>42853.329699590206</v>
      </c>
      <c r="N29" s="76">
        <f>M28*N26</f>
        <v>47346.670300409794</v>
      </c>
      <c r="O29" s="75"/>
      <c r="P29" s="76">
        <f>P28*P26</f>
        <v>158621.46382176597</v>
      </c>
      <c r="Q29" s="76">
        <f>P28*Q26</f>
        <v>4013.7009469626901</v>
      </c>
      <c r="R29" s="76">
        <f>P28*R26</f>
        <v>75264.835231271383</v>
      </c>
      <c r="S29" s="75"/>
    </row>
    <row r="30" spans="1:19" s="19" customFormat="1" x14ac:dyDescent="0.45">
      <c r="A30" s="71"/>
      <c r="B30" s="71"/>
      <c r="C30" s="71"/>
      <c r="D30" s="71"/>
      <c r="G30" s="31"/>
      <c r="H30" s="31"/>
      <c r="N30" s="49"/>
      <c r="O30" s="49"/>
    </row>
    <row r="31" spans="1:19" s="19" customFormat="1" x14ac:dyDescent="0.45">
      <c r="A31" s="71"/>
      <c r="B31" s="71"/>
      <c r="D31" s="71"/>
      <c r="F31" s="28"/>
      <c r="G31" s="135"/>
      <c r="H31" s="135"/>
      <c r="N31" s="49"/>
      <c r="O31" s="49"/>
    </row>
    <row r="32" spans="1:19" s="19" customFormat="1" x14ac:dyDescent="0.45">
      <c r="A32" s="71"/>
      <c r="B32" s="71"/>
      <c r="C32" s="71"/>
      <c r="D32" s="71"/>
      <c r="F32" s="28"/>
      <c r="G32" s="83"/>
      <c r="H32" s="83"/>
      <c r="N32" s="49"/>
      <c r="O32" s="49"/>
    </row>
    <row r="33" spans="1:15" s="19" customFormat="1" x14ac:dyDescent="0.45">
      <c r="A33" s="71"/>
      <c r="B33" s="74"/>
      <c r="C33" s="74"/>
      <c r="D33" s="71"/>
      <c r="F33" s="28"/>
      <c r="G33" s="131"/>
      <c r="H33" s="131"/>
      <c r="N33" s="49"/>
      <c r="O33" s="49"/>
    </row>
    <row r="34" spans="1:15" s="19" customFormat="1" x14ac:dyDescent="0.45">
      <c r="A34" s="71"/>
      <c r="B34" s="71"/>
      <c r="C34" s="71"/>
      <c r="D34" s="71"/>
      <c r="F34" s="28"/>
      <c r="G34" s="131"/>
      <c r="H34" s="131"/>
      <c r="N34" s="49"/>
      <c r="O34" s="49"/>
    </row>
    <row r="35" spans="1:15" s="19" customFormat="1" x14ac:dyDescent="0.45">
      <c r="A35" s="71"/>
      <c r="B35" s="71"/>
      <c r="C35" s="71"/>
      <c r="D35" s="78"/>
      <c r="F35" s="28"/>
      <c r="G35" s="132"/>
      <c r="H35" s="132"/>
      <c r="N35" s="49"/>
      <c r="O35" s="49"/>
    </row>
    <row r="36" spans="1:15" s="19" customFormat="1" x14ac:dyDescent="0.45">
      <c r="A36" s="71"/>
      <c r="B36" s="72"/>
      <c r="C36" s="72"/>
      <c r="D36" s="71"/>
      <c r="F36" s="28"/>
      <c r="G36" s="31"/>
      <c r="H36" s="31"/>
      <c r="N36" s="49"/>
      <c r="O36" s="49"/>
    </row>
    <row r="37" spans="1:15" s="19" customFormat="1" x14ac:dyDescent="0.45">
      <c r="A37" s="71"/>
      <c r="B37" s="72"/>
      <c r="C37" s="71"/>
      <c r="D37" s="71"/>
      <c r="F37" s="28"/>
      <c r="G37" s="134"/>
      <c r="H37" s="136"/>
      <c r="N37" s="49"/>
      <c r="O37" s="49"/>
    </row>
    <row r="38" spans="1:15" s="19" customFormat="1" x14ac:dyDescent="0.45">
      <c r="A38" s="71"/>
      <c r="B38" s="72"/>
      <c r="C38" s="72"/>
      <c r="D38" s="71"/>
      <c r="F38" s="28"/>
      <c r="G38" s="137"/>
      <c r="H38" s="137"/>
      <c r="N38" s="49"/>
      <c r="O38" s="49"/>
    </row>
    <row r="39" spans="1:15" s="19" customFormat="1" x14ac:dyDescent="0.45">
      <c r="A39" s="71"/>
      <c r="B39" s="72"/>
      <c r="C39" s="72"/>
      <c r="D39" s="71"/>
      <c r="F39" s="28"/>
      <c r="N39" s="49"/>
      <c r="O39" s="49"/>
    </row>
    <row r="40" spans="1:15" s="19" customFormat="1" x14ac:dyDescent="0.45">
      <c r="A40" s="71"/>
      <c r="B40" s="72"/>
      <c r="C40" s="72"/>
      <c r="D40" s="71"/>
      <c r="F40" s="28"/>
      <c r="N40" s="49"/>
      <c r="O40" s="49"/>
    </row>
    <row r="41" spans="1:15" s="19" customFormat="1" x14ac:dyDescent="0.45">
      <c r="A41" s="71"/>
      <c r="B41" s="72"/>
      <c r="C41" s="72"/>
      <c r="D41" s="71"/>
      <c r="F41" s="28"/>
      <c r="N41" s="49"/>
      <c r="O41" s="49"/>
    </row>
    <row r="42" spans="1:15" x14ac:dyDescent="0.45">
      <c r="D42" s="20"/>
      <c r="F42" s="28"/>
      <c r="N42" s="49"/>
      <c r="O42" s="49"/>
    </row>
    <row r="43" spans="1:15" x14ac:dyDescent="0.45">
      <c r="D43" s="20"/>
      <c r="N43" s="49"/>
      <c r="O43" s="49"/>
    </row>
    <row r="44" spans="1:15" x14ac:dyDescent="0.45">
      <c r="D44" s="20"/>
      <c r="N44" s="49"/>
      <c r="O44" s="49"/>
    </row>
    <row r="45" spans="1:15" x14ac:dyDescent="0.45">
      <c r="B45" s="1" t="s">
        <v>224</v>
      </c>
      <c r="D45" s="19"/>
      <c r="N45" s="49"/>
      <c r="O45" s="49"/>
    </row>
    <row r="46" spans="1:15" x14ac:dyDescent="0.45">
      <c r="B46" s="19" t="s">
        <v>238</v>
      </c>
      <c r="D46" s="19"/>
      <c r="N46" s="49"/>
      <c r="O46" s="49"/>
    </row>
    <row r="47" spans="1:15" x14ac:dyDescent="0.45">
      <c r="B47" s="19" t="s">
        <v>239</v>
      </c>
      <c r="D47" s="19"/>
      <c r="N47" s="49"/>
      <c r="O47" s="49"/>
    </row>
    <row r="48" spans="1:15" x14ac:dyDescent="0.45">
      <c r="B48" s="19" t="s">
        <v>240</v>
      </c>
      <c r="D48" s="19"/>
      <c r="N48" s="49"/>
      <c r="O48" s="49"/>
    </row>
    <row r="49" spans="2:15" x14ac:dyDescent="0.45">
      <c r="B49" s="19" t="s">
        <v>241</v>
      </c>
      <c r="D49" s="19"/>
      <c r="N49" s="49"/>
      <c r="O49" s="49"/>
    </row>
    <row r="50" spans="2:15" x14ac:dyDescent="0.45">
      <c r="B50" s="19" t="s">
        <v>242</v>
      </c>
      <c r="D50" s="19"/>
      <c r="N50" s="49"/>
      <c r="O50" s="49"/>
    </row>
    <row r="51" spans="2:15" x14ac:dyDescent="0.45">
      <c r="B51" s="19"/>
      <c r="D51" s="19"/>
      <c r="G51" s="1" t="s">
        <v>1178</v>
      </c>
      <c r="H51" s="1" t="s">
        <v>238</v>
      </c>
      <c r="N51" s="49"/>
      <c r="O51" s="49"/>
    </row>
    <row r="52" spans="2:15" ht="28.5" x14ac:dyDescent="0.45">
      <c r="B52" s="17" t="s">
        <v>243</v>
      </c>
      <c r="C52" s="35"/>
      <c r="D52" s="36" t="s">
        <v>7</v>
      </c>
      <c r="E52" s="17" t="s">
        <v>1081</v>
      </c>
      <c r="G52" s="35" t="s">
        <v>243</v>
      </c>
      <c r="H52" s="35"/>
      <c r="I52" s="46" t="s">
        <v>198</v>
      </c>
      <c r="J52" s="46" t="s">
        <v>1179</v>
      </c>
      <c r="K52" s="44" t="s">
        <v>1181</v>
      </c>
      <c r="L52" s="45" t="s">
        <v>200</v>
      </c>
      <c r="N52" s="49"/>
      <c r="O52" s="49"/>
    </row>
    <row r="53" spans="2:15" x14ac:dyDescent="0.45">
      <c r="B53" s="19" t="s">
        <v>244</v>
      </c>
      <c r="C53" s="19" t="s">
        <v>245</v>
      </c>
      <c r="D53" s="32">
        <v>34314</v>
      </c>
      <c r="G53" s="19" t="s">
        <v>244</v>
      </c>
      <c r="H53" s="19" t="s">
        <v>1087</v>
      </c>
      <c r="I53" s="32">
        <v>18238301</v>
      </c>
      <c r="J53" s="32">
        <v>9709535</v>
      </c>
      <c r="K53" s="32">
        <v>1217959</v>
      </c>
      <c r="L53" s="32">
        <v>7310806</v>
      </c>
      <c r="N53" s="49"/>
      <c r="O53" s="49"/>
    </row>
    <row r="54" spans="2:15" x14ac:dyDescent="0.45">
      <c r="B54" s="19" t="s">
        <v>246</v>
      </c>
      <c r="C54" s="19" t="s">
        <v>247</v>
      </c>
      <c r="D54" s="32">
        <v>61876</v>
      </c>
      <c r="G54" s="19" t="s">
        <v>246</v>
      </c>
      <c r="H54" s="19" t="s">
        <v>1088</v>
      </c>
      <c r="I54" s="32">
        <v>15898859</v>
      </c>
      <c r="J54" s="32">
        <v>7863213</v>
      </c>
      <c r="K54" s="32">
        <v>1242490</v>
      </c>
      <c r="L54" s="32">
        <v>6793156</v>
      </c>
      <c r="N54" s="50"/>
      <c r="O54" s="49"/>
    </row>
    <row r="55" spans="2:15" x14ac:dyDescent="0.45">
      <c r="B55" s="19" t="s">
        <v>248</v>
      </c>
      <c r="C55" s="19" t="s">
        <v>249</v>
      </c>
      <c r="D55" s="32">
        <v>19404</v>
      </c>
      <c r="G55" s="19" t="s">
        <v>248</v>
      </c>
      <c r="H55" s="19" t="s">
        <v>1089</v>
      </c>
      <c r="I55" s="32">
        <v>182283</v>
      </c>
      <c r="J55" s="32">
        <v>50616</v>
      </c>
      <c r="K55" s="32">
        <v>2314</v>
      </c>
      <c r="L55" s="32">
        <v>129354</v>
      </c>
      <c r="N55" s="50"/>
      <c r="O55" s="49"/>
    </row>
    <row r="56" spans="2:15" x14ac:dyDescent="0.45">
      <c r="B56" s="19" t="s">
        <v>250</v>
      </c>
      <c r="C56" s="19" t="s">
        <v>251</v>
      </c>
      <c r="D56" s="32">
        <v>28308</v>
      </c>
      <c r="G56" s="19" t="s">
        <v>250</v>
      </c>
      <c r="H56" s="19" t="s">
        <v>1090</v>
      </c>
      <c r="I56" s="32">
        <v>147384</v>
      </c>
      <c r="J56" s="32">
        <v>27205</v>
      </c>
      <c r="K56" s="32">
        <v>789</v>
      </c>
      <c r="L56" s="32">
        <v>119390</v>
      </c>
      <c r="N56" s="50"/>
      <c r="O56" s="49"/>
    </row>
    <row r="57" spans="2:15" x14ac:dyDescent="0.45">
      <c r="B57" s="19" t="s">
        <v>252</v>
      </c>
      <c r="C57" s="19" t="s">
        <v>253</v>
      </c>
      <c r="D57" s="32">
        <v>22098</v>
      </c>
      <c r="G57" s="19" t="s">
        <v>252</v>
      </c>
      <c r="H57" s="19" t="s">
        <v>1091</v>
      </c>
      <c r="I57" s="32">
        <v>34899</v>
      </c>
      <c r="J57" s="32">
        <v>23410</v>
      </c>
      <c r="K57" s="32">
        <v>1525</v>
      </c>
      <c r="L57" s="32">
        <v>9964</v>
      </c>
      <c r="N57" s="49"/>
      <c r="O57" s="49"/>
    </row>
    <row r="58" spans="2:15" x14ac:dyDescent="0.45">
      <c r="B58" s="19" t="s">
        <v>254</v>
      </c>
      <c r="C58" s="19" t="s">
        <v>255</v>
      </c>
      <c r="D58" s="32">
        <v>22767</v>
      </c>
      <c r="G58" s="19" t="s">
        <v>254</v>
      </c>
      <c r="H58" s="19" t="s">
        <v>1092</v>
      </c>
      <c r="I58" s="32">
        <v>261774</v>
      </c>
      <c r="J58" s="32">
        <v>91867</v>
      </c>
      <c r="K58" s="32">
        <v>40072</v>
      </c>
      <c r="L58" s="32">
        <v>129835</v>
      </c>
      <c r="N58" s="49"/>
      <c r="O58" s="49"/>
    </row>
    <row r="59" spans="2:15" x14ac:dyDescent="0.45">
      <c r="B59" s="19" t="s">
        <v>256</v>
      </c>
      <c r="C59" s="19" t="s">
        <v>257</v>
      </c>
      <c r="D59" s="32">
        <v>36867</v>
      </c>
      <c r="G59" s="19" t="s">
        <v>256</v>
      </c>
      <c r="H59" s="33" t="s">
        <v>1093</v>
      </c>
      <c r="I59" s="32">
        <v>158231</v>
      </c>
      <c r="J59" s="32">
        <v>38814</v>
      </c>
      <c r="K59" s="32">
        <v>32690</v>
      </c>
      <c r="L59" s="32">
        <v>86727</v>
      </c>
    </row>
    <row r="60" spans="2:15" x14ac:dyDescent="0.45">
      <c r="B60" s="19" t="s">
        <v>258</v>
      </c>
      <c r="C60" s="19" t="s">
        <v>259</v>
      </c>
      <c r="D60" s="32">
        <v>93695</v>
      </c>
      <c r="G60" s="19" t="s">
        <v>258</v>
      </c>
      <c r="H60" s="33" t="s">
        <v>1094</v>
      </c>
      <c r="I60" s="32">
        <v>49994</v>
      </c>
      <c r="J60" s="32">
        <v>18055</v>
      </c>
      <c r="K60" s="32">
        <v>4968</v>
      </c>
      <c r="L60" s="32">
        <v>26971</v>
      </c>
    </row>
    <row r="61" spans="2:15" x14ac:dyDescent="0.45">
      <c r="B61" s="19" t="s">
        <v>260</v>
      </c>
      <c r="C61" s="19" t="s">
        <v>261</v>
      </c>
      <c r="D61" s="32">
        <v>50423</v>
      </c>
      <c r="G61" s="19" t="s">
        <v>260</v>
      </c>
      <c r="H61" s="19" t="s">
        <v>1095</v>
      </c>
      <c r="I61" s="32">
        <v>53550</v>
      </c>
      <c r="J61" s="32">
        <v>34998</v>
      </c>
      <c r="K61" s="32">
        <v>2415</v>
      </c>
      <c r="L61" s="32">
        <v>16137</v>
      </c>
    </row>
    <row r="62" spans="2:15" x14ac:dyDescent="0.45">
      <c r="B62" s="19" t="s">
        <v>262</v>
      </c>
      <c r="C62" s="19" t="s">
        <v>263</v>
      </c>
      <c r="D62" s="32">
        <v>36649</v>
      </c>
      <c r="G62" s="19" t="s">
        <v>262</v>
      </c>
      <c r="H62" s="33" t="s">
        <v>1096</v>
      </c>
      <c r="I62" s="32">
        <v>299232</v>
      </c>
      <c r="J62" s="32">
        <v>77628</v>
      </c>
      <c r="K62" s="32">
        <v>59011</v>
      </c>
      <c r="L62" s="32">
        <v>162593</v>
      </c>
    </row>
    <row r="63" spans="2:15" x14ac:dyDescent="0.45">
      <c r="B63" s="19" t="s">
        <v>264</v>
      </c>
      <c r="C63" s="19" t="s">
        <v>265</v>
      </c>
      <c r="D63" s="41">
        <v>21437</v>
      </c>
      <c r="G63" s="19" t="s">
        <v>264</v>
      </c>
      <c r="H63" s="19" t="s">
        <v>1097</v>
      </c>
      <c r="I63" s="32">
        <v>694943</v>
      </c>
      <c r="J63" s="32">
        <v>458477</v>
      </c>
      <c r="K63" s="32">
        <v>8976</v>
      </c>
      <c r="L63" s="32">
        <v>227490</v>
      </c>
    </row>
    <row r="64" spans="2:15" x14ac:dyDescent="0.45">
      <c r="B64" s="19" t="s">
        <v>266</v>
      </c>
      <c r="C64" s="19" t="s">
        <v>267</v>
      </c>
      <c r="D64" s="41">
        <v>8667</v>
      </c>
      <c r="G64" s="19" t="s">
        <v>266</v>
      </c>
      <c r="H64" s="19" t="s">
        <v>1098</v>
      </c>
      <c r="I64" s="32">
        <v>2129592</v>
      </c>
      <c r="J64" s="32">
        <v>1006425</v>
      </c>
      <c r="K64" s="32">
        <v>85526</v>
      </c>
      <c r="L64" s="32">
        <v>1037641</v>
      </c>
    </row>
    <row r="65" spans="2:12" x14ac:dyDescent="0.45">
      <c r="B65" s="19" t="s">
        <v>268</v>
      </c>
      <c r="C65" s="19" t="s">
        <v>269</v>
      </c>
      <c r="D65" s="41">
        <v>23422</v>
      </c>
      <c r="G65" s="19" t="s">
        <v>268</v>
      </c>
      <c r="H65" s="19" t="s">
        <v>1099</v>
      </c>
      <c r="I65" s="32">
        <v>1183755</v>
      </c>
      <c r="J65" s="32">
        <v>662696</v>
      </c>
      <c r="K65" s="32">
        <v>30260</v>
      </c>
      <c r="L65" s="32">
        <v>490800</v>
      </c>
    </row>
    <row r="66" spans="2:12" x14ac:dyDescent="0.45">
      <c r="B66" s="19" t="s">
        <v>270</v>
      </c>
      <c r="C66" s="40" t="s">
        <v>181</v>
      </c>
      <c r="D66" s="41">
        <v>268953</v>
      </c>
      <c r="E66" t="s">
        <v>1082</v>
      </c>
      <c r="G66" s="19" t="s">
        <v>270</v>
      </c>
      <c r="H66" s="19" t="s">
        <v>1100</v>
      </c>
      <c r="I66" s="32">
        <v>32485</v>
      </c>
      <c r="J66" s="32">
        <v>20428</v>
      </c>
      <c r="K66" s="32">
        <v>704</v>
      </c>
      <c r="L66" s="32">
        <v>11353</v>
      </c>
    </row>
    <row r="67" spans="2:12" x14ac:dyDescent="0.45">
      <c r="B67" s="19" t="s">
        <v>271</v>
      </c>
      <c r="C67" s="37" t="s">
        <v>272</v>
      </c>
      <c r="D67" s="41">
        <v>40135</v>
      </c>
      <c r="E67" t="s">
        <v>1083</v>
      </c>
      <c r="G67" s="19" t="s">
        <v>271</v>
      </c>
      <c r="H67" s="33" t="s">
        <v>1101</v>
      </c>
      <c r="I67" s="32">
        <v>54661</v>
      </c>
      <c r="J67" s="32">
        <v>27080</v>
      </c>
      <c r="K67" s="32">
        <v>1446</v>
      </c>
      <c r="L67" s="32">
        <v>26135</v>
      </c>
    </row>
    <row r="68" spans="2:12" x14ac:dyDescent="0.45">
      <c r="B68" s="19" t="s">
        <v>273</v>
      </c>
      <c r="C68" s="19" t="s">
        <v>274</v>
      </c>
      <c r="D68" s="32">
        <v>11643</v>
      </c>
      <c r="G68" s="19" t="s">
        <v>273</v>
      </c>
      <c r="H68" s="33" t="s">
        <v>1102</v>
      </c>
      <c r="I68" s="32">
        <v>60066</v>
      </c>
      <c r="J68" s="32">
        <v>31636</v>
      </c>
      <c r="K68" s="32">
        <v>2483</v>
      </c>
      <c r="L68" s="32">
        <v>25947</v>
      </c>
    </row>
    <row r="69" spans="2:12" x14ac:dyDescent="0.45">
      <c r="B69" s="19" t="s">
        <v>275</v>
      </c>
      <c r="C69" s="19" t="s">
        <v>276</v>
      </c>
      <c r="D69" s="32">
        <v>14089</v>
      </c>
      <c r="G69" s="19" t="s">
        <v>275</v>
      </c>
      <c r="H69" s="19" t="s">
        <v>1103</v>
      </c>
      <c r="I69" s="32">
        <v>147361</v>
      </c>
      <c r="J69" s="32">
        <v>97092</v>
      </c>
      <c r="K69" s="32">
        <v>3374</v>
      </c>
      <c r="L69" s="32">
        <v>46896</v>
      </c>
    </row>
    <row r="70" spans="2:12" x14ac:dyDescent="0.45">
      <c r="B70" s="19" t="s">
        <v>277</v>
      </c>
      <c r="C70" s="19" t="s">
        <v>278</v>
      </c>
      <c r="D70" s="32">
        <v>19415</v>
      </c>
      <c r="G70" s="19" t="s">
        <v>277</v>
      </c>
      <c r="H70" s="19" t="s">
        <v>1104</v>
      </c>
      <c r="I70" s="32">
        <v>152472</v>
      </c>
      <c r="J70" s="32">
        <v>94664</v>
      </c>
      <c r="K70" s="32">
        <v>3548</v>
      </c>
      <c r="L70" s="32">
        <v>54260</v>
      </c>
    </row>
    <row r="71" spans="2:12" x14ac:dyDescent="0.45">
      <c r="B71" s="19" t="s">
        <v>279</v>
      </c>
      <c r="C71" s="19" t="s">
        <v>280</v>
      </c>
      <c r="D71" s="32">
        <v>20908</v>
      </c>
      <c r="G71" s="19" t="s">
        <v>279</v>
      </c>
      <c r="H71" s="19" t="s">
        <v>1105</v>
      </c>
      <c r="I71" s="32">
        <v>267323</v>
      </c>
      <c r="J71" s="32">
        <v>137529</v>
      </c>
      <c r="K71" s="32">
        <v>8570</v>
      </c>
      <c r="L71" s="32">
        <v>121224</v>
      </c>
    </row>
    <row r="72" spans="2:12" x14ac:dyDescent="0.45">
      <c r="B72" s="19" t="s">
        <v>281</v>
      </c>
      <c r="C72" s="19" t="s">
        <v>282</v>
      </c>
      <c r="D72" s="32">
        <v>32318</v>
      </c>
      <c r="G72" s="19" t="s">
        <v>281</v>
      </c>
      <c r="H72" s="19" t="s">
        <v>1106</v>
      </c>
      <c r="I72" s="32">
        <v>63631</v>
      </c>
      <c r="J72" s="32">
        <v>34671</v>
      </c>
      <c r="K72" s="32">
        <v>879</v>
      </c>
      <c r="L72" s="32">
        <v>28080</v>
      </c>
    </row>
    <row r="73" spans="2:12" x14ac:dyDescent="0.45">
      <c r="B73" s="19" t="s">
        <v>283</v>
      </c>
      <c r="C73" s="19" t="s">
        <v>284</v>
      </c>
      <c r="D73" s="32">
        <v>88512</v>
      </c>
      <c r="G73" s="19" t="s">
        <v>283</v>
      </c>
      <c r="H73" s="19" t="s">
        <v>1107</v>
      </c>
      <c r="I73" s="32">
        <v>146240</v>
      </c>
      <c r="J73" s="32">
        <v>69905</v>
      </c>
      <c r="K73" s="32">
        <v>3414</v>
      </c>
      <c r="L73" s="32">
        <v>72921</v>
      </c>
    </row>
    <row r="74" spans="2:12" x14ac:dyDescent="0.45">
      <c r="B74" s="19" t="s">
        <v>285</v>
      </c>
      <c r="C74" s="42" t="s">
        <v>286</v>
      </c>
      <c r="D74" s="32">
        <v>3124</v>
      </c>
      <c r="E74" t="s">
        <v>1084</v>
      </c>
      <c r="G74" s="19" t="s">
        <v>285</v>
      </c>
      <c r="H74" s="19" t="s">
        <v>1108</v>
      </c>
      <c r="I74" s="32">
        <v>149076</v>
      </c>
      <c r="J74" s="32">
        <v>77790</v>
      </c>
      <c r="K74" s="32">
        <v>2485</v>
      </c>
      <c r="L74" s="32">
        <v>68800</v>
      </c>
    </row>
    <row r="75" spans="2:12" x14ac:dyDescent="0.45">
      <c r="B75" s="19" t="s">
        <v>287</v>
      </c>
      <c r="C75" s="42" t="s">
        <v>288</v>
      </c>
      <c r="D75" s="32">
        <v>103566</v>
      </c>
      <c r="E75" s="19" t="s">
        <v>1084</v>
      </c>
      <c r="G75" s="19" t="s">
        <v>287</v>
      </c>
      <c r="H75" s="19" t="s">
        <v>1109</v>
      </c>
      <c r="I75" s="32">
        <v>29141</v>
      </c>
      <c r="J75" s="32">
        <v>20277</v>
      </c>
      <c r="K75" s="32">
        <v>387</v>
      </c>
      <c r="L75" s="32">
        <v>8477</v>
      </c>
    </row>
    <row r="76" spans="2:12" x14ac:dyDescent="0.45">
      <c r="B76" s="19" t="s">
        <v>289</v>
      </c>
      <c r="C76" s="42" t="s">
        <v>290</v>
      </c>
      <c r="D76" s="32">
        <v>36820</v>
      </c>
      <c r="E76" s="19" t="s">
        <v>1084</v>
      </c>
      <c r="G76" s="19" t="s">
        <v>289</v>
      </c>
      <c r="H76" s="19" t="s">
        <v>1110</v>
      </c>
      <c r="I76" s="32">
        <v>81299</v>
      </c>
      <c r="J76" s="32">
        <v>51622</v>
      </c>
      <c r="K76" s="32">
        <v>2969</v>
      </c>
      <c r="L76" s="32">
        <v>26708</v>
      </c>
    </row>
    <row r="77" spans="2:12" x14ac:dyDescent="0.45">
      <c r="B77" s="19" t="s">
        <v>291</v>
      </c>
      <c r="C77" s="42" t="s">
        <v>292</v>
      </c>
      <c r="D77" s="32">
        <v>749</v>
      </c>
      <c r="E77" s="19" t="s">
        <v>1084</v>
      </c>
      <c r="G77" s="19" t="s">
        <v>291</v>
      </c>
      <c r="H77" s="19" t="s">
        <v>1111</v>
      </c>
      <c r="I77" s="32">
        <v>945837</v>
      </c>
      <c r="J77" s="32">
        <v>343730</v>
      </c>
      <c r="K77" s="32">
        <v>55266</v>
      </c>
      <c r="L77" s="32">
        <v>546841</v>
      </c>
    </row>
    <row r="78" spans="2:12" x14ac:dyDescent="0.45">
      <c r="B78" s="19" t="s">
        <v>293</v>
      </c>
      <c r="C78" s="42" t="s">
        <v>294</v>
      </c>
      <c r="D78" s="32">
        <v>6621</v>
      </c>
      <c r="E78" s="19" t="s">
        <v>1084</v>
      </c>
      <c r="G78" s="19" t="s">
        <v>293</v>
      </c>
      <c r="H78" s="19" t="s">
        <v>1112</v>
      </c>
      <c r="I78" s="32">
        <v>261724</v>
      </c>
      <c r="J78" s="32">
        <v>103480</v>
      </c>
      <c r="K78" s="32">
        <v>30122</v>
      </c>
      <c r="L78" s="32">
        <v>128122</v>
      </c>
    </row>
    <row r="79" spans="2:12" x14ac:dyDescent="0.45">
      <c r="B79" s="19" t="s">
        <v>295</v>
      </c>
      <c r="C79" s="42" t="s">
        <v>296</v>
      </c>
      <c r="D79" s="32">
        <v>1416</v>
      </c>
      <c r="E79" s="19" t="s">
        <v>1084</v>
      </c>
      <c r="G79" s="19" t="s">
        <v>295</v>
      </c>
      <c r="H79" s="19" t="s">
        <v>1113</v>
      </c>
      <c r="I79" s="32">
        <v>17936</v>
      </c>
      <c r="J79" s="32">
        <v>12017</v>
      </c>
      <c r="K79" s="32">
        <v>571</v>
      </c>
      <c r="L79" s="32">
        <v>5348</v>
      </c>
    </row>
    <row r="80" spans="2:12" x14ac:dyDescent="0.45">
      <c r="B80" s="19" t="s">
        <v>297</v>
      </c>
      <c r="C80" s="42" t="s">
        <v>298</v>
      </c>
      <c r="D80" s="32">
        <v>1101</v>
      </c>
      <c r="E80" s="19" t="s">
        <v>1084</v>
      </c>
      <c r="G80" s="19" t="s">
        <v>297</v>
      </c>
      <c r="H80" s="19" t="s">
        <v>1114</v>
      </c>
      <c r="I80" s="32">
        <v>9694</v>
      </c>
      <c r="J80" s="32">
        <v>8174</v>
      </c>
      <c r="K80" s="32">
        <v>290</v>
      </c>
      <c r="L80" s="32">
        <v>1230</v>
      </c>
    </row>
    <row r="81" spans="2:12" x14ac:dyDescent="0.45">
      <c r="B81" s="19" t="s">
        <v>299</v>
      </c>
      <c r="C81" s="42" t="s">
        <v>300</v>
      </c>
      <c r="D81" s="32">
        <v>228</v>
      </c>
      <c r="E81" s="19" t="s">
        <v>1084</v>
      </c>
      <c r="G81" s="19" t="s">
        <v>299</v>
      </c>
      <c r="H81" s="19" t="s">
        <v>1115</v>
      </c>
      <c r="I81" s="32">
        <v>59668</v>
      </c>
      <c r="J81" s="32">
        <v>30172</v>
      </c>
      <c r="K81" s="32">
        <v>1736</v>
      </c>
      <c r="L81" s="32">
        <v>27760</v>
      </c>
    </row>
    <row r="82" spans="2:12" x14ac:dyDescent="0.45">
      <c r="B82" s="19" t="s">
        <v>301</v>
      </c>
      <c r="C82" s="42" t="s">
        <v>302</v>
      </c>
      <c r="D82" s="32">
        <v>12770</v>
      </c>
      <c r="E82" s="19" t="s">
        <v>1084</v>
      </c>
      <c r="G82" s="19" t="s">
        <v>301</v>
      </c>
      <c r="H82" s="19" t="s">
        <v>1116</v>
      </c>
      <c r="I82" s="32">
        <v>40211</v>
      </c>
      <c r="J82" s="32">
        <v>26028</v>
      </c>
      <c r="K82" s="32">
        <v>762</v>
      </c>
      <c r="L82" s="32">
        <v>13421</v>
      </c>
    </row>
    <row r="83" spans="2:12" x14ac:dyDescent="0.45">
      <c r="B83" s="19" t="s">
        <v>303</v>
      </c>
      <c r="C83" s="42" t="s">
        <v>304</v>
      </c>
      <c r="D83" s="32">
        <v>246810</v>
      </c>
      <c r="E83" s="19" t="s">
        <v>1084</v>
      </c>
      <c r="G83" s="19" t="s">
        <v>303</v>
      </c>
      <c r="H83" s="19" t="s">
        <v>1117</v>
      </c>
      <c r="I83" s="32">
        <v>145371</v>
      </c>
      <c r="J83" s="32">
        <v>19815</v>
      </c>
      <c r="K83" s="32">
        <v>3677</v>
      </c>
      <c r="L83" s="32">
        <v>121879</v>
      </c>
    </row>
    <row r="84" spans="2:12" x14ac:dyDescent="0.45">
      <c r="B84" s="19" t="s">
        <v>305</v>
      </c>
      <c r="C84" s="43" t="s">
        <v>306</v>
      </c>
      <c r="D84" s="32">
        <v>86048</v>
      </c>
      <c r="E84" t="s">
        <v>1085</v>
      </c>
      <c r="G84" s="19" t="s">
        <v>305</v>
      </c>
      <c r="H84" s="33" t="s">
        <v>1118</v>
      </c>
      <c r="I84" s="32">
        <v>332981</v>
      </c>
      <c r="J84" s="32">
        <v>100482</v>
      </c>
      <c r="K84" s="32">
        <v>16292</v>
      </c>
      <c r="L84" s="32">
        <v>216206</v>
      </c>
    </row>
    <row r="85" spans="2:12" x14ac:dyDescent="0.45">
      <c r="B85" s="19" t="s">
        <v>307</v>
      </c>
      <c r="C85" s="16" t="s">
        <v>308</v>
      </c>
      <c r="D85" s="32">
        <v>14508</v>
      </c>
      <c r="E85" t="s">
        <v>1086</v>
      </c>
      <c r="G85" s="19" t="s">
        <v>307</v>
      </c>
      <c r="H85" s="19" t="s">
        <v>1119</v>
      </c>
      <c r="I85" s="32">
        <v>78252</v>
      </c>
      <c r="J85" s="32">
        <v>43560</v>
      </c>
      <c r="K85" s="32">
        <v>1817</v>
      </c>
      <c r="L85" s="32">
        <v>32875</v>
      </c>
    </row>
    <row r="86" spans="2:12" x14ac:dyDescent="0.45">
      <c r="B86" s="19" t="s">
        <v>309</v>
      </c>
      <c r="C86" s="19" t="s">
        <v>310</v>
      </c>
      <c r="D86" s="32">
        <v>40117</v>
      </c>
      <c r="G86" s="19" t="s">
        <v>309</v>
      </c>
      <c r="H86" s="19" t="s">
        <v>1120</v>
      </c>
      <c r="I86" s="32">
        <v>1142867</v>
      </c>
      <c r="J86" s="32">
        <v>509809</v>
      </c>
      <c r="K86" s="32">
        <v>210383</v>
      </c>
      <c r="L86" s="32">
        <v>422674</v>
      </c>
    </row>
    <row r="87" spans="2:12" x14ac:dyDescent="0.45">
      <c r="B87" s="19" t="s">
        <v>311</v>
      </c>
      <c r="C87" s="19" t="s">
        <v>312</v>
      </c>
      <c r="D87" s="32">
        <v>88209</v>
      </c>
      <c r="G87" s="19" t="s">
        <v>311</v>
      </c>
      <c r="H87" s="19" t="s">
        <v>1121</v>
      </c>
      <c r="I87" s="32">
        <v>1020079</v>
      </c>
      <c r="J87" s="32">
        <v>573627</v>
      </c>
      <c r="K87" s="32">
        <v>216863</v>
      </c>
      <c r="L87" s="32">
        <v>229589</v>
      </c>
    </row>
    <row r="88" spans="2:12" x14ac:dyDescent="0.45">
      <c r="B88" s="19" t="s">
        <v>313</v>
      </c>
      <c r="C88" s="19" t="s">
        <v>314</v>
      </c>
      <c r="D88" s="32">
        <v>191101</v>
      </c>
      <c r="G88" s="19" t="s">
        <v>313</v>
      </c>
      <c r="H88" s="19" t="s">
        <v>1122</v>
      </c>
      <c r="I88" s="32">
        <v>565836</v>
      </c>
      <c r="J88" s="32">
        <v>320031</v>
      </c>
      <c r="K88" s="32">
        <v>34977</v>
      </c>
      <c r="L88" s="32">
        <v>210828</v>
      </c>
    </row>
    <row r="89" spans="2:12" x14ac:dyDescent="0.45">
      <c r="B89" s="19" t="s">
        <v>315</v>
      </c>
      <c r="C89" s="19" t="s">
        <v>316</v>
      </c>
      <c r="D89" s="32">
        <v>76959</v>
      </c>
      <c r="G89" s="19" t="s">
        <v>315</v>
      </c>
      <c r="H89" s="19" t="s">
        <v>1123</v>
      </c>
      <c r="I89" s="32">
        <v>117693</v>
      </c>
      <c r="J89" s="32">
        <v>48445</v>
      </c>
      <c r="K89" s="32">
        <v>22055</v>
      </c>
      <c r="L89" s="32">
        <v>47193</v>
      </c>
    </row>
    <row r="90" spans="2:12" x14ac:dyDescent="0.45">
      <c r="B90" s="19" t="s">
        <v>317</v>
      </c>
      <c r="C90" s="19" t="s">
        <v>318</v>
      </c>
      <c r="D90" s="32">
        <v>112928</v>
      </c>
      <c r="G90" s="19" t="s">
        <v>317</v>
      </c>
      <c r="H90" s="19" t="s">
        <v>1124</v>
      </c>
      <c r="I90" s="32">
        <v>44301</v>
      </c>
      <c r="J90" s="32">
        <v>24226</v>
      </c>
      <c r="K90" s="32">
        <v>208</v>
      </c>
      <c r="L90" s="32">
        <v>19867</v>
      </c>
    </row>
    <row r="91" spans="2:12" x14ac:dyDescent="0.45">
      <c r="B91" s="19" t="s">
        <v>319</v>
      </c>
      <c r="C91" s="19" t="s">
        <v>320</v>
      </c>
      <c r="D91" s="32">
        <v>55962</v>
      </c>
      <c r="G91" s="19" t="s">
        <v>319</v>
      </c>
      <c r="H91" s="19" t="s">
        <v>1125</v>
      </c>
      <c r="I91" s="32">
        <v>15792</v>
      </c>
      <c r="J91" s="32">
        <v>7322</v>
      </c>
      <c r="K91" s="32">
        <v>867</v>
      </c>
      <c r="L91" s="32">
        <v>7603</v>
      </c>
    </row>
    <row r="92" spans="2:12" x14ac:dyDescent="0.45">
      <c r="B92" s="19" t="s">
        <v>321</v>
      </c>
      <c r="C92" s="19" t="s">
        <v>322</v>
      </c>
      <c r="D92" s="32">
        <v>212844</v>
      </c>
      <c r="G92" s="19" t="s">
        <v>321</v>
      </c>
      <c r="H92" s="19" t="s">
        <v>1126</v>
      </c>
      <c r="I92" s="32">
        <v>149029</v>
      </c>
      <c r="J92" s="32">
        <v>92014</v>
      </c>
      <c r="K92" s="32">
        <v>4144</v>
      </c>
      <c r="L92" s="32">
        <v>52871</v>
      </c>
    </row>
    <row r="93" spans="2:12" x14ac:dyDescent="0.45">
      <c r="B93" s="19" t="s">
        <v>323</v>
      </c>
      <c r="C93" s="19" t="s">
        <v>324</v>
      </c>
      <c r="D93" s="32">
        <v>69028</v>
      </c>
      <c r="G93" s="19" t="s">
        <v>323</v>
      </c>
      <c r="H93" s="19" t="s">
        <v>1127</v>
      </c>
      <c r="I93" s="32">
        <v>42197</v>
      </c>
      <c r="J93" s="32">
        <v>19815</v>
      </c>
      <c r="K93" s="32">
        <v>1708</v>
      </c>
      <c r="L93" s="32">
        <v>20673</v>
      </c>
    </row>
    <row r="94" spans="2:12" x14ac:dyDescent="0.45">
      <c r="B94" s="19" t="s">
        <v>325</v>
      </c>
      <c r="C94" s="19" t="s">
        <v>326</v>
      </c>
      <c r="D94" s="32">
        <v>105415</v>
      </c>
      <c r="G94" s="19" t="s">
        <v>325</v>
      </c>
      <c r="H94" s="19" t="s">
        <v>1128</v>
      </c>
      <c r="I94" s="32">
        <v>36810</v>
      </c>
      <c r="J94" s="32">
        <v>7146</v>
      </c>
      <c r="K94" s="32">
        <v>2951</v>
      </c>
      <c r="L94" s="32">
        <v>26712</v>
      </c>
    </row>
    <row r="95" spans="2:12" x14ac:dyDescent="0.45">
      <c r="B95" s="19" t="s">
        <v>327</v>
      </c>
      <c r="C95" s="19" t="s">
        <v>328</v>
      </c>
      <c r="D95" s="32">
        <v>111108</v>
      </c>
      <c r="G95" s="19" t="s">
        <v>327</v>
      </c>
      <c r="H95" s="19" t="s">
        <v>1129</v>
      </c>
      <c r="I95" s="32">
        <v>108074</v>
      </c>
      <c r="J95" s="32">
        <v>77801</v>
      </c>
      <c r="K95" s="32">
        <v>2263</v>
      </c>
      <c r="L95" s="32">
        <v>28010</v>
      </c>
    </row>
    <row r="96" spans="2:12" x14ac:dyDescent="0.45">
      <c r="B96" s="19" t="s">
        <v>329</v>
      </c>
      <c r="C96" s="19" t="s">
        <v>330</v>
      </c>
      <c r="D96" s="32">
        <v>209093</v>
      </c>
      <c r="G96" s="19" t="s">
        <v>329</v>
      </c>
      <c r="H96" s="19" t="s">
        <v>1130</v>
      </c>
      <c r="I96" s="32">
        <v>51940</v>
      </c>
      <c r="J96" s="32">
        <v>43261</v>
      </c>
      <c r="K96" s="32">
        <v>781</v>
      </c>
      <c r="L96" s="32">
        <v>7898</v>
      </c>
    </row>
    <row r="97" spans="2:12" x14ac:dyDescent="0.45">
      <c r="B97" s="19" t="s">
        <v>331</v>
      </c>
      <c r="C97" s="19" t="s">
        <v>332</v>
      </c>
      <c r="D97" s="32">
        <v>113347</v>
      </c>
      <c r="G97" s="19" t="s">
        <v>331</v>
      </c>
      <c r="H97" s="19" t="s">
        <v>1131</v>
      </c>
      <c r="I97" s="32">
        <v>906938</v>
      </c>
      <c r="J97" s="32">
        <v>318675</v>
      </c>
      <c r="K97" s="32">
        <v>55293</v>
      </c>
      <c r="L97" s="32">
        <v>532970</v>
      </c>
    </row>
    <row r="98" spans="2:12" x14ac:dyDescent="0.45">
      <c r="B98" s="19" t="s">
        <v>333</v>
      </c>
      <c r="C98" s="19" t="s">
        <v>334</v>
      </c>
      <c r="D98" s="32">
        <v>29072</v>
      </c>
      <c r="G98" s="19" t="s">
        <v>333</v>
      </c>
      <c r="H98" s="19" t="s">
        <v>1132</v>
      </c>
      <c r="I98" s="32">
        <v>223597</v>
      </c>
      <c r="J98" s="32">
        <v>114787</v>
      </c>
      <c r="K98" s="32">
        <v>5467</v>
      </c>
      <c r="L98" s="32">
        <v>103343</v>
      </c>
    </row>
    <row r="99" spans="2:12" x14ac:dyDescent="0.45">
      <c r="B99" s="19" t="s">
        <v>335</v>
      </c>
      <c r="C99" s="19" t="s">
        <v>336</v>
      </c>
      <c r="D99" s="32">
        <v>20986</v>
      </c>
      <c r="G99" s="19" t="s">
        <v>335</v>
      </c>
      <c r="H99" s="19" t="s">
        <v>1133</v>
      </c>
      <c r="I99" s="32">
        <v>87592</v>
      </c>
      <c r="J99" s="32">
        <v>34244</v>
      </c>
      <c r="K99" s="32">
        <v>6467</v>
      </c>
      <c r="L99" s="32">
        <v>46882</v>
      </c>
    </row>
    <row r="100" spans="2:12" x14ac:dyDescent="0.45">
      <c r="B100" s="19" t="s">
        <v>337</v>
      </c>
      <c r="C100" s="19" t="s">
        <v>338</v>
      </c>
      <c r="D100" s="32">
        <v>25586</v>
      </c>
      <c r="G100" s="19" t="s">
        <v>337</v>
      </c>
      <c r="H100" s="19" t="s">
        <v>1134</v>
      </c>
      <c r="I100" s="32">
        <v>426113</v>
      </c>
      <c r="J100" s="32">
        <v>112649</v>
      </c>
      <c r="K100" s="32">
        <v>39472</v>
      </c>
      <c r="L100" s="32">
        <v>273993</v>
      </c>
    </row>
    <row r="101" spans="2:12" x14ac:dyDescent="0.45">
      <c r="B101" s="19" t="s">
        <v>339</v>
      </c>
      <c r="C101" s="19" t="s">
        <v>340</v>
      </c>
      <c r="D101" s="32">
        <v>25364</v>
      </c>
      <c r="G101" s="19" t="s">
        <v>339</v>
      </c>
      <c r="H101" s="19" t="s">
        <v>1135</v>
      </c>
      <c r="I101" s="32">
        <v>169636</v>
      </c>
      <c r="J101" s="32">
        <v>56995</v>
      </c>
      <c r="K101" s="32">
        <v>3888</v>
      </c>
      <c r="L101" s="32">
        <v>108752</v>
      </c>
    </row>
    <row r="102" spans="2:12" x14ac:dyDescent="0.45">
      <c r="B102" s="19" t="s">
        <v>341</v>
      </c>
      <c r="C102" s="38" t="s">
        <v>342</v>
      </c>
      <c r="D102" s="32">
        <v>8343</v>
      </c>
      <c r="E102" t="s">
        <v>1077</v>
      </c>
      <c r="G102" s="19" t="s">
        <v>341</v>
      </c>
      <c r="H102" s="19" t="s">
        <v>1136</v>
      </c>
      <c r="I102" s="32">
        <v>3749038</v>
      </c>
      <c r="J102" s="32">
        <v>852412</v>
      </c>
      <c r="K102" s="32">
        <v>319509</v>
      </c>
      <c r="L102" s="32">
        <v>2577118</v>
      </c>
    </row>
    <row r="103" spans="2:12" x14ac:dyDescent="0.45">
      <c r="B103" s="19" t="s">
        <v>343</v>
      </c>
      <c r="C103" s="37" t="s">
        <v>344</v>
      </c>
      <c r="D103" s="32">
        <v>25886</v>
      </c>
      <c r="E103" t="s">
        <v>1078</v>
      </c>
      <c r="G103" s="19" t="s">
        <v>343</v>
      </c>
      <c r="H103" s="19" t="s">
        <v>1137</v>
      </c>
      <c r="I103" s="32">
        <v>1363092</v>
      </c>
      <c r="J103" s="32">
        <v>715705</v>
      </c>
      <c r="K103" s="32">
        <v>63497</v>
      </c>
      <c r="L103" s="32">
        <v>583890</v>
      </c>
    </row>
    <row r="104" spans="2:12" x14ac:dyDescent="0.45">
      <c r="B104" s="19" t="s">
        <v>345</v>
      </c>
      <c r="C104" s="38" t="s">
        <v>346</v>
      </c>
      <c r="D104" s="32">
        <v>8215</v>
      </c>
      <c r="E104" s="19" t="s">
        <v>1077</v>
      </c>
      <c r="G104" s="19" t="s">
        <v>345</v>
      </c>
      <c r="H104" s="19" t="s">
        <v>1138</v>
      </c>
      <c r="I104" s="32">
        <v>560763</v>
      </c>
      <c r="J104" s="32">
        <v>236473</v>
      </c>
      <c r="K104" s="32">
        <v>17390</v>
      </c>
      <c r="L104" s="32">
        <v>306900</v>
      </c>
    </row>
    <row r="105" spans="2:12" x14ac:dyDescent="0.45">
      <c r="B105" s="19" t="s">
        <v>347</v>
      </c>
      <c r="C105" s="38" t="s">
        <v>348</v>
      </c>
      <c r="D105" s="32">
        <v>27726</v>
      </c>
      <c r="E105" s="19" t="s">
        <v>1077</v>
      </c>
      <c r="G105" s="19" t="s">
        <v>347</v>
      </c>
      <c r="H105" s="19" t="s">
        <v>1139</v>
      </c>
      <c r="I105" s="32">
        <v>230878</v>
      </c>
      <c r="J105" s="32">
        <v>227418</v>
      </c>
      <c r="K105" s="32">
        <v>5065</v>
      </c>
      <c r="L105" s="32">
        <v>-1604</v>
      </c>
    </row>
    <row r="106" spans="2:12" x14ac:dyDescent="0.45">
      <c r="B106" s="19" t="s">
        <v>349</v>
      </c>
      <c r="C106" s="38" t="s">
        <v>350</v>
      </c>
      <c r="D106" s="32">
        <v>6454</v>
      </c>
      <c r="E106" s="19" t="s">
        <v>1077</v>
      </c>
      <c r="G106" s="19" t="s">
        <v>349</v>
      </c>
      <c r="H106" s="19" t="s">
        <v>1140</v>
      </c>
      <c r="I106" s="32">
        <v>554081</v>
      </c>
      <c r="J106" s="32">
        <v>250693</v>
      </c>
      <c r="K106" s="32">
        <v>40312</v>
      </c>
      <c r="L106" s="32">
        <v>263076</v>
      </c>
    </row>
    <row r="107" spans="2:12" x14ac:dyDescent="0.45">
      <c r="B107" s="19" t="s">
        <v>351</v>
      </c>
      <c r="C107" s="38" t="s">
        <v>352</v>
      </c>
      <c r="D107" s="32">
        <v>11048</v>
      </c>
      <c r="E107" s="19" t="s">
        <v>1077</v>
      </c>
      <c r="G107" s="19" t="s">
        <v>351</v>
      </c>
      <c r="H107" s="19" t="s">
        <v>1141</v>
      </c>
      <c r="I107" s="32">
        <v>17371</v>
      </c>
      <c r="J107" s="32">
        <v>1121</v>
      </c>
      <c r="K107" s="32">
        <v>731</v>
      </c>
      <c r="L107" s="32">
        <v>15519</v>
      </c>
    </row>
    <row r="108" spans="2:12" x14ac:dyDescent="0.45">
      <c r="B108" s="19" t="s">
        <v>353</v>
      </c>
      <c r="C108" s="38" t="s">
        <v>354</v>
      </c>
      <c r="D108" s="32">
        <v>7478</v>
      </c>
      <c r="E108" s="19" t="s">
        <v>1077</v>
      </c>
      <c r="G108" s="19" t="s">
        <v>353</v>
      </c>
      <c r="H108" s="19" t="s">
        <v>1142</v>
      </c>
      <c r="I108" s="32">
        <v>2385946</v>
      </c>
      <c r="J108" s="32">
        <v>136707</v>
      </c>
      <c r="K108" s="32">
        <v>256012</v>
      </c>
      <c r="L108" s="32">
        <v>1993228</v>
      </c>
    </row>
    <row r="109" spans="2:12" x14ac:dyDescent="0.45">
      <c r="B109" s="19" t="s">
        <v>355</v>
      </c>
      <c r="C109" s="38" t="s">
        <v>356</v>
      </c>
      <c r="D109" s="32">
        <v>5424</v>
      </c>
      <c r="E109" s="19" t="s">
        <v>1077</v>
      </c>
      <c r="G109" s="19" t="s">
        <v>355</v>
      </c>
      <c r="H109" s="19" t="s">
        <v>1143</v>
      </c>
      <c r="I109" s="32">
        <v>2180002</v>
      </c>
      <c r="J109" s="32">
        <v>102208</v>
      </c>
      <c r="K109" s="32">
        <v>237200</v>
      </c>
      <c r="L109" s="32">
        <v>1840595</v>
      </c>
    </row>
    <row r="110" spans="2:12" x14ac:dyDescent="0.45">
      <c r="B110" s="19" t="s">
        <v>357</v>
      </c>
      <c r="C110" s="38" t="s">
        <v>358</v>
      </c>
      <c r="D110" s="32">
        <v>4452</v>
      </c>
      <c r="E110" s="19" t="s">
        <v>1077</v>
      </c>
      <c r="G110" s="19" t="s">
        <v>357</v>
      </c>
      <c r="H110" s="19" t="s">
        <v>1144</v>
      </c>
      <c r="I110" s="32">
        <v>205944</v>
      </c>
      <c r="J110" s="32">
        <v>34499</v>
      </c>
      <c r="K110" s="32">
        <v>18812</v>
      </c>
      <c r="L110" s="32">
        <v>152633</v>
      </c>
    </row>
    <row r="111" spans="2:12" x14ac:dyDescent="0.45">
      <c r="B111" s="19" t="s">
        <v>359</v>
      </c>
      <c r="C111" s="38" t="s">
        <v>360</v>
      </c>
      <c r="D111" s="32">
        <v>3903</v>
      </c>
      <c r="E111" s="19" t="s">
        <v>1077</v>
      </c>
      <c r="G111" s="19" t="s">
        <v>359</v>
      </c>
      <c r="H111" s="19" t="s">
        <v>1145</v>
      </c>
      <c r="I111" s="32">
        <v>2236932</v>
      </c>
      <c r="J111" s="32">
        <v>1609923</v>
      </c>
      <c r="K111" s="32">
        <v>55918</v>
      </c>
      <c r="L111" s="32">
        <v>571091</v>
      </c>
    </row>
    <row r="112" spans="2:12" x14ac:dyDescent="0.45">
      <c r="B112" s="19" t="s">
        <v>361</v>
      </c>
      <c r="C112" s="38" t="s">
        <v>362</v>
      </c>
      <c r="D112" s="32">
        <v>5966</v>
      </c>
      <c r="E112" s="19" t="s">
        <v>1077</v>
      </c>
      <c r="G112" s="19" t="s">
        <v>361</v>
      </c>
      <c r="H112" s="19" t="s">
        <v>1146</v>
      </c>
      <c r="I112" s="32">
        <v>1348595</v>
      </c>
      <c r="J112" s="32">
        <v>909431</v>
      </c>
      <c r="K112" s="32">
        <v>35128</v>
      </c>
      <c r="L112" s="32">
        <v>404035</v>
      </c>
    </row>
    <row r="113" spans="2:12" x14ac:dyDescent="0.45">
      <c r="B113" s="19" t="s">
        <v>363</v>
      </c>
      <c r="C113" s="38" t="s">
        <v>364</v>
      </c>
      <c r="D113" s="32">
        <v>4223</v>
      </c>
      <c r="E113" s="19" t="s">
        <v>1077</v>
      </c>
      <c r="G113" s="19" t="s">
        <v>363</v>
      </c>
      <c r="H113" s="19" t="s">
        <v>1147</v>
      </c>
      <c r="I113" s="32">
        <v>238595</v>
      </c>
      <c r="J113" s="32">
        <v>122863</v>
      </c>
      <c r="K113" s="32">
        <v>15945</v>
      </c>
      <c r="L113" s="32">
        <v>99788</v>
      </c>
    </row>
    <row r="114" spans="2:12" x14ac:dyDescent="0.45">
      <c r="B114" s="19" t="s">
        <v>365</v>
      </c>
      <c r="C114" s="33" t="s">
        <v>366</v>
      </c>
      <c r="D114" s="32">
        <v>88262</v>
      </c>
      <c r="E114" t="s">
        <v>1079</v>
      </c>
      <c r="G114" s="19" t="s">
        <v>365</v>
      </c>
      <c r="H114" s="19" t="s">
        <v>1148</v>
      </c>
      <c r="I114" s="32">
        <v>284785</v>
      </c>
      <c r="J114" s="32">
        <v>234630</v>
      </c>
      <c r="K114" s="32">
        <v>5942</v>
      </c>
      <c r="L114" s="32">
        <v>44213</v>
      </c>
    </row>
    <row r="115" spans="2:12" x14ac:dyDescent="0.45">
      <c r="B115" s="19" t="s">
        <v>367</v>
      </c>
      <c r="C115" s="33" t="s">
        <v>368</v>
      </c>
      <c r="D115" s="32">
        <v>20810</v>
      </c>
      <c r="E115" s="19" t="s">
        <v>1079</v>
      </c>
      <c r="G115" s="19" t="s">
        <v>367</v>
      </c>
      <c r="H115" s="19" t="s">
        <v>1149</v>
      </c>
      <c r="I115" s="32">
        <v>825215</v>
      </c>
      <c r="J115" s="32">
        <v>551939</v>
      </c>
      <c r="K115" s="32">
        <v>13242</v>
      </c>
      <c r="L115" s="32">
        <v>260034</v>
      </c>
    </row>
    <row r="116" spans="2:12" x14ac:dyDescent="0.45">
      <c r="B116" s="19" t="s">
        <v>369</v>
      </c>
      <c r="C116" s="16" t="s">
        <v>370</v>
      </c>
      <c r="D116" s="32">
        <v>6183</v>
      </c>
      <c r="E116" t="s">
        <v>1080</v>
      </c>
      <c r="G116" s="19" t="s">
        <v>369</v>
      </c>
      <c r="H116" s="19" t="s">
        <v>1150</v>
      </c>
      <c r="I116" s="32">
        <v>347961</v>
      </c>
      <c r="J116" s="32">
        <v>302345</v>
      </c>
      <c r="K116" s="32">
        <v>8494</v>
      </c>
      <c r="L116" s="32">
        <v>37122</v>
      </c>
    </row>
    <row r="117" spans="2:12" x14ac:dyDescent="0.45">
      <c r="B117" s="19" t="s">
        <v>371</v>
      </c>
      <c r="C117" s="16" t="s">
        <v>372</v>
      </c>
      <c r="D117" s="32">
        <v>5743</v>
      </c>
      <c r="E117" s="19" t="s">
        <v>1080</v>
      </c>
      <c r="G117" s="19" t="s">
        <v>371</v>
      </c>
      <c r="H117" s="19" t="s">
        <v>1151</v>
      </c>
      <c r="I117" s="32">
        <v>540376</v>
      </c>
      <c r="J117" s="32">
        <v>398148</v>
      </c>
      <c r="K117" s="32">
        <v>12295</v>
      </c>
      <c r="L117" s="32">
        <v>129933</v>
      </c>
    </row>
    <row r="118" spans="2:12" x14ac:dyDescent="0.45">
      <c r="B118" s="19" t="s">
        <v>373</v>
      </c>
      <c r="C118" s="16" t="s">
        <v>374</v>
      </c>
      <c r="D118" s="32">
        <v>25691</v>
      </c>
      <c r="E118" s="19" t="s">
        <v>1080</v>
      </c>
      <c r="G118" s="19" t="s">
        <v>373</v>
      </c>
      <c r="H118" s="19" t="s">
        <v>1152</v>
      </c>
      <c r="I118" s="32">
        <v>492465</v>
      </c>
      <c r="J118" s="32">
        <v>371539</v>
      </c>
      <c r="K118" s="32">
        <v>8972</v>
      </c>
      <c r="L118" s="32">
        <v>111954</v>
      </c>
    </row>
    <row r="119" spans="2:12" x14ac:dyDescent="0.45">
      <c r="B119" s="19" t="s">
        <v>375</v>
      </c>
      <c r="C119" s="16" t="s">
        <v>376</v>
      </c>
      <c r="D119" s="32">
        <v>10560</v>
      </c>
      <c r="E119" s="19" t="s">
        <v>1080</v>
      </c>
      <c r="G119" s="19" t="s">
        <v>375</v>
      </c>
      <c r="H119" s="19" t="s">
        <v>1153</v>
      </c>
      <c r="I119" s="32">
        <v>47911</v>
      </c>
      <c r="J119" s="32">
        <v>26608</v>
      </c>
      <c r="K119" s="32">
        <v>3323</v>
      </c>
      <c r="L119" s="32">
        <v>17979</v>
      </c>
    </row>
    <row r="120" spans="2:12" x14ac:dyDescent="0.45">
      <c r="B120" s="19" t="s">
        <v>377</v>
      </c>
      <c r="C120" s="16" t="s">
        <v>378</v>
      </c>
      <c r="D120" s="32">
        <v>19585</v>
      </c>
      <c r="E120" s="19" t="s">
        <v>1080</v>
      </c>
      <c r="G120" s="19" t="s">
        <v>377</v>
      </c>
      <c r="H120" s="19" t="s">
        <v>1154</v>
      </c>
      <c r="I120" s="32">
        <v>1571003</v>
      </c>
      <c r="J120" s="32">
        <v>1265582</v>
      </c>
      <c r="K120" s="32">
        <v>35545</v>
      </c>
      <c r="L120" s="32">
        <v>269876</v>
      </c>
    </row>
    <row r="121" spans="2:12" x14ac:dyDescent="0.45">
      <c r="B121" s="19" t="s">
        <v>379</v>
      </c>
      <c r="C121" s="16" t="s">
        <v>380</v>
      </c>
      <c r="D121" s="32">
        <v>18298</v>
      </c>
      <c r="E121" s="19" t="s">
        <v>1080</v>
      </c>
      <c r="G121" s="19" t="s">
        <v>379</v>
      </c>
      <c r="H121" s="19" t="s">
        <v>1155</v>
      </c>
      <c r="I121" s="32">
        <v>233438</v>
      </c>
      <c r="J121" s="32">
        <v>180447</v>
      </c>
      <c r="K121" s="32">
        <v>8387</v>
      </c>
      <c r="L121" s="32">
        <v>44604</v>
      </c>
    </row>
    <row r="122" spans="2:12" x14ac:dyDescent="0.45">
      <c r="B122" s="19" t="s">
        <v>381</v>
      </c>
      <c r="C122" s="33" t="s">
        <v>382</v>
      </c>
      <c r="D122" s="32">
        <v>17948</v>
      </c>
      <c r="E122" s="19" t="s">
        <v>1079</v>
      </c>
      <c r="G122" s="19" t="s">
        <v>381</v>
      </c>
      <c r="H122" s="19" t="s">
        <v>1156</v>
      </c>
      <c r="I122" s="32">
        <v>1337565</v>
      </c>
      <c r="J122" s="32">
        <v>1085134</v>
      </c>
      <c r="K122" s="32">
        <v>27158</v>
      </c>
      <c r="L122" s="32">
        <v>225272</v>
      </c>
    </row>
    <row r="123" spans="2:12" x14ac:dyDescent="0.45">
      <c r="B123" s="19" t="s">
        <v>383</v>
      </c>
      <c r="C123" s="16" t="s">
        <v>384</v>
      </c>
      <c r="D123" s="32">
        <v>14034</v>
      </c>
      <c r="E123" s="19" t="s">
        <v>1080</v>
      </c>
      <c r="G123" s="19" t="s">
        <v>383</v>
      </c>
      <c r="H123" s="19" t="s">
        <v>1157</v>
      </c>
      <c r="I123" s="32">
        <v>644175</v>
      </c>
      <c r="J123" s="32">
        <v>494895</v>
      </c>
      <c r="K123" s="32">
        <v>8566</v>
      </c>
      <c r="L123" s="32">
        <v>140714</v>
      </c>
    </row>
    <row r="124" spans="2:12" x14ac:dyDescent="0.45">
      <c r="B124" s="19" t="s">
        <v>385</v>
      </c>
      <c r="C124" s="19" t="s">
        <v>386</v>
      </c>
      <c r="D124" s="32">
        <v>7884</v>
      </c>
      <c r="G124" s="19" t="s">
        <v>385</v>
      </c>
      <c r="H124" s="19" t="s">
        <v>1158</v>
      </c>
      <c r="I124" s="32">
        <v>581331</v>
      </c>
      <c r="J124" s="32">
        <v>489855</v>
      </c>
      <c r="K124" s="32">
        <v>16768</v>
      </c>
      <c r="L124" s="32">
        <v>74709</v>
      </c>
    </row>
    <row r="125" spans="2:12" x14ac:dyDescent="0.45">
      <c r="B125" s="19" t="s">
        <v>387</v>
      </c>
      <c r="C125" s="19" t="s">
        <v>388</v>
      </c>
      <c r="D125" s="32">
        <v>13425</v>
      </c>
      <c r="G125" s="19" t="s">
        <v>387</v>
      </c>
      <c r="H125" s="19" t="s">
        <v>1159</v>
      </c>
      <c r="I125" s="32">
        <v>112058</v>
      </c>
      <c r="J125" s="32">
        <v>100385</v>
      </c>
      <c r="K125" s="32">
        <v>1824</v>
      </c>
      <c r="L125" s="32">
        <v>9849</v>
      </c>
    </row>
    <row r="126" spans="2:12" x14ac:dyDescent="0.45">
      <c r="B126" s="19" t="s">
        <v>389</v>
      </c>
      <c r="C126" s="19" t="s">
        <v>390</v>
      </c>
      <c r="D126" s="32">
        <v>11837</v>
      </c>
      <c r="G126" s="19" t="s">
        <v>389</v>
      </c>
      <c r="H126" s="19" t="s">
        <v>1160</v>
      </c>
      <c r="I126" s="32">
        <v>746773</v>
      </c>
      <c r="J126" s="32">
        <v>441746</v>
      </c>
      <c r="K126" s="32">
        <v>96713</v>
      </c>
      <c r="L126" s="32">
        <v>208314</v>
      </c>
    </row>
    <row r="127" spans="2:12" x14ac:dyDescent="0.45">
      <c r="B127" s="19" t="s">
        <v>391</v>
      </c>
      <c r="C127" s="19" t="s">
        <v>392</v>
      </c>
      <c r="D127" s="32">
        <v>10007</v>
      </c>
      <c r="G127" s="19" t="s">
        <v>391</v>
      </c>
      <c r="H127" s="19" t="s">
        <v>1161</v>
      </c>
      <c r="I127" s="32">
        <v>193468</v>
      </c>
      <c r="J127" s="32">
        <v>100888</v>
      </c>
      <c r="K127" s="32">
        <v>19506</v>
      </c>
      <c r="L127" s="32">
        <v>73075</v>
      </c>
    </row>
    <row r="128" spans="2:12" x14ac:dyDescent="0.45">
      <c r="B128" s="19" t="s">
        <v>393</v>
      </c>
      <c r="C128" s="19" t="s">
        <v>394</v>
      </c>
      <c r="D128" s="32">
        <v>45291</v>
      </c>
      <c r="G128" s="19" t="s">
        <v>393</v>
      </c>
      <c r="H128" s="19" t="s">
        <v>1162</v>
      </c>
      <c r="I128" s="32">
        <v>112849</v>
      </c>
      <c r="J128" s="32">
        <v>52218</v>
      </c>
      <c r="K128" s="32">
        <v>8029</v>
      </c>
      <c r="L128" s="32">
        <v>52602</v>
      </c>
    </row>
    <row r="129" spans="2:12" x14ac:dyDescent="0.45">
      <c r="B129" s="19" t="s">
        <v>395</v>
      </c>
      <c r="C129" s="19" t="s">
        <v>396</v>
      </c>
      <c r="D129" s="32">
        <v>40189</v>
      </c>
      <c r="G129" s="19" t="s">
        <v>395</v>
      </c>
      <c r="H129" s="19" t="s">
        <v>1163</v>
      </c>
      <c r="I129" s="32">
        <v>80619</v>
      </c>
      <c r="J129" s="32">
        <v>48669</v>
      </c>
      <c r="K129" s="32">
        <v>11476</v>
      </c>
      <c r="L129" s="32">
        <v>20473</v>
      </c>
    </row>
    <row r="130" spans="2:12" x14ac:dyDescent="0.45">
      <c r="B130" s="19" t="s">
        <v>397</v>
      </c>
      <c r="C130" s="19" t="s">
        <v>398</v>
      </c>
      <c r="D130" s="32">
        <v>7536</v>
      </c>
      <c r="G130" s="19" t="s">
        <v>397</v>
      </c>
      <c r="H130" s="19" t="s">
        <v>1164</v>
      </c>
      <c r="I130" s="32">
        <v>553304</v>
      </c>
      <c r="J130" s="32">
        <v>340858</v>
      </c>
      <c r="K130" s="32">
        <v>77207</v>
      </c>
      <c r="L130" s="32">
        <v>135239</v>
      </c>
    </row>
    <row r="131" spans="2:12" x14ac:dyDescent="0.45">
      <c r="B131" s="19" t="s">
        <v>399</v>
      </c>
      <c r="C131" s="19" t="s">
        <v>400</v>
      </c>
      <c r="D131" s="32">
        <v>9269</v>
      </c>
      <c r="G131" s="19" t="s">
        <v>399</v>
      </c>
      <c r="H131" s="19" t="s">
        <v>1165</v>
      </c>
      <c r="I131" s="32">
        <v>157517</v>
      </c>
      <c r="J131" s="32">
        <v>77673</v>
      </c>
      <c r="K131" s="32">
        <v>26513</v>
      </c>
      <c r="L131" s="32">
        <v>53331</v>
      </c>
    </row>
    <row r="132" spans="2:12" x14ac:dyDescent="0.45">
      <c r="B132" s="19" t="s">
        <v>401</v>
      </c>
      <c r="C132" s="19" t="s">
        <v>402</v>
      </c>
      <c r="D132" s="32">
        <v>18380</v>
      </c>
      <c r="G132" s="19" t="s">
        <v>401</v>
      </c>
      <c r="H132" s="19" t="s">
        <v>1166</v>
      </c>
      <c r="I132" s="32">
        <v>395787</v>
      </c>
      <c r="J132" s="32">
        <v>263185</v>
      </c>
      <c r="K132" s="32">
        <v>50694</v>
      </c>
      <c r="L132" s="32">
        <v>81908</v>
      </c>
    </row>
    <row r="133" spans="2:12" x14ac:dyDescent="0.45">
      <c r="B133" s="19" t="s">
        <v>403</v>
      </c>
      <c r="C133" s="19" t="s">
        <v>404</v>
      </c>
      <c r="D133" s="32">
        <v>8253</v>
      </c>
      <c r="G133" s="19" t="s">
        <v>403</v>
      </c>
      <c r="H133" s="19" t="s">
        <v>1167</v>
      </c>
      <c r="I133" s="32">
        <v>391569</v>
      </c>
      <c r="J133" s="32">
        <v>286397</v>
      </c>
      <c r="K133" s="32">
        <v>21390</v>
      </c>
      <c r="L133" s="32">
        <v>83782</v>
      </c>
    </row>
    <row r="134" spans="2:12" x14ac:dyDescent="0.45">
      <c r="B134" s="19" t="s">
        <v>405</v>
      </c>
      <c r="C134" s="19" t="s">
        <v>406</v>
      </c>
      <c r="D134" s="32">
        <v>8828</v>
      </c>
      <c r="G134" s="19" t="s">
        <v>405</v>
      </c>
      <c r="H134" s="19" t="s">
        <v>1168</v>
      </c>
      <c r="I134" s="32">
        <v>2339442</v>
      </c>
      <c r="J134" s="32">
        <v>1846322</v>
      </c>
      <c r="K134" s="32">
        <v>-24531</v>
      </c>
      <c r="L134" s="32">
        <v>517651</v>
      </c>
    </row>
    <row r="135" spans="2:12" x14ac:dyDescent="0.45">
      <c r="B135" s="19" t="s">
        <v>407</v>
      </c>
      <c r="C135" s="19" t="s">
        <v>408</v>
      </c>
      <c r="D135" s="32">
        <v>39168</v>
      </c>
      <c r="G135" s="19" t="s">
        <v>407</v>
      </c>
      <c r="H135" s="19" t="s">
        <v>1169</v>
      </c>
      <c r="I135" s="32">
        <v>731280</v>
      </c>
      <c r="J135" s="32">
        <v>469030</v>
      </c>
      <c r="K135" s="32">
        <v>-6001</v>
      </c>
      <c r="L135" s="32">
        <v>268250</v>
      </c>
    </row>
    <row r="136" spans="2:12" x14ac:dyDescent="0.45">
      <c r="B136" s="19" t="s">
        <v>409</v>
      </c>
      <c r="C136" s="19" t="s">
        <v>410</v>
      </c>
      <c r="D136" s="32">
        <v>28288</v>
      </c>
      <c r="G136" s="19" t="s">
        <v>409</v>
      </c>
      <c r="H136" s="19" t="s">
        <v>1170</v>
      </c>
      <c r="I136" s="32">
        <v>673658</v>
      </c>
      <c r="J136" s="32">
        <v>409923</v>
      </c>
      <c r="K136" s="32" t="s">
        <v>1180</v>
      </c>
      <c r="L136" s="32">
        <v>263735</v>
      </c>
    </row>
    <row r="137" spans="2:12" x14ac:dyDescent="0.45">
      <c r="B137" s="19" t="s">
        <v>411</v>
      </c>
      <c r="C137" s="19" t="s">
        <v>412</v>
      </c>
      <c r="D137" s="32">
        <v>27221</v>
      </c>
      <c r="G137" s="19" t="s">
        <v>411</v>
      </c>
      <c r="H137" s="19" t="s">
        <v>1171</v>
      </c>
      <c r="I137" s="32">
        <v>57621</v>
      </c>
      <c r="J137" s="32">
        <v>59107</v>
      </c>
      <c r="K137" s="32">
        <v>-6001</v>
      </c>
      <c r="L137" s="32">
        <v>4515</v>
      </c>
    </row>
    <row r="138" spans="2:12" x14ac:dyDescent="0.45">
      <c r="B138" s="19" t="s">
        <v>413</v>
      </c>
      <c r="C138" s="19" t="s">
        <v>414</v>
      </c>
      <c r="D138" s="32">
        <v>4004</v>
      </c>
      <c r="G138" s="19" t="s">
        <v>413</v>
      </c>
      <c r="H138" s="19" t="s">
        <v>1172</v>
      </c>
      <c r="I138" s="32">
        <v>1608162</v>
      </c>
      <c r="J138" s="32">
        <v>1377292</v>
      </c>
      <c r="K138" s="32">
        <v>-18530</v>
      </c>
      <c r="L138" s="32">
        <v>249400</v>
      </c>
    </row>
    <row r="139" spans="2:12" x14ac:dyDescent="0.45">
      <c r="B139" s="19" t="s">
        <v>415</v>
      </c>
      <c r="C139" s="19" t="s">
        <v>416</v>
      </c>
      <c r="D139" s="32">
        <v>28050</v>
      </c>
      <c r="G139" s="19" t="s">
        <v>415</v>
      </c>
      <c r="H139" s="19" t="s">
        <v>1173</v>
      </c>
      <c r="I139" s="32">
        <v>1467317</v>
      </c>
      <c r="J139" s="32">
        <v>1275273</v>
      </c>
      <c r="K139" s="32" t="s">
        <v>1180</v>
      </c>
      <c r="L139" s="32">
        <v>192044</v>
      </c>
    </row>
    <row r="140" spans="2:12" x14ac:dyDescent="0.45">
      <c r="B140" s="19" t="s">
        <v>417</v>
      </c>
      <c r="C140" s="19" t="s">
        <v>418</v>
      </c>
      <c r="D140" s="32">
        <v>6997</v>
      </c>
      <c r="G140" s="19" t="s">
        <v>417</v>
      </c>
      <c r="H140" s="19" t="s">
        <v>1174</v>
      </c>
      <c r="I140" s="32">
        <v>140845</v>
      </c>
      <c r="J140" s="32">
        <v>102019</v>
      </c>
      <c r="K140" s="32">
        <v>-18530</v>
      </c>
      <c r="L140" s="32">
        <v>57356</v>
      </c>
    </row>
    <row r="141" spans="2:12" x14ac:dyDescent="0.45">
      <c r="B141" s="19" t="s">
        <v>419</v>
      </c>
      <c r="C141" s="19" t="s">
        <v>420</v>
      </c>
      <c r="D141" s="32">
        <v>7632</v>
      </c>
      <c r="H141" s="19" t="s">
        <v>1175</v>
      </c>
      <c r="I141" s="32"/>
    </row>
    <row r="142" spans="2:12" x14ac:dyDescent="0.45">
      <c r="B142" s="19" t="s">
        <v>421</v>
      </c>
      <c r="C142" s="19" t="s">
        <v>422</v>
      </c>
      <c r="D142" s="32">
        <v>13831</v>
      </c>
      <c r="G142" s="19" t="s">
        <v>419</v>
      </c>
      <c r="H142" s="19" t="s">
        <v>1176</v>
      </c>
      <c r="I142" s="32">
        <v>3268592</v>
      </c>
    </row>
    <row r="143" spans="2:12" x14ac:dyDescent="0.45">
      <c r="B143" s="19" t="s">
        <v>423</v>
      </c>
      <c r="C143" s="19" t="s">
        <v>424</v>
      </c>
      <c r="D143" s="32">
        <v>15876</v>
      </c>
      <c r="G143" s="19" t="s">
        <v>421</v>
      </c>
      <c r="H143" s="19" t="s">
        <v>1177</v>
      </c>
      <c r="I143" s="32">
        <v>12630266</v>
      </c>
    </row>
    <row r="144" spans="2:12" x14ac:dyDescent="0.45">
      <c r="B144" s="19" t="s">
        <v>425</v>
      </c>
      <c r="C144" s="19" t="s">
        <v>426</v>
      </c>
      <c r="D144" s="32">
        <v>30700</v>
      </c>
    </row>
    <row r="145" spans="2:4" x14ac:dyDescent="0.45">
      <c r="B145" s="19" t="s">
        <v>427</v>
      </c>
      <c r="C145" s="19" t="s">
        <v>428</v>
      </c>
      <c r="D145" s="32">
        <v>9198</v>
      </c>
    </row>
    <row r="146" spans="2:4" x14ac:dyDescent="0.45">
      <c r="B146" s="19" t="s">
        <v>429</v>
      </c>
      <c r="C146" s="19" t="s">
        <v>430</v>
      </c>
      <c r="D146" s="32">
        <v>28981</v>
      </c>
    </row>
    <row r="147" spans="2:4" x14ac:dyDescent="0.45">
      <c r="B147" s="19" t="s">
        <v>431</v>
      </c>
      <c r="C147" s="19" t="s">
        <v>432</v>
      </c>
      <c r="D147" s="32">
        <v>21607</v>
      </c>
    </row>
    <row r="148" spans="2:4" x14ac:dyDescent="0.45">
      <c r="B148" s="19" t="s">
        <v>433</v>
      </c>
      <c r="C148" s="19" t="s">
        <v>434</v>
      </c>
      <c r="D148" s="32">
        <v>6176</v>
      </c>
    </row>
    <row r="149" spans="2:4" x14ac:dyDescent="0.45">
      <c r="B149" s="19" t="s">
        <v>435</v>
      </c>
      <c r="C149" s="19" t="s">
        <v>436</v>
      </c>
      <c r="D149" s="32">
        <v>26748</v>
      </c>
    </row>
    <row r="150" spans="2:4" x14ac:dyDescent="0.45">
      <c r="B150" s="19" t="s">
        <v>437</v>
      </c>
      <c r="C150" s="19" t="s">
        <v>438</v>
      </c>
      <c r="D150" s="32">
        <v>4893</v>
      </c>
    </row>
    <row r="151" spans="2:4" x14ac:dyDescent="0.45">
      <c r="B151" s="19" t="s">
        <v>439</v>
      </c>
      <c r="C151" s="19" t="s">
        <v>440</v>
      </c>
      <c r="D151" s="32">
        <v>2064</v>
      </c>
    </row>
    <row r="152" spans="2:4" x14ac:dyDescent="0.45">
      <c r="B152" s="19" t="s">
        <v>441</v>
      </c>
      <c r="C152" s="19" t="s">
        <v>442</v>
      </c>
      <c r="D152" s="32">
        <v>21334</v>
      </c>
    </row>
    <row r="153" spans="2:4" x14ac:dyDescent="0.45">
      <c r="B153" s="19" t="s">
        <v>443</v>
      </c>
      <c r="C153" s="19" t="s">
        <v>444</v>
      </c>
      <c r="D153" s="32">
        <v>4558</v>
      </c>
    </row>
    <row r="154" spans="2:4" x14ac:dyDescent="0.45">
      <c r="B154" s="19" t="s">
        <v>445</v>
      </c>
      <c r="C154" s="19" t="s">
        <v>446</v>
      </c>
      <c r="D154" s="32">
        <v>32747</v>
      </c>
    </row>
    <row r="155" spans="2:4" x14ac:dyDescent="0.45">
      <c r="B155" s="19" t="s">
        <v>447</v>
      </c>
      <c r="C155" s="19" t="s">
        <v>448</v>
      </c>
      <c r="D155" s="32">
        <v>6678</v>
      </c>
    </row>
    <row r="156" spans="2:4" x14ac:dyDescent="0.45">
      <c r="B156" s="19" t="s">
        <v>449</v>
      </c>
      <c r="C156" s="19" t="s">
        <v>450</v>
      </c>
      <c r="D156" s="32">
        <v>6497</v>
      </c>
    </row>
    <row r="157" spans="2:4" x14ac:dyDescent="0.45">
      <c r="B157" s="19" t="s">
        <v>451</v>
      </c>
      <c r="C157" s="19" t="s">
        <v>452</v>
      </c>
      <c r="D157" s="32">
        <v>8423</v>
      </c>
    </row>
    <row r="158" spans="2:4" x14ac:dyDescent="0.45">
      <c r="B158" s="19" t="s">
        <v>453</v>
      </c>
      <c r="C158" s="19" t="s">
        <v>454</v>
      </c>
      <c r="D158" s="32">
        <v>8202</v>
      </c>
    </row>
    <row r="159" spans="2:4" x14ac:dyDescent="0.45">
      <c r="B159" s="19" t="s">
        <v>455</v>
      </c>
      <c r="C159" s="19" t="s">
        <v>456</v>
      </c>
      <c r="D159" s="32">
        <v>9125</v>
      </c>
    </row>
    <row r="160" spans="2:4" x14ac:dyDescent="0.45">
      <c r="B160" s="19" t="s">
        <v>457</v>
      </c>
      <c r="C160" s="19" t="s">
        <v>458</v>
      </c>
      <c r="D160" s="32">
        <v>15140</v>
      </c>
    </row>
    <row r="161" spans="2:4" x14ac:dyDescent="0.45">
      <c r="B161" s="19" t="s">
        <v>459</v>
      </c>
      <c r="C161" s="19" t="s">
        <v>460</v>
      </c>
      <c r="D161" s="32">
        <v>3683</v>
      </c>
    </row>
    <row r="162" spans="2:4" x14ac:dyDescent="0.45">
      <c r="B162" s="19" t="s">
        <v>461</v>
      </c>
      <c r="C162" s="19" t="s">
        <v>462</v>
      </c>
      <c r="D162" s="32">
        <v>4321</v>
      </c>
    </row>
    <row r="163" spans="2:4" x14ac:dyDescent="0.45">
      <c r="B163" s="19" t="s">
        <v>463</v>
      </c>
      <c r="C163" s="19" t="s">
        <v>464</v>
      </c>
      <c r="D163" s="32">
        <v>27555</v>
      </c>
    </row>
    <row r="164" spans="2:4" x14ac:dyDescent="0.45">
      <c r="B164" s="19" t="s">
        <v>465</v>
      </c>
      <c r="C164" s="19" t="s">
        <v>466</v>
      </c>
      <c r="D164" s="32">
        <v>10106</v>
      </c>
    </row>
    <row r="165" spans="2:4" x14ac:dyDescent="0.45">
      <c r="B165" s="19" t="s">
        <v>467</v>
      </c>
      <c r="C165" s="19" t="s">
        <v>468</v>
      </c>
      <c r="D165" s="32">
        <v>16822</v>
      </c>
    </row>
    <row r="166" spans="2:4" x14ac:dyDescent="0.45">
      <c r="B166" s="19" t="s">
        <v>469</v>
      </c>
      <c r="C166" s="19" t="s">
        <v>470</v>
      </c>
      <c r="D166" s="32">
        <v>27754</v>
      </c>
    </row>
    <row r="167" spans="2:4" x14ac:dyDescent="0.45">
      <c r="B167" s="19" t="s">
        <v>471</v>
      </c>
      <c r="C167" s="19" t="s">
        <v>472</v>
      </c>
      <c r="D167" s="32">
        <v>3250</v>
      </c>
    </row>
    <row r="168" spans="2:4" x14ac:dyDescent="0.45">
      <c r="B168" s="19" t="s">
        <v>473</v>
      </c>
      <c r="C168" s="19" t="s">
        <v>474</v>
      </c>
      <c r="D168" s="32">
        <v>5866</v>
      </c>
    </row>
    <row r="169" spans="2:4" x14ac:dyDescent="0.45">
      <c r="B169" s="19" t="s">
        <v>475</v>
      </c>
      <c r="C169" s="19" t="s">
        <v>476</v>
      </c>
      <c r="D169" s="32">
        <v>2845</v>
      </c>
    </row>
    <row r="170" spans="2:4" x14ac:dyDescent="0.45">
      <c r="B170" s="19" t="s">
        <v>477</v>
      </c>
      <c r="C170" s="19" t="s">
        <v>478</v>
      </c>
      <c r="D170" s="32">
        <v>22220</v>
      </c>
    </row>
    <row r="171" spans="2:4" x14ac:dyDescent="0.45">
      <c r="B171" s="19" t="s">
        <v>479</v>
      </c>
      <c r="C171" s="19" t="s">
        <v>480</v>
      </c>
      <c r="D171" s="32">
        <v>11611</v>
      </c>
    </row>
    <row r="172" spans="2:4" x14ac:dyDescent="0.45">
      <c r="B172" s="19" t="s">
        <v>481</v>
      </c>
      <c r="C172" s="19" t="s">
        <v>482</v>
      </c>
      <c r="D172" s="32">
        <v>12846</v>
      </c>
    </row>
    <row r="173" spans="2:4" x14ac:dyDescent="0.45">
      <c r="B173" s="19" t="s">
        <v>483</v>
      </c>
      <c r="C173" s="19" t="s">
        <v>484</v>
      </c>
      <c r="D173" s="32">
        <v>8291</v>
      </c>
    </row>
    <row r="174" spans="2:4" x14ac:dyDescent="0.45">
      <c r="B174" s="19" t="s">
        <v>485</v>
      </c>
      <c r="C174" s="19" t="s">
        <v>486</v>
      </c>
      <c r="D174" s="32">
        <v>10778</v>
      </c>
    </row>
    <row r="175" spans="2:4" x14ac:dyDescent="0.45">
      <c r="B175" s="19" t="s">
        <v>487</v>
      </c>
      <c r="C175" s="19" t="s">
        <v>488</v>
      </c>
      <c r="D175" s="32">
        <v>11850</v>
      </c>
    </row>
    <row r="176" spans="2:4" x14ac:dyDescent="0.45">
      <c r="B176" s="19" t="s">
        <v>489</v>
      </c>
      <c r="C176" s="19" t="s">
        <v>490</v>
      </c>
      <c r="D176" s="32">
        <v>33887</v>
      </c>
    </row>
    <row r="177" spans="2:4" x14ac:dyDescent="0.45">
      <c r="B177" s="19" t="s">
        <v>491</v>
      </c>
      <c r="C177" s="19" t="s">
        <v>492</v>
      </c>
      <c r="D177" s="32">
        <v>6694</v>
      </c>
    </row>
    <row r="178" spans="2:4" x14ac:dyDescent="0.45">
      <c r="B178" s="19" t="s">
        <v>493</v>
      </c>
      <c r="C178" s="19" t="s">
        <v>494</v>
      </c>
      <c r="D178" s="32">
        <v>57088</v>
      </c>
    </row>
    <row r="179" spans="2:4" x14ac:dyDescent="0.45">
      <c r="B179" s="19" t="s">
        <v>495</v>
      </c>
      <c r="C179" s="19" t="s">
        <v>496</v>
      </c>
      <c r="D179" s="32">
        <v>20663</v>
      </c>
    </row>
    <row r="180" spans="2:4" x14ac:dyDescent="0.45">
      <c r="B180" s="19" t="s">
        <v>497</v>
      </c>
      <c r="C180" s="19" t="s">
        <v>498</v>
      </c>
      <c r="D180" s="32">
        <v>32586</v>
      </c>
    </row>
    <row r="181" spans="2:4" x14ac:dyDescent="0.45">
      <c r="B181" s="19" t="s">
        <v>499</v>
      </c>
      <c r="C181" s="19" t="s">
        <v>500</v>
      </c>
      <c r="D181" s="32">
        <v>28912</v>
      </c>
    </row>
    <row r="182" spans="2:4" x14ac:dyDescent="0.45">
      <c r="B182" s="19" t="s">
        <v>501</v>
      </c>
      <c r="C182" s="19" t="s">
        <v>502</v>
      </c>
      <c r="D182" s="32">
        <v>47917</v>
      </c>
    </row>
    <row r="183" spans="2:4" x14ac:dyDescent="0.45">
      <c r="B183" s="19" t="s">
        <v>503</v>
      </c>
      <c r="C183" s="19" t="s">
        <v>504</v>
      </c>
      <c r="D183" s="32">
        <v>2618</v>
      </c>
    </row>
    <row r="184" spans="2:4" x14ac:dyDescent="0.45">
      <c r="B184" s="19" t="s">
        <v>505</v>
      </c>
      <c r="C184" s="19" t="s">
        <v>506</v>
      </c>
      <c r="D184" s="32">
        <v>11888</v>
      </c>
    </row>
    <row r="185" spans="2:4" x14ac:dyDescent="0.45">
      <c r="B185" s="19" t="s">
        <v>507</v>
      </c>
      <c r="C185" s="19" t="s">
        <v>508</v>
      </c>
      <c r="D185" s="32">
        <v>5417</v>
      </c>
    </row>
    <row r="186" spans="2:4" x14ac:dyDescent="0.45">
      <c r="B186" s="19" t="s">
        <v>509</v>
      </c>
      <c r="C186" s="19" t="s">
        <v>510</v>
      </c>
      <c r="D186" s="32">
        <v>11523</v>
      </c>
    </row>
    <row r="187" spans="2:4" x14ac:dyDescent="0.45">
      <c r="B187" s="19" t="s">
        <v>511</v>
      </c>
      <c r="C187" s="19" t="s">
        <v>512</v>
      </c>
      <c r="D187" s="32">
        <v>17491</v>
      </c>
    </row>
    <row r="188" spans="2:4" x14ac:dyDescent="0.45">
      <c r="B188" s="19" t="s">
        <v>513</v>
      </c>
      <c r="C188" s="19" t="s">
        <v>514</v>
      </c>
      <c r="D188" s="32">
        <v>10002</v>
      </c>
    </row>
    <row r="189" spans="2:4" x14ac:dyDescent="0.45">
      <c r="B189" s="19" t="s">
        <v>515</v>
      </c>
      <c r="C189" s="19" t="s">
        <v>516</v>
      </c>
      <c r="D189" s="32">
        <v>12072</v>
      </c>
    </row>
    <row r="190" spans="2:4" x14ac:dyDescent="0.45">
      <c r="B190" s="19" t="s">
        <v>517</v>
      </c>
      <c r="C190" s="19" t="s">
        <v>518</v>
      </c>
      <c r="D190" s="32">
        <v>2914</v>
      </c>
    </row>
    <row r="191" spans="2:4" x14ac:dyDescent="0.45">
      <c r="B191" s="19" t="s">
        <v>519</v>
      </c>
      <c r="C191" s="19" t="s">
        <v>520</v>
      </c>
      <c r="D191" s="32">
        <v>2916</v>
      </c>
    </row>
    <row r="192" spans="2:4" x14ac:dyDescent="0.45">
      <c r="B192" s="19" t="s">
        <v>521</v>
      </c>
      <c r="C192" s="19" t="s">
        <v>522</v>
      </c>
      <c r="D192" s="32">
        <v>1052</v>
      </c>
    </row>
    <row r="193" spans="2:4" x14ac:dyDescent="0.45">
      <c r="B193" s="19" t="s">
        <v>523</v>
      </c>
      <c r="C193" s="19" t="s">
        <v>524</v>
      </c>
      <c r="D193" s="32">
        <v>11324</v>
      </c>
    </row>
    <row r="194" spans="2:4" x14ac:dyDescent="0.45">
      <c r="B194" s="19" t="s">
        <v>525</v>
      </c>
      <c r="C194" s="19" t="s">
        <v>526</v>
      </c>
      <c r="D194" s="32">
        <v>3539</v>
      </c>
    </row>
    <row r="195" spans="2:4" x14ac:dyDescent="0.45">
      <c r="B195" s="19" t="s">
        <v>527</v>
      </c>
      <c r="C195" s="19" t="s">
        <v>528</v>
      </c>
      <c r="D195" s="32">
        <v>4775</v>
      </c>
    </row>
    <row r="196" spans="2:4" x14ac:dyDescent="0.45">
      <c r="B196" s="19" t="s">
        <v>529</v>
      </c>
      <c r="C196" s="19" t="s">
        <v>530</v>
      </c>
      <c r="D196" s="32">
        <v>3881</v>
      </c>
    </row>
    <row r="197" spans="2:4" x14ac:dyDescent="0.45">
      <c r="B197" s="19" t="s">
        <v>531</v>
      </c>
      <c r="C197" s="19" t="s">
        <v>532</v>
      </c>
      <c r="D197" s="32">
        <v>3862</v>
      </c>
    </row>
    <row r="198" spans="2:4" x14ac:dyDescent="0.45">
      <c r="B198" s="19" t="s">
        <v>533</v>
      </c>
      <c r="C198" s="19" t="s">
        <v>534</v>
      </c>
      <c r="D198" s="32">
        <v>5125</v>
      </c>
    </row>
    <row r="199" spans="2:4" x14ac:dyDescent="0.45">
      <c r="B199" s="19" t="s">
        <v>535</v>
      </c>
      <c r="C199" s="19" t="s">
        <v>536</v>
      </c>
      <c r="D199" s="32">
        <v>5491</v>
      </c>
    </row>
    <row r="200" spans="2:4" x14ac:dyDescent="0.45">
      <c r="B200" s="19" t="s">
        <v>537</v>
      </c>
      <c r="C200" s="19" t="s">
        <v>538</v>
      </c>
      <c r="D200" s="32">
        <v>10506</v>
      </c>
    </row>
    <row r="201" spans="2:4" x14ac:dyDescent="0.45">
      <c r="B201" s="19" t="s">
        <v>539</v>
      </c>
      <c r="C201" s="19" t="s">
        <v>540</v>
      </c>
      <c r="D201" s="32">
        <v>11675</v>
      </c>
    </row>
    <row r="202" spans="2:4" x14ac:dyDescent="0.45">
      <c r="B202" s="19" t="s">
        <v>541</v>
      </c>
      <c r="C202" s="19" t="s">
        <v>542</v>
      </c>
      <c r="D202" s="32">
        <v>10352</v>
      </c>
    </row>
    <row r="203" spans="2:4" x14ac:dyDescent="0.45">
      <c r="B203" s="19" t="s">
        <v>543</v>
      </c>
      <c r="C203" s="19" t="s">
        <v>544</v>
      </c>
      <c r="D203" s="32">
        <v>8071</v>
      </c>
    </row>
    <row r="204" spans="2:4" x14ac:dyDescent="0.45">
      <c r="B204" s="19" t="s">
        <v>545</v>
      </c>
      <c r="C204" s="19" t="s">
        <v>546</v>
      </c>
      <c r="D204" s="32">
        <v>3739</v>
      </c>
    </row>
    <row r="205" spans="2:4" x14ac:dyDescent="0.45">
      <c r="B205" s="19" t="s">
        <v>547</v>
      </c>
      <c r="C205" s="19" t="s">
        <v>548</v>
      </c>
      <c r="D205" s="32">
        <v>14491</v>
      </c>
    </row>
    <row r="206" spans="2:4" x14ac:dyDescent="0.45">
      <c r="B206" s="19" t="s">
        <v>549</v>
      </c>
      <c r="C206" s="19" t="s">
        <v>550</v>
      </c>
      <c r="D206" s="32">
        <v>13999</v>
      </c>
    </row>
    <row r="207" spans="2:4" x14ac:dyDescent="0.45">
      <c r="B207" s="19" t="s">
        <v>551</v>
      </c>
      <c r="C207" s="19" t="s">
        <v>552</v>
      </c>
      <c r="D207" s="32">
        <v>3310</v>
      </c>
    </row>
    <row r="208" spans="2:4" x14ac:dyDescent="0.45">
      <c r="B208" s="19" t="s">
        <v>553</v>
      </c>
      <c r="C208" s="19" t="s">
        <v>554</v>
      </c>
      <c r="D208" s="32">
        <v>10808</v>
      </c>
    </row>
    <row r="209" spans="2:4" x14ac:dyDescent="0.45">
      <c r="B209" s="19" t="s">
        <v>555</v>
      </c>
      <c r="C209" s="19" t="s">
        <v>556</v>
      </c>
      <c r="D209" s="32">
        <v>67427</v>
      </c>
    </row>
    <row r="210" spans="2:4" x14ac:dyDescent="0.45">
      <c r="B210" s="19" t="s">
        <v>557</v>
      </c>
      <c r="C210" s="19" t="s">
        <v>558</v>
      </c>
      <c r="D210" s="32">
        <v>267597</v>
      </c>
    </row>
    <row r="211" spans="2:4" x14ac:dyDescent="0.45">
      <c r="B211" s="19" t="s">
        <v>559</v>
      </c>
      <c r="C211" s="19" t="s">
        <v>560</v>
      </c>
      <c r="D211" s="32">
        <v>35528</v>
      </c>
    </row>
    <row r="212" spans="2:4" x14ac:dyDescent="0.45">
      <c r="B212" s="19" t="s">
        <v>561</v>
      </c>
      <c r="C212" s="19" t="s">
        <v>562</v>
      </c>
      <c r="D212" s="32">
        <v>14072</v>
      </c>
    </row>
    <row r="213" spans="2:4" x14ac:dyDescent="0.45">
      <c r="B213" s="19" t="s">
        <v>563</v>
      </c>
      <c r="C213" s="19" t="s">
        <v>564</v>
      </c>
      <c r="D213" s="32">
        <v>10276</v>
      </c>
    </row>
    <row r="214" spans="2:4" x14ac:dyDescent="0.45">
      <c r="B214" s="19" t="s">
        <v>565</v>
      </c>
      <c r="C214" s="19" t="s">
        <v>566</v>
      </c>
      <c r="D214" s="32">
        <v>4256</v>
      </c>
    </row>
    <row r="215" spans="2:4" x14ac:dyDescent="0.45">
      <c r="B215" s="19" t="s">
        <v>567</v>
      </c>
      <c r="C215" s="19" t="s">
        <v>568</v>
      </c>
      <c r="D215" s="32">
        <v>14299</v>
      </c>
    </row>
    <row r="216" spans="2:4" x14ac:dyDescent="0.45">
      <c r="B216" s="19" t="s">
        <v>569</v>
      </c>
      <c r="C216" s="19" t="s">
        <v>570</v>
      </c>
      <c r="D216" s="32">
        <v>34899</v>
      </c>
    </row>
    <row r="217" spans="2:4" x14ac:dyDescent="0.45">
      <c r="B217" s="19" t="s">
        <v>571</v>
      </c>
      <c r="C217" s="19" t="s">
        <v>572</v>
      </c>
      <c r="D217" s="32">
        <v>25253</v>
      </c>
    </row>
    <row r="218" spans="2:4" x14ac:dyDescent="0.45">
      <c r="B218" s="19" t="s">
        <v>573</v>
      </c>
      <c r="C218" s="19" t="s">
        <v>574</v>
      </c>
      <c r="D218" s="32">
        <v>38361</v>
      </c>
    </row>
    <row r="219" spans="2:4" x14ac:dyDescent="0.45">
      <c r="B219" s="19" t="s">
        <v>575</v>
      </c>
      <c r="C219" s="19" t="s">
        <v>576</v>
      </c>
      <c r="D219" s="32">
        <v>32361</v>
      </c>
    </row>
    <row r="220" spans="2:4" x14ac:dyDescent="0.45">
      <c r="B220" s="19" t="s">
        <v>577</v>
      </c>
      <c r="C220" s="19" t="s">
        <v>578</v>
      </c>
      <c r="D220" s="32">
        <v>37764</v>
      </c>
    </row>
    <row r="221" spans="2:4" x14ac:dyDescent="0.45">
      <c r="B221" s="19" t="s">
        <v>579</v>
      </c>
      <c r="C221" s="19" t="s">
        <v>580</v>
      </c>
      <c r="D221" s="32">
        <v>68959</v>
      </c>
    </row>
    <row r="222" spans="2:4" x14ac:dyDescent="0.45">
      <c r="B222" s="19" t="s">
        <v>581</v>
      </c>
      <c r="C222" s="19" t="s">
        <v>582</v>
      </c>
      <c r="D222" s="32">
        <v>26026</v>
      </c>
    </row>
    <row r="223" spans="2:4" x14ac:dyDescent="0.45">
      <c r="B223" s="19" t="s">
        <v>583</v>
      </c>
      <c r="C223" s="19" t="s">
        <v>584</v>
      </c>
      <c r="D223" s="32">
        <v>137534</v>
      </c>
    </row>
    <row r="224" spans="2:4" x14ac:dyDescent="0.45">
      <c r="B224" s="19" t="s">
        <v>585</v>
      </c>
      <c r="C224" s="19" t="s">
        <v>586</v>
      </c>
      <c r="D224" s="32">
        <v>50032</v>
      </c>
    </row>
    <row r="225" spans="2:4" x14ac:dyDescent="0.45">
      <c r="B225" s="19" t="s">
        <v>587</v>
      </c>
      <c r="C225" s="19" t="s">
        <v>588</v>
      </c>
      <c r="D225" s="32">
        <v>40127</v>
      </c>
    </row>
    <row r="226" spans="2:4" x14ac:dyDescent="0.45">
      <c r="B226" s="19" t="s">
        <v>589</v>
      </c>
      <c r="C226" s="19" t="s">
        <v>590</v>
      </c>
      <c r="D226" s="32">
        <v>21738</v>
      </c>
    </row>
    <row r="227" spans="2:4" x14ac:dyDescent="0.45">
      <c r="B227" s="19" t="s">
        <v>591</v>
      </c>
      <c r="C227" s="19" t="s">
        <v>592</v>
      </c>
      <c r="D227" s="32">
        <v>5902</v>
      </c>
    </row>
    <row r="228" spans="2:4" x14ac:dyDescent="0.45">
      <c r="B228" s="19" t="s">
        <v>593</v>
      </c>
      <c r="C228" s="19" t="s">
        <v>594</v>
      </c>
      <c r="D228" s="32">
        <v>21968</v>
      </c>
    </row>
    <row r="229" spans="2:4" x14ac:dyDescent="0.45">
      <c r="B229" s="19" t="s">
        <v>595</v>
      </c>
      <c r="C229" s="19" t="s">
        <v>596</v>
      </c>
      <c r="D229" s="32">
        <v>26079</v>
      </c>
    </row>
    <row r="230" spans="2:4" x14ac:dyDescent="0.45">
      <c r="B230" s="19" t="s">
        <v>597</v>
      </c>
      <c r="C230" s="19" t="s">
        <v>598</v>
      </c>
      <c r="D230" s="32">
        <v>9645</v>
      </c>
    </row>
    <row r="231" spans="2:4" x14ac:dyDescent="0.45">
      <c r="B231" s="19" t="s">
        <v>599</v>
      </c>
      <c r="C231" s="19" t="s">
        <v>600</v>
      </c>
      <c r="D231" s="32">
        <v>6712</v>
      </c>
    </row>
    <row r="232" spans="2:4" x14ac:dyDescent="0.45">
      <c r="B232" s="19" t="s">
        <v>601</v>
      </c>
      <c r="C232" s="19" t="s">
        <v>602</v>
      </c>
      <c r="D232" s="32">
        <v>4176</v>
      </c>
    </row>
    <row r="233" spans="2:4" x14ac:dyDescent="0.45">
      <c r="B233" s="19" t="s">
        <v>603</v>
      </c>
      <c r="C233" s="19" t="s">
        <v>604</v>
      </c>
      <c r="D233" s="32">
        <v>9213</v>
      </c>
    </row>
    <row r="234" spans="2:4" x14ac:dyDescent="0.45">
      <c r="B234" s="19" t="s">
        <v>605</v>
      </c>
      <c r="C234" s="19" t="s">
        <v>606</v>
      </c>
      <c r="D234" s="32">
        <v>15041</v>
      </c>
    </row>
    <row r="235" spans="2:4" x14ac:dyDescent="0.45">
      <c r="B235" s="19" t="s">
        <v>607</v>
      </c>
      <c r="C235" s="19" t="s">
        <v>608</v>
      </c>
      <c r="D235" s="32">
        <v>11419</v>
      </c>
    </row>
    <row r="236" spans="2:4" x14ac:dyDescent="0.45">
      <c r="B236" s="19" t="s">
        <v>609</v>
      </c>
      <c r="C236" s="19" t="s">
        <v>610</v>
      </c>
      <c r="D236" s="32">
        <v>4252</v>
      </c>
    </row>
    <row r="237" spans="2:4" x14ac:dyDescent="0.45">
      <c r="B237" s="19" t="s">
        <v>611</v>
      </c>
      <c r="C237" s="19" t="s">
        <v>612</v>
      </c>
      <c r="D237" s="32">
        <v>4806</v>
      </c>
    </row>
    <row r="238" spans="2:4" x14ac:dyDescent="0.45">
      <c r="B238" s="19" t="s">
        <v>613</v>
      </c>
      <c r="C238" s="19" t="s">
        <v>614</v>
      </c>
      <c r="D238" s="32">
        <v>3237</v>
      </c>
    </row>
    <row r="239" spans="2:4" x14ac:dyDescent="0.45">
      <c r="B239" s="19" t="s">
        <v>615</v>
      </c>
      <c r="C239" s="19" t="s">
        <v>616</v>
      </c>
      <c r="D239" s="32">
        <v>7431</v>
      </c>
    </row>
    <row r="240" spans="2:4" x14ac:dyDescent="0.45">
      <c r="B240" s="19" t="s">
        <v>617</v>
      </c>
      <c r="C240" s="19" t="s">
        <v>618</v>
      </c>
      <c r="D240" s="32">
        <v>17274</v>
      </c>
    </row>
    <row r="241" spans="2:4" x14ac:dyDescent="0.45">
      <c r="B241" s="19" t="s">
        <v>619</v>
      </c>
      <c r="C241" s="19" t="s">
        <v>620</v>
      </c>
      <c r="D241" s="32">
        <v>10328</v>
      </c>
    </row>
    <row r="242" spans="2:4" x14ac:dyDescent="0.45">
      <c r="B242" s="19" t="s">
        <v>621</v>
      </c>
      <c r="C242" s="19" t="s">
        <v>622</v>
      </c>
      <c r="D242" s="32">
        <v>43172</v>
      </c>
    </row>
    <row r="243" spans="2:4" x14ac:dyDescent="0.45">
      <c r="B243" s="19" t="s">
        <v>623</v>
      </c>
      <c r="C243" s="19" t="s">
        <v>624</v>
      </c>
      <c r="D243" s="32">
        <v>36144</v>
      </c>
    </row>
    <row r="244" spans="2:4" x14ac:dyDescent="0.45">
      <c r="B244" s="19" t="s">
        <v>625</v>
      </c>
      <c r="C244" s="19" t="s">
        <v>626</v>
      </c>
      <c r="D244" s="32">
        <v>4994</v>
      </c>
    </row>
    <row r="245" spans="2:4" x14ac:dyDescent="0.45">
      <c r="B245" s="19" t="s">
        <v>627</v>
      </c>
      <c r="C245" s="19" t="s">
        <v>628</v>
      </c>
      <c r="D245" s="32">
        <v>8110</v>
      </c>
    </row>
    <row r="246" spans="2:4" x14ac:dyDescent="0.45">
      <c r="B246" s="19" t="s">
        <v>629</v>
      </c>
      <c r="C246" s="19" t="s">
        <v>630</v>
      </c>
      <c r="D246" s="32">
        <v>5774</v>
      </c>
    </row>
    <row r="247" spans="2:4" x14ac:dyDescent="0.45">
      <c r="B247" s="19" t="s">
        <v>631</v>
      </c>
      <c r="C247" s="19" t="s">
        <v>632</v>
      </c>
      <c r="D247" s="32">
        <v>8080</v>
      </c>
    </row>
    <row r="248" spans="2:4" x14ac:dyDescent="0.45">
      <c r="B248" s="19" t="s">
        <v>633</v>
      </c>
      <c r="C248" s="19" t="s">
        <v>634</v>
      </c>
      <c r="D248" s="32">
        <v>10355</v>
      </c>
    </row>
    <row r="249" spans="2:4" x14ac:dyDescent="0.45">
      <c r="B249" s="19" t="s">
        <v>635</v>
      </c>
      <c r="C249" s="19" t="s">
        <v>636</v>
      </c>
      <c r="D249" s="32">
        <v>1624</v>
      </c>
    </row>
    <row r="250" spans="2:4" x14ac:dyDescent="0.45">
      <c r="B250" s="19" t="s">
        <v>637</v>
      </c>
      <c r="C250" s="19" t="s">
        <v>638</v>
      </c>
      <c r="D250" s="32">
        <v>3179</v>
      </c>
    </row>
    <row r="251" spans="2:4" x14ac:dyDescent="0.45">
      <c r="B251" s="19" t="s">
        <v>639</v>
      </c>
      <c r="C251" s="19" t="s">
        <v>640</v>
      </c>
      <c r="D251" s="32">
        <v>13946</v>
      </c>
    </row>
    <row r="252" spans="2:4" x14ac:dyDescent="0.45">
      <c r="B252" s="19" t="s">
        <v>641</v>
      </c>
      <c r="C252" s="19" t="s">
        <v>642</v>
      </c>
      <c r="D252" s="32">
        <v>30899</v>
      </c>
    </row>
    <row r="253" spans="2:4" x14ac:dyDescent="0.45">
      <c r="B253" s="19" t="s">
        <v>643</v>
      </c>
      <c r="C253" s="19" t="s">
        <v>644</v>
      </c>
      <c r="D253" s="32">
        <v>22672</v>
      </c>
    </row>
    <row r="254" spans="2:4" x14ac:dyDescent="0.45">
      <c r="B254" s="19" t="s">
        <v>645</v>
      </c>
      <c r="C254" s="19" t="s">
        <v>646</v>
      </c>
      <c r="D254" s="32">
        <v>34308</v>
      </c>
    </row>
    <row r="255" spans="2:4" x14ac:dyDescent="0.45">
      <c r="B255" s="19" t="s">
        <v>647</v>
      </c>
      <c r="C255" s="19" t="s">
        <v>648</v>
      </c>
      <c r="D255" s="32">
        <v>19639</v>
      </c>
    </row>
    <row r="256" spans="2:4" x14ac:dyDescent="0.45">
      <c r="B256" s="19" t="s">
        <v>649</v>
      </c>
      <c r="C256" s="19" t="s">
        <v>650</v>
      </c>
      <c r="D256" s="32">
        <v>10510</v>
      </c>
    </row>
    <row r="257" spans="2:4" x14ac:dyDescent="0.45">
      <c r="B257" s="19" t="s">
        <v>651</v>
      </c>
      <c r="C257" s="19" t="s">
        <v>652</v>
      </c>
      <c r="D257" s="32">
        <v>12012</v>
      </c>
    </row>
    <row r="258" spans="2:4" x14ac:dyDescent="0.45">
      <c r="B258" s="19" t="s">
        <v>653</v>
      </c>
      <c r="C258" s="19" t="s">
        <v>654</v>
      </c>
      <c r="D258" s="32">
        <v>35390</v>
      </c>
    </row>
    <row r="259" spans="2:4" x14ac:dyDescent="0.45">
      <c r="B259" s="19" t="s">
        <v>655</v>
      </c>
      <c r="C259" s="19" t="s">
        <v>656</v>
      </c>
      <c r="D259" s="32">
        <v>9839</v>
      </c>
    </row>
    <row r="260" spans="2:4" x14ac:dyDescent="0.45">
      <c r="B260" s="19" t="s">
        <v>657</v>
      </c>
      <c r="C260" s="19" t="s">
        <v>658</v>
      </c>
      <c r="D260" s="32">
        <v>34461</v>
      </c>
    </row>
    <row r="261" spans="2:4" x14ac:dyDescent="0.45">
      <c r="B261" s="19" t="s">
        <v>659</v>
      </c>
      <c r="C261" s="19" t="s">
        <v>660</v>
      </c>
      <c r="D261" s="32">
        <v>32490</v>
      </c>
    </row>
    <row r="262" spans="2:4" x14ac:dyDescent="0.45">
      <c r="B262" s="19" t="s">
        <v>661</v>
      </c>
      <c r="C262" s="19" t="s">
        <v>662</v>
      </c>
      <c r="D262" s="32">
        <v>35271</v>
      </c>
    </row>
    <row r="263" spans="2:4" x14ac:dyDescent="0.45">
      <c r="B263" s="19" t="s">
        <v>182</v>
      </c>
      <c r="C263" s="19" t="s">
        <v>663</v>
      </c>
      <c r="D263" s="32">
        <v>44820</v>
      </c>
    </row>
    <row r="264" spans="2:4" x14ac:dyDescent="0.45">
      <c r="B264" s="19" t="s">
        <v>664</v>
      </c>
      <c r="C264" s="19" t="s">
        <v>665</v>
      </c>
      <c r="D264" s="32">
        <v>24834</v>
      </c>
    </row>
    <row r="265" spans="2:4" x14ac:dyDescent="0.45">
      <c r="B265" s="19" t="s">
        <v>666</v>
      </c>
      <c r="C265" s="19" t="s">
        <v>667</v>
      </c>
      <c r="D265" s="32">
        <v>42935</v>
      </c>
    </row>
    <row r="266" spans="2:4" x14ac:dyDescent="0.45">
      <c r="B266" s="19" t="s">
        <v>668</v>
      </c>
      <c r="C266" s="19" t="s">
        <v>669</v>
      </c>
      <c r="D266" s="32">
        <v>7409</v>
      </c>
    </row>
    <row r="267" spans="2:4" x14ac:dyDescent="0.45">
      <c r="B267" s="19" t="s">
        <v>670</v>
      </c>
      <c r="C267" s="19" t="s">
        <v>671</v>
      </c>
      <c r="D267" s="32">
        <v>63516</v>
      </c>
    </row>
    <row r="268" spans="2:4" x14ac:dyDescent="0.45">
      <c r="B268" s="19" t="s">
        <v>672</v>
      </c>
      <c r="C268" s="19" t="s">
        <v>673</v>
      </c>
      <c r="D268" s="32">
        <v>151763</v>
      </c>
    </row>
    <row r="269" spans="2:4" x14ac:dyDescent="0.45">
      <c r="B269" s="19" t="s">
        <v>674</v>
      </c>
      <c r="C269" s="19" t="s">
        <v>675</v>
      </c>
      <c r="D269" s="32">
        <v>13437</v>
      </c>
    </row>
    <row r="270" spans="2:4" x14ac:dyDescent="0.45">
      <c r="B270" s="19" t="s">
        <v>676</v>
      </c>
      <c r="C270" s="19" t="s">
        <v>677</v>
      </c>
      <c r="D270" s="32">
        <v>41588</v>
      </c>
    </row>
    <row r="271" spans="2:4" x14ac:dyDescent="0.45">
      <c r="B271" s="19" t="s">
        <v>678</v>
      </c>
      <c r="C271" s="19" t="s">
        <v>679</v>
      </c>
      <c r="D271" s="32">
        <v>28299</v>
      </c>
    </row>
    <row r="272" spans="2:4" x14ac:dyDescent="0.45">
      <c r="B272" s="19" t="s">
        <v>680</v>
      </c>
      <c r="C272" s="19" t="s">
        <v>681</v>
      </c>
      <c r="D272" s="32">
        <v>35923</v>
      </c>
    </row>
    <row r="273" spans="2:4" x14ac:dyDescent="0.45">
      <c r="B273" s="19" t="s">
        <v>682</v>
      </c>
      <c r="C273" s="19" t="s">
        <v>683</v>
      </c>
      <c r="D273" s="32">
        <v>13989</v>
      </c>
    </row>
    <row r="274" spans="2:4" x14ac:dyDescent="0.45">
      <c r="B274" s="19" t="s">
        <v>684</v>
      </c>
      <c r="C274" s="19" t="s">
        <v>685</v>
      </c>
      <c r="D274" s="32">
        <v>10059</v>
      </c>
    </row>
    <row r="275" spans="2:4" x14ac:dyDescent="0.45">
      <c r="B275" s="19" t="s">
        <v>686</v>
      </c>
      <c r="C275" s="19" t="s">
        <v>687</v>
      </c>
      <c r="D275" s="32">
        <v>18967</v>
      </c>
    </row>
    <row r="276" spans="2:4" x14ac:dyDescent="0.45">
      <c r="B276" s="19" t="s">
        <v>688</v>
      </c>
      <c r="C276" s="19" t="s">
        <v>689</v>
      </c>
      <c r="D276" s="32">
        <v>26996</v>
      </c>
    </row>
    <row r="277" spans="2:4" x14ac:dyDescent="0.45">
      <c r="B277" s="19" t="s">
        <v>690</v>
      </c>
      <c r="C277" s="19" t="s">
        <v>691</v>
      </c>
      <c r="D277" s="32">
        <v>47738</v>
      </c>
    </row>
    <row r="278" spans="2:4" x14ac:dyDescent="0.45">
      <c r="B278" s="19" t="s">
        <v>692</v>
      </c>
      <c r="C278" s="19" t="s">
        <v>693</v>
      </c>
      <c r="D278" s="32">
        <v>33801</v>
      </c>
    </row>
    <row r="279" spans="2:4" x14ac:dyDescent="0.45">
      <c r="B279" s="19" t="s">
        <v>694</v>
      </c>
      <c r="C279" s="19" t="s">
        <v>695</v>
      </c>
      <c r="D279" s="32">
        <v>20987</v>
      </c>
    </row>
    <row r="280" spans="2:4" x14ac:dyDescent="0.45">
      <c r="B280" s="19" t="s">
        <v>696</v>
      </c>
      <c r="C280" s="19" t="s">
        <v>697</v>
      </c>
      <c r="D280" s="32">
        <v>17027</v>
      </c>
    </row>
    <row r="281" spans="2:4" x14ac:dyDescent="0.45">
      <c r="B281" s="19" t="s">
        <v>698</v>
      </c>
      <c r="C281" s="19" t="s">
        <v>699</v>
      </c>
      <c r="D281" s="32">
        <v>55533</v>
      </c>
    </row>
    <row r="282" spans="2:4" x14ac:dyDescent="0.45">
      <c r="B282" s="19" t="s">
        <v>700</v>
      </c>
      <c r="C282" s="19" t="s">
        <v>701</v>
      </c>
      <c r="D282" s="32">
        <v>7797</v>
      </c>
    </row>
    <row r="283" spans="2:4" x14ac:dyDescent="0.45">
      <c r="B283" s="19" t="s">
        <v>702</v>
      </c>
      <c r="C283" s="19" t="s">
        <v>703</v>
      </c>
      <c r="D283" s="32">
        <v>13469</v>
      </c>
    </row>
    <row r="284" spans="2:4" x14ac:dyDescent="0.45">
      <c r="B284" s="19" t="s">
        <v>704</v>
      </c>
      <c r="C284" s="19" t="s">
        <v>705</v>
      </c>
      <c r="D284" s="32">
        <v>7913</v>
      </c>
    </row>
    <row r="285" spans="2:4" x14ac:dyDescent="0.45">
      <c r="B285" s="19" t="s">
        <v>706</v>
      </c>
      <c r="C285" s="19" t="s">
        <v>707</v>
      </c>
      <c r="D285" s="32">
        <v>9793</v>
      </c>
    </row>
    <row r="286" spans="2:4" x14ac:dyDescent="0.45">
      <c r="B286" s="19" t="s">
        <v>708</v>
      </c>
      <c r="C286" s="19" t="s">
        <v>709</v>
      </c>
      <c r="D286" s="32">
        <v>4432</v>
      </c>
    </row>
    <row r="287" spans="2:4" x14ac:dyDescent="0.45">
      <c r="B287" s="19" t="s">
        <v>710</v>
      </c>
      <c r="C287" s="19" t="s">
        <v>711</v>
      </c>
      <c r="D287" s="32">
        <v>10139</v>
      </c>
    </row>
    <row r="288" spans="2:4" x14ac:dyDescent="0.45">
      <c r="B288" s="19" t="s">
        <v>712</v>
      </c>
      <c r="C288" s="19" t="s">
        <v>713</v>
      </c>
      <c r="D288" s="32">
        <v>11575</v>
      </c>
    </row>
    <row r="289" spans="2:4" x14ac:dyDescent="0.45">
      <c r="B289" s="19" t="s">
        <v>714</v>
      </c>
      <c r="C289" s="19" t="s">
        <v>715</v>
      </c>
      <c r="D289" s="32">
        <v>7059</v>
      </c>
    </row>
    <row r="290" spans="2:4" x14ac:dyDescent="0.45">
      <c r="B290" s="19" t="s">
        <v>716</v>
      </c>
      <c r="C290" s="19" t="s">
        <v>717</v>
      </c>
      <c r="D290" s="32">
        <v>6202</v>
      </c>
    </row>
    <row r="291" spans="2:4" x14ac:dyDescent="0.45">
      <c r="B291" s="19" t="s">
        <v>718</v>
      </c>
      <c r="C291" s="19" t="s">
        <v>719</v>
      </c>
      <c r="D291" s="32">
        <v>44437</v>
      </c>
    </row>
    <row r="292" spans="2:4" x14ac:dyDescent="0.45">
      <c r="B292" s="19" t="s">
        <v>720</v>
      </c>
      <c r="C292" s="19" t="s">
        <v>721</v>
      </c>
      <c r="D292" s="32">
        <v>29952</v>
      </c>
    </row>
    <row r="293" spans="2:4" x14ac:dyDescent="0.45">
      <c r="B293" s="19" t="s">
        <v>722</v>
      </c>
      <c r="C293" s="19" t="s">
        <v>723</v>
      </c>
      <c r="D293" s="32">
        <v>59159</v>
      </c>
    </row>
    <row r="294" spans="2:4" x14ac:dyDescent="0.45">
      <c r="B294" s="19" t="s">
        <v>724</v>
      </c>
      <c r="C294" s="19" t="s">
        <v>725</v>
      </c>
      <c r="D294" s="32">
        <v>20873</v>
      </c>
    </row>
    <row r="295" spans="2:4" x14ac:dyDescent="0.45">
      <c r="B295" s="19" t="s">
        <v>726</v>
      </c>
      <c r="C295" s="19" t="s">
        <v>727</v>
      </c>
      <c r="D295" s="32">
        <v>6152</v>
      </c>
    </row>
    <row r="296" spans="2:4" x14ac:dyDescent="0.45">
      <c r="B296" s="19" t="s">
        <v>728</v>
      </c>
      <c r="C296" s="19" t="s">
        <v>729</v>
      </c>
      <c r="D296" s="32">
        <v>11383</v>
      </c>
    </row>
    <row r="297" spans="2:4" x14ac:dyDescent="0.45">
      <c r="B297" s="19" t="s">
        <v>730</v>
      </c>
      <c r="C297" s="19" t="s">
        <v>731</v>
      </c>
      <c r="D297" s="32">
        <v>4732</v>
      </c>
    </row>
    <row r="298" spans="2:4" x14ac:dyDescent="0.45">
      <c r="B298" s="19" t="s">
        <v>732</v>
      </c>
      <c r="C298" s="19" t="s">
        <v>733</v>
      </c>
      <c r="D298" s="32">
        <v>78433</v>
      </c>
    </row>
    <row r="299" spans="2:4" x14ac:dyDescent="0.45">
      <c r="B299" s="19" t="s">
        <v>734</v>
      </c>
      <c r="C299" s="19" t="s">
        <v>735</v>
      </c>
      <c r="D299" s="32">
        <v>3763</v>
      </c>
    </row>
    <row r="300" spans="2:4" x14ac:dyDescent="0.45">
      <c r="B300" s="19" t="s">
        <v>736</v>
      </c>
      <c r="C300" s="19" t="s">
        <v>737</v>
      </c>
      <c r="D300" s="32">
        <v>457760</v>
      </c>
    </row>
    <row r="301" spans="2:4" x14ac:dyDescent="0.45">
      <c r="B301" s="19" t="s">
        <v>738</v>
      </c>
      <c r="C301" s="19" t="s">
        <v>739</v>
      </c>
      <c r="D301" s="32">
        <v>13419</v>
      </c>
    </row>
    <row r="302" spans="2:4" x14ac:dyDescent="0.45">
      <c r="B302" s="19" t="s">
        <v>740</v>
      </c>
      <c r="C302" s="19" t="s">
        <v>741</v>
      </c>
      <c r="D302" s="32">
        <v>9115</v>
      </c>
    </row>
    <row r="303" spans="2:4" x14ac:dyDescent="0.45">
      <c r="B303" s="19" t="s">
        <v>742</v>
      </c>
      <c r="C303" s="19" t="s">
        <v>743</v>
      </c>
      <c r="D303" s="32">
        <v>20551</v>
      </c>
    </row>
    <row r="304" spans="2:4" x14ac:dyDescent="0.45">
      <c r="B304" s="19" t="s">
        <v>744</v>
      </c>
      <c r="C304" s="33" t="s">
        <v>745</v>
      </c>
      <c r="D304" s="32">
        <v>49895</v>
      </c>
    </row>
    <row r="305" spans="2:4" x14ac:dyDescent="0.45">
      <c r="B305" s="19" t="s">
        <v>746</v>
      </c>
      <c r="C305" s="33" t="s">
        <v>747</v>
      </c>
      <c r="D305" s="32">
        <v>7020</v>
      </c>
    </row>
    <row r="306" spans="2:4" x14ac:dyDescent="0.45">
      <c r="B306" s="19" t="s">
        <v>748</v>
      </c>
      <c r="C306" s="33" t="s">
        <v>749</v>
      </c>
      <c r="D306" s="32">
        <v>6964</v>
      </c>
    </row>
    <row r="307" spans="2:4" x14ac:dyDescent="0.45">
      <c r="B307" s="19" t="s">
        <v>750</v>
      </c>
      <c r="C307" s="33" t="s">
        <v>751</v>
      </c>
      <c r="D307" s="32">
        <v>31879</v>
      </c>
    </row>
    <row r="308" spans="2:4" x14ac:dyDescent="0.45">
      <c r="B308" s="19" t="s">
        <v>752</v>
      </c>
      <c r="C308" s="33" t="s">
        <v>753</v>
      </c>
      <c r="D308" s="32">
        <v>117887</v>
      </c>
    </row>
    <row r="309" spans="2:4" x14ac:dyDescent="0.45">
      <c r="B309" s="19" t="s">
        <v>754</v>
      </c>
      <c r="C309" s="33" t="s">
        <v>755</v>
      </c>
      <c r="D309" s="32">
        <v>85442</v>
      </c>
    </row>
    <row r="310" spans="2:4" x14ac:dyDescent="0.45">
      <c r="B310" s="19" t="s">
        <v>756</v>
      </c>
      <c r="C310" s="33" t="s">
        <v>757</v>
      </c>
      <c r="D310" s="32">
        <v>14641</v>
      </c>
    </row>
    <row r="311" spans="2:4" x14ac:dyDescent="0.45">
      <c r="B311" s="19" t="s">
        <v>758</v>
      </c>
      <c r="C311" s="34" t="s">
        <v>759</v>
      </c>
      <c r="D311" s="32">
        <v>14749</v>
      </c>
    </row>
    <row r="312" spans="2:4" x14ac:dyDescent="0.45">
      <c r="B312" s="19" t="s">
        <v>760</v>
      </c>
      <c r="C312" s="34" t="s">
        <v>761</v>
      </c>
      <c r="D312" s="32">
        <v>208145</v>
      </c>
    </row>
    <row r="313" spans="2:4" x14ac:dyDescent="0.45">
      <c r="B313" s="19" t="s">
        <v>762</v>
      </c>
      <c r="C313" s="34" t="s">
        <v>763</v>
      </c>
      <c r="D313" s="32">
        <v>15995</v>
      </c>
    </row>
    <row r="314" spans="2:4" x14ac:dyDescent="0.45">
      <c r="B314" s="19" t="s">
        <v>764</v>
      </c>
      <c r="C314" s="34" t="s">
        <v>765</v>
      </c>
      <c r="D314" s="32">
        <v>30712</v>
      </c>
    </row>
    <row r="315" spans="2:4" x14ac:dyDescent="0.45">
      <c r="B315" s="19" t="s">
        <v>766</v>
      </c>
      <c r="C315" s="33" t="s">
        <v>767</v>
      </c>
      <c r="D315" s="32">
        <v>19911</v>
      </c>
    </row>
    <row r="316" spans="2:4" x14ac:dyDescent="0.45">
      <c r="B316" s="19" t="s">
        <v>768</v>
      </c>
      <c r="C316" s="33" t="s">
        <v>769</v>
      </c>
      <c r="D316" s="32">
        <v>15067</v>
      </c>
    </row>
    <row r="317" spans="2:4" x14ac:dyDescent="0.45">
      <c r="B317" s="19" t="s">
        <v>770</v>
      </c>
      <c r="C317" s="33" t="s">
        <v>771</v>
      </c>
      <c r="D317" s="32">
        <v>27773</v>
      </c>
    </row>
    <row r="318" spans="2:4" x14ac:dyDescent="0.45">
      <c r="B318" s="19" t="s">
        <v>772</v>
      </c>
      <c r="C318" s="33" t="s">
        <v>773</v>
      </c>
      <c r="D318" s="32">
        <v>12847</v>
      </c>
    </row>
    <row r="319" spans="2:4" x14ac:dyDescent="0.45">
      <c r="B319" s="19" t="s">
        <v>774</v>
      </c>
      <c r="C319" s="33" t="s">
        <v>775</v>
      </c>
      <c r="D319" s="32">
        <v>38140</v>
      </c>
    </row>
    <row r="320" spans="2:4" x14ac:dyDescent="0.45">
      <c r="B320" s="19" t="s">
        <v>776</v>
      </c>
      <c r="C320" s="33" t="s">
        <v>777</v>
      </c>
      <c r="D320" s="32">
        <v>42475</v>
      </c>
    </row>
    <row r="321" spans="2:4" x14ac:dyDescent="0.45">
      <c r="B321" s="19" t="s">
        <v>778</v>
      </c>
      <c r="C321" s="33" t="s">
        <v>779</v>
      </c>
      <c r="D321" s="32">
        <v>5006</v>
      </c>
    </row>
    <row r="322" spans="2:4" x14ac:dyDescent="0.45">
      <c r="B322" s="19" t="s">
        <v>780</v>
      </c>
      <c r="C322" s="33" t="s">
        <v>781</v>
      </c>
      <c r="D322" s="32">
        <v>40978</v>
      </c>
    </row>
    <row r="323" spans="2:4" x14ac:dyDescent="0.45">
      <c r="B323" s="19" t="s">
        <v>782</v>
      </c>
      <c r="C323" s="19" t="s">
        <v>783</v>
      </c>
      <c r="D323" s="32">
        <v>40444</v>
      </c>
    </row>
    <row r="324" spans="2:4" x14ac:dyDescent="0.45">
      <c r="B324" s="19" t="s">
        <v>784</v>
      </c>
      <c r="C324" s="19" t="s">
        <v>785</v>
      </c>
      <c r="D324" s="32">
        <v>17753</v>
      </c>
    </row>
    <row r="325" spans="2:4" x14ac:dyDescent="0.45">
      <c r="B325" s="19" t="s">
        <v>786</v>
      </c>
      <c r="C325" s="19" t="s">
        <v>787</v>
      </c>
      <c r="D325" s="32">
        <v>3844</v>
      </c>
    </row>
    <row r="326" spans="2:4" x14ac:dyDescent="0.45">
      <c r="B326" s="19" t="s">
        <v>788</v>
      </c>
      <c r="C326" s="19" t="s">
        <v>789</v>
      </c>
      <c r="D326" s="32">
        <v>8354</v>
      </c>
    </row>
    <row r="327" spans="2:4" x14ac:dyDescent="0.45">
      <c r="B327" s="19" t="s">
        <v>790</v>
      </c>
      <c r="C327" s="19" t="s">
        <v>791</v>
      </c>
      <c r="D327" s="32">
        <v>10613</v>
      </c>
    </row>
    <row r="328" spans="2:4" x14ac:dyDescent="0.45">
      <c r="B328" s="19" t="s">
        <v>792</v>
      </c>
      <c r="C328" s="19" t="s">
        <v>793</v>
      </c>
      <c r="D328" s="32">
        <v>11961</v>
      </c>
    </row>
    <row r="329" spans="2:4" x14ac:dyDescent="0.45">
      <c r="B329" s="19" t="s">
        <v>794</v>
      </c>
      <c r="C329" s="19" t="s">
        <v>795</v>
      </c>
      <c r="D329" s="32">
        <v>96787</v>
      </c>
    </row>
    <row r="330" spans="2:4" x14ac:dyDescent="0.45">
      <c r="B330" s="19" t="s">
        <v>796</v>
      </c>
      <c r="C330" s="19" t="s">
        <v>797</v>
      </c>
      <c r="D330" s="32">
        <v>20488</v>
      </c>
    </row>
    <row r="331" spans="2:4" x14ac:dyDescent="0.45">
      <c r="B331" s="19" t="s">
        <v>798</v>
      </c>
      <c r="C331" s="19" t="s">
        <v>799</v>
      </c>
      <c r="D331" s="32">
        <v>5369</v>
      </c>
    </row>
    <row r="332" spans="2:4" x14ac:dyDescent="0.45">
      <c r="B332" s="19" t="s">
        <v>800</v>
      </c>
      <c r="C332" s="19" t="s">
        <v>801</v>
      </c>
      <c r="D332" s="32">
        <v>17928</v>
      </c>
    </row>
    <row r="333" spans="2:4" x14ac:dyDescent="0.45">
      <c r="B333" s="19" t="s">
        <v>802</v>
      </c>
      <c r="C333" s="19" t="s">
        <v>803</v>
      </c>
      <c r="D333" s="32">
        <v>124484</v>
      </c>
    </row>
    <row r="334" spans="2:4" x14ac:dyDescent="0.45">
      <c r="B334" s="19" t="s">
        <v>804</v>
      </c>
      <c r="C334" s="19" t="s">
        <v>805</v>
      </c>
      <c r="D334" s="32">
        <v>219053</v>
      </c>
    </row>
    <row r="335" spans="2:4" x14ac:dyDescent="0.45">
      <c r="B335" s="19" t="s">
        <v>806</v>
      </c>
      <c r="C335" s="19" t="s">
        <v>807</v>
      </c>
      <c r="D335" s="32">
        <v>171121</v>
      </c>
    </row>
    <row r="336" spans="2:4" x14ac:dyDescent="0.45">
      <c r="B336" s="19" t="s">
        <v>808</v>
      </c>
      <c r="C336" s="19" t="s">
        <v>809</v>
      </c>
      <c r="D336" s="32">
        <v>179070</v>
      </c>
    </row>
    <row r="337" spans="2:4" x14ac:dyDescent="0.45">
      <c r="B337" s="19" t="s">
        <v>810</v>
      </c>
      <c r="C337" s="19" t="s">
        <v>811</v>
      </c>
      <c r="D337" s="32">
        <v>242634</v>
      </c>
    </row>
    <row r="338" spans="2:4" x14ac:dyDescent="0.45">
      <c r="B338" s="19" t="s">
        <v>812</v>
      </c>
      <c r="C338" s="19" t="s">
        <v>813</v>
      </c>
      <c r="D338" s="32">
        <v>176440</v>
      </c>
    </row>
    <row r="339" spans="2:4" x14ac:dyDescent="0.45">
      <c r="B339" s="19" t="s">
        <v>814</v>
      </c>
      <c r="C339" s="19" t="s">
        <v>815</v>
      </c>
      <c r="D339" s="32">
        <v>148392</v>
      </c>
    </row>
    <row r="340" spans="2:4" x14ac:dyDescent="0.45">
      <c r="B340" s="19" t="s">
        <v>816</v>
      </c>
      <c r="C340" s="19" t="s">
        <v>817</v>
      </c>
      <c r="D340" s="32">
        <v>146367</v>
      </c>
    </row>
    <row r="341" spans="2:4" x14ac:dyDescent="0.45">
      <c r="B341" s="19" t="s">
        <v>818</v>
      </c>
      <c r="C341" s="19" t="s">
        <v>819</v>
      </c>
      <c r="D341" s="32">
        <v>322061</v>
      </c>
    </row>
    <row r="342" spans="2:4" x14ac:dyDescent="0.45">
      <c r="B342" s="19" t="s">
        <v>820</v>
      </c>
      <c r="C342" s="19" t="s">
        <v>821</v>
      </c>
      <c r="D342" s="32">
        <v>83011</v>
      </c>
    </row>
    <row r="343" spans="2:4" x14ac:dyDescent="0.45">
      <c r="B343" s="19" t="s">
        <v>822</v>
      </c>
      <c r="C343" s="19" t="s">
        <v>823</v>
      </c>
      <c r="D343" s="32">
        <v>38123</v>
      </c>
    </row>
    <row r="344" spans="2:4" x14ac:dyDescent="0.45">
      <c r="B344" s="19" t="s">
        <v>824</v>
      </c>
      <c r="C344" s="19" t="s">
        <v>825</v>
      </c>
      <c r="D344" s="32">
        <v>279078</v>
      </c>
    </row>
    <row r="345" spans="2:4" x14ac:dyDescent="0.45">
      <c r="B345" s="19" t="s">
        <v>826</v>
      </c>
      <c r="C345" s="19" t="s">
        <v>827</v>
      </c>
      <c r="D345" s="32">
        <v>227964</v>
      </c>
    </row>
    <row r="346" spans="2:4" x14ac:dyDescent="0.45">
      <c r="B346" s="19" t="s">
        <v>828</v>
      </c>
      <c r="C346" s="19" t="s">
        <v>829</v>
      </c>
      <c r="D346" s="32">
        <v>230215</v>
      </c>
    </row>
    <row r="347" spans="2:4" x14ac:dyDescent="0.45">
      <c r="B347" s="19" t="s">
        <v>830</v>
      </c>
      <c r="C347" s="19" t="s">
        <v>831</v>
      </c>
      <c r="D347" s="32">
        <v>140227</v>
      </c>
    </row>
    <row r="348" spans="2:4" x14ac:dyDescent="0.45">
      <c r="B348" s="19" t="s">
        <v>832</v>
      </c>
      <c r="C348" s="19" t="s">
        <v>833</v>
      </c>
      <c r="D348" s="32">
        <v>101522</v>
      </c>
    </row>
    <row r="349" spans="2:4" x14ac:dyDescent="0.45">
      <c r="B349" s="19" t="s">
        <v>834</v>
      </c>
      <c r="C349" s="19" t="s">
        <v>835</v>
      </c>
      <c r="D349" s="32">
        <v>92474</v>
      </c>
    </row>
    <row r="350" spans="2:4" x14ac:dyDescent="0.45">
      <c r="B350" s="19" t="s">
        <v>836</v>
      </c>
      <c r="C350" s="19" t="s">
        <v>837</v>
      </c>
      <c r="D350" s="32">
        <v>137915</v>
      </c>
    </row>
    <row r="351" spans="2:4" x14ac:dyDescent="0.45">
      <c r="B351" s="19" t="s">
        <v>838</v>
      </c>
      <c r="C351" s="19" t="s">
        <v>839</v>
      </c>
      <c r="D351" s="32">
        <v>229646</v>
      </c>
    </row>
    <row r="352" spans="2:4" x14ac:dyDescent="0.45">
      <c r="B352" s="19" t="s">
        <v>840</v>
      </c>
      <c r="C352" s="19" t="s">
        <v>841</v>
      </c>
      <c r="D352" s="32">
        <v>57722</v>
      </c>
    </row>
    <row r="353" spans="2:4" x14ac:dyDescent="0.45">
      <c r="B353" s="19" t="s">
        <v>842</v>
      </c>
      <c r="C353" s="19" t="s">
        <v>843</v>
      </c>
      <c r="D353" s="32">
        <v>35581</v>
      </c>
    </row>
    <row r="354" spans="2:4" x14ac:dyDescent="0.45">
      <c r="B354" s="19" t="s">
        <v>844</v>
      </c>
      <c r="C354" s="19" t="s">
        <v>845</v>
      </c>
      <c r="D354" s="32">
        <v>43933</v>
      </c>
    </row>
    <row r="355" spans="2:4" x14ac:dyDescent="0.45">
      <c r="B355" s="19" t="s">
        <v>846</v>
      </c>
      <c r="C355" s="19" t="s">
        <v>847</v>
      </c>
      <c r="D355" s="32">
        <v>68922</v>
      </c>
    </row>
    <row r="356" spans="2:4" x14ac:dyDescent="0.45">
      <c r="B356" s="19" t="s">
        <v>848</v>
      </c>
      <c r="C356" s="19" t="s">
        <v>849</v>
      </c>
      <c r="D356" s="32">
        <v>211318</v>
      </c>
    </row>
    <row r="357" spans="2:4" x14ac:dyDescent="0.45">
      <c r="B357" s="19" t="s">
        <v>850</v>
      </c>
      <c r="C357" s="19" t="s">
        <v>851</v>
      </c>
      <c r="D357" s="32">
        <v>82025</v>
      </c>
    </row>
    <row r="358" spans="2:4" x14ac:dyDescent="0.45">
      <c r="B358" s="19" t="s">
        <v>852</v>
      </c>
      <c r="C358" s="19" t="s">
        <v>853</v>
      </c>
      <c r="D358" s="32">
        <v>47194</v>
      </c>
    </row>
    <row r="359" spans="2:4" x14ac:dyDescent="0.45">
      <c r="B359" s="19" t="s">
        <v>854</v>
      </c>
      <c r="C359" s="19" t="s">
        <v>855</v>
      </c>
      <c r="D359" s="32">
        <v>332550</v>
      </c>
    </row>
    <row r="360" spans="2:4" x14ac:dyDescent="0.45">
      <c r="B360" s="19" t="s">
        <v>856</v>
      </c>
      <c r="C360" s="19" t="s">
        <v>857</v>
      </c>
      <c r="D360" s="32">
        <v>65769</v>
      </c>
    </row>
    <row r="361" spans="2:4" x14ac:dyDescent="0.45">
      <c r="B361" s="19" t="s">
        <v>858</v>
      </c>
      <c r="C361" s="19" t="s">
        <v>859</v>
      </c>
      <c r="D361" s="32">
        <v>43699</v>
      </c>
    </row>
    <row r="362" spans="2:4" x14ac:dyDescent="0.45">
      <c r="B362" s="19" t="s">
        <v>860</v>
      </c>
      <c r="C362" s="19" t="s">
        <v>861</v>
      </c>
      <c r="D362" s="32">
        <v>137453</v>
      </c>
    </row>
    <row r="363" spans="2:4" x14ac:dyDescent="0.45">
      <c r="B363" s="19" t="s">
        <v>862</v>
      </c>
      <c r="C363" s="19" t="s">
        <v>863</v>
      </c>
      <c r="D363" s="32">
        <v>80430</v>
      </c>
    </row>
    <row r="364" spans="2:4" x14ac:dyDescent="0.45">
      <c r="B364" s="19" t="s">
        <v>864</v>
      </c>
      <c r="C364" s="19" t="s">
        <v>865</v>
      </c>
      <c r="D364" s="32">
        <v>120074</v>
      </c>
    </row>
    <row r="365" spans="2:4" x14ac:dyDescent="0.45">
      <c r="B365" s="19" t="s">
        <v>866</v>
      </c>
      <c r="C365" s="19" t="s">
        <v>867</v>
      </c>
      <c r="D365" s="32">
        <v>27110</v>
      </c>
    </row>
    <row r="366" spans="2:4" x14ac:dyDescent="0.45">
      <c r="B366" s="19" t="s">
        <v>868</v>
      </c>
      <c r="C366" s="19" t="s">
        <v>869</v>
      </c>
      <c r="D366" s="32">
        <v>29340</v>
      </c>
    </row>
    <row r="367" spans="2:4" x14ac:dyDescent="0.45">
      <c r="B367" s="19" t="s">
        <v>870</v>
      </c>
      <c r="C367" s="19" t="s">
        <v>871</v>
      </c>
      <c r="D367" s="32">
        <v>38375</v>
      </c>
    </row>
    <row r="368" spans="2:4" x14ac:dyDescent="0.45">
      <c r="B368" s="19" t="s">
        <v>872</v>
      </c>
      <c r="C368" s="19" t="s">
        <v>873</v>
      </c>
      <c r="D368" s="32">
        <v>14438</v>
      </c>
    </row>
    <row r="369" spans="2:4" x14ac:dyDescent="0.45">
      <c r="B369" s="19" t="s">
        <v>874</v>
      </c>
      <c r="C369" s="19" t="s">
        <v>875</v>
      </c>
      <c r="D369" s="32">
        <v>212383</v>
      </c>
    </row>
    <row r="370" spans="2:4" x14ac:dyDescent="0.45">
      <c r="B370" s="19" t="s">
        <v>876</v>
      </c>
      <c r="C370" s="19" t="s">
        <v>877</v>
      </c>
      <c r="D370" s="32">
        <v>126697</v>
      </c>
    </row>
    <row r="371" spans="2:4" x14ac:dyDescent="0.45">
      <c r="B371" s="19" t="s">
        <v>878</v>
      </c>
      <c r="C371" s="19" t="s">
        <v>879</v>
      </c>
      <c r="D371" s="32">
        <v>16643</v>
      </c>
    </row>
    <row r="372" spans="2:4" x14ac:dyDescent="0.45">
      <c r="B372" s="19" t="s">
        <v>880</v>
      </c>
      <c r="C372" s="19" t="s">
        <v>881</v>
      </c>
      <c r="D372" s="32">
        <v>83920</v>
      </c>
    </row>
    <row r="373" spans="2:4" x14ac:dyDescent="0.45">
      <c r="B373" s="19" t="s">
        <v>882</v>
      </c>
      <c r="C373" s="19" t="s">
        <v>883</v>
      </c>
      <c r="D373" s="32">
        <v>97373</v>
      </c>
    </row>
    <row r="374" spans="2:4" x14ac:dyDescent="0.45">
      <c r="B374" s="19" t="s">
        <v>884</v>
      </c>
      <c r="C374" s="19" t="s">
        <v>885</v>
      </c>
      <c r="D374" s="32">
        <v>334092</v>
      </c>
    </row>
    <row r="375" spans="2:4" x14ac:dyDescent="0.45">
      <c r="B375" s="19" t="s">
        <v>886</v>
      </c>
      <c r="C375" s="19" t="s">
        <v>887</v>
      </c>
      <c r="D375" s="32">
        <v>261627</v>
      </c>
    </row>
    <row r="376" spans="2:4" x14ac:dyDescent="0.45">
      <c r="B376" s="19" t="s">
        <v>888</v>
      </c>
      <c r="C376" s="19" t="s">
        <v>889</v>
      </c>
      <c r="D376" s="32">
        <v>45066</v>
      </c>
    </row>
    <row r="377" spans="2:4" x14ac:dyDescent="0.45">
      <c r="B377" s="19" t="s">
        <v>890</v>
      </c>
      <c r="C377" s="19" t="s">
        <v>891</v>
      </c>
      <c r="D377" s="32">
        <v>148620</v>
      </c>
    </row>
    <row r="378" spans="2:4" x14ac:dyDescent="0.45">
      <c r="B378" s="19" t="s">
        <v>892</v>
      </c>
      <c r="C378" s="19" t="s">
        <v>893</v>
      </c>
      <c r="D378" s="32">
        <v>132937</v>
      </c>
    </row>
    <row r="379" spans="2:4" x14ac:dyDescent="0.45">
      <c r="B379" s="19" t="s">
        <v>894</v>
      </c>
      <c r="C379" s="19" t="s">
        <v>895</v>
      </c>
      <c r="D379" s="32">
        <v>9245</v>
      </c>
    </row>
    <row r="380" spans="2:4" x14ac:dyDescent="0.45">
      <c r="B380" s="19" t="s">
        <v>896</v>
      </c>
      <c r="C380" s="19" t="s">
        <v>897</v>
      </c>
      <c r="D380" s="32">
        <v>296293</v>
      </c>
    </row>
    <row r="381" spans="2:4" x14ac:dyDescent="0.45">
      <c r="B381" s="19" t="s">
        <v>898</v>
      </c>
      <c r="C381" s="19" t="s">
        <v>899</v>
      </c>
      <c r="D381" s="32">
        <v>520425</v>
      </c>
    </row>
    <row r="382" spans="2:4" x14ac:dyDescent="0.45">
      <c r="B382" s="19" t="s">
        <v>900</v>
      </c>
      <c r="C382" s="19" t="s">
        <v>901</v>
      </c>
      <c r="D382" s="32">
        <v>349439</v>
      </c>
    </row>
    <row r="383" spans="2:4" x14ac:dyDescent="0.45">
      <c r="B383" s="19" t="s">
        <v>902</v>
      </c>
      <c r="C383" s="19" t="s">
        <v>903</v>
      </c>
      <c r="D383" s="32">
        <v>218793</v>
      </c>
    </row>
    <row r="384" spans="2:4" x14ac:dyDescent="0.45">
      <c r="B384" s="19" t="s">
        <v>904</v>
      </c>
      <c r="C384" s="19" t="s">
        <v>905</v>
      </c>
      <c r="D384" s="32">
        <v>88034</v>
      </c>
    </row>
    <row r="385" spans="2:4" x14ac:dyDescent="0.45">
      <c r="B385" s="19" t="s">
        <v>906</v>
      </c>
      <c r="C385" s="19" t="s">
        <v>907</v>
      </c>
      <c r="D385" s="32">
        <v>586732</v>
      </c>
    </row>
    <row r="386" spans="2:4" x14ac:dyDescent="0.45">
      <c r="B386" s="19" t="s">
        <v>908</v>
      </c>
      <c r="C386" s="19" t="s">
        <v>909</v>
      </c>
      <c r="D386" s="32">
        <v>344723</v>
      </c>
    </row>
    <row r="387" spans="2:4" x14ac:dyDescent="0.45">
      <c r="B387" s="19" t="s">
        <v>910</v>
      </c>
      <c r="C387" s="19" t="s">
        <v>911</v>
      </c>
      <c r="D387" s="32">
        <v>163544</v>
      </c>
    </row>
    <row r="388" spans="2:4" x14ac:dyDescent="0.45">
      <c r="B388" s="19" t="s">
        <v>912</v>
      </c>
      <c r="C388" s="19" t="s">
        <v>913</v>
      </c>
      <c r="D388" s="32">
        <v>1416584</v>
      </c>
    </row>
    <row r="389" spans="2:4" x14ac:dyDescent="0.45">
      <c r="B389" s="19" t="s">
        <v>914</v>
      </c>
      <c r="C389" s="19" t="s">
        <v>915</v>
      </c>
      <c r="D389" s="32">
        <v>530391</v>
      </c>
    </row>
    <row r="390" spans="2:4" x14ac:dyDescent="0.45">
      <c r="B390" s="19" t="s">
        <v>916</v>
      </c>
      <c r="C390" s="19" t="s">
        <v>917</v>
      </c>
      <c r="D390" s="32">
        <v>1123901</v>
      </c>
    </row>
    <row r="391" spans="2:4" x14ac:dyDescent="0.45">
      <c r="B391" s="19" t="s">
        <v>918</v>
      </c>
      <c r="C391" s="19" t="s">
        <v>919</v>
      </c>
      <c r="D391" s="32">
        <v>61256</v>
      </c>
    </row>
    <row r="392" spans="2:4" x14ac:dyDescent="0.45">
      <c r="B392" s="19" t="s">
        <v>920</v>
      </c>
      <c r="C392" s="19" t="s">
        <v>921</v>
      </c>
      <c r="D392" s="32">
        <v>77621</v>
      </c>
    </row>
    <row r="393" spans="2:4" x14ac:dyDescent="0.45">
      <c r="B393" s="19" t="s">
        <v>922</v>
      </c>
      <c r="C393" s="19" t="s">
        <v>923</v>
      </c>
      <c r="D393" s="32">
        <v>29242</v>
      </c>
    </row>
    <row r="394" spans="2:4" x14ac:dyDescent="0.45">
      <c r="B394" s="19" t="s">
        <v>924</v>
      </c>
      <c r="C394" s="19" t="s">
        <v>925</v>
      </c>
      <c r="D394" s="32">
        <v>161188</v>
      </c>
    </row>
    <row r="395" spans="2:4" x14ac:dyDescent="0.45">
      <c r="B395" s="19" t="s">
        <v>926</v>
      </c>
      <c r="C395" s="19" t="s">
        <v>927</v>
      </c>
      <c r="D395" s="32">
        <v>331383</v>
      </c>
    </row>
    <row r="396" spans="2:4" x14ac:dyDescent="0.45">
      <c r="B396" s="19" t="s">
        <v>928</v>
      </c>
      <c r="C396" s="19" t="s">
        <v>929</v>
      </c>
      <c r="D396" s="32">
        <v>155017</v>
      </c>
    </row>
    <row r="397" spans="2:4" x14ac:dyDescent="0.45">
      <c r="B397" s="19" t="s">
        <v>930</v>
      </c>
      <c r="C397" s="19" t="s">
        <v>931</v>
      </c>
      <c r="D397" s="32">
        <v>163308</v>
      </c>
    </row>
    <row r="398" spans="2:4" x14ac:dyDescent="0.45">
      <c r="B398" s="19" t="s">
        <v>932</v>
      </c>
      <c r="C398" s="19" t="s">
        <v>933</v>
      </c>
      <c r="D398" s="32">
        <v>63364</v>
      </c>
    </row>
    <row r="399" spans="2:4" x14ac:dyDescent="0.45">
      <c r="B399" s="19" t="s">
        <v>934</v>
      </c>
      <c r="C399" s="19" t="s">
        <v>935</v>
      </c>
      <c r="D399" s="32">
        <v>193482</v>
      </c>
    </row>
    <row r="400" spans="2:4" x14ac:dyDescent="0.45">
      <c r="B400" s="19" t="s">
        <v>936</v>
      </c>
      <c r="C400" s="19" t="s">
        <v>937</v>
      </c>
      <c r="D400" s="32">
        <v>311584</v>
      </c>
    </row>
    <row r="401" spans="2:4" x14ac:dyDescent="0.45">
      <c r="B401" s="19" t="s">
        <v>938</v>
      </c>
      <c r="C401" s="19" t="s">
        <v>939</v>
      </c>
      <c r="D401" s="32">
        <v>232966</v>
      </c>
    </row>
    <row r="402" spans="2:4" x14ac:dyDescent="0.45">
      <c r="B402" s="19" t="s">
        <v>940</v>
      </c>
      <c r="C402" s="19" t="s">
        <v>941</v>
      </c>
      <c r="D402" s="32">
        <v>49844</v>
      </c>
    </row>
    <row r="403" spans="2:4" x14ac:dyDescent="0.45">
      <c r="B403" s="19" t="s">
        <v>942</v>
      </c>
      <c r="C403" s="19" t="s">
        <v>943</v>
      </c>
      <c r="D403" s="32">
        <v>202086</v>
      </c>
    </row>
    <row r="404" spans="2:4" x14ac:dyDescent="0.45">
      <c r="B404" s="19" t="s">
        <v>944</v>
      </c>
      <c r="C404" s="19" t="s">
        <v>945</v>
      </c>
      <c r="D404" s="32">
        <v>125875</v>
      </c>
    </row>
    <row r="405" spans="2:4" x14ac:dyDescent="0.45">
      <c r="B405" s="19" t="s">
        <v>946</v>
      </c>
      <c r="C405" s="19" t="s">
        <v>947</v>
      </c>
      <c r="D405" s="32">
        <v>33044</v>
      </c>
    </row>
    <row r="406" spans="2:4" x14ac:dyDescent="0.45">
      <c r="B406" s="19" t="s">
        <v>948</v>
      </c>
      <c r="C406" s="19" t="s">
        <v>949</v>
      </c>
      <c r="D406" s="32">
        <v>11848</v>
      </c>
    </row>
    <row r="407" spans="2:4" x14ac:dyDescent="0.45">
      <c r="B407" s="19" t="s">
        <v>950</v>
      </c>
      <c r="C407" s="19" t="s">
        <v>951</v>
      </c>
      <c r="D407" s="32">
        <v>36577</v>
      </c>
    </row>
    <row r="408" spans="2:4" x14ac:dyDescent="0.45">
      <c r="B408" s="19" t="s">
        <v>952</v>
      </c>
      <c r="C408" s="19" t="s">
        <v>953</v>
      </c>
      <c r="D408" s="32">
        <v>88795</v>
      </c>
    </row>
    <row r="409" spans="2:4" x14ac:dyDescent="0.45">
      <c r="B409" s="19" t="s">
        <v>954</v>
      </c>
      <c r="C409" s="19" t="s">
        <v>955</v>
      </c>
      <c r="D409" s="32">
        <v>561730</v>
      </c>
    </row>
    <row r="410" spans="2:4" x14ac:dyDescent="0.45">
      <c r="B410" s="19" t="s">
        <v>956</v>
      </c>
      <c r="C410" s="19" t="s">
        <v>957</v>
      </c>
      <c r="D410" s="32">
        <v>330772</v>
      </c>
    </row>
    <row r="411" spans="2:4" x14ac:dyDescent="0.45">
      <c r="B411" s="19" t="s">
        <v>958</v>
      </c>
      <c r="C411" s="19" t="s">
        <v>959</v>
      </c>
      <c r="D411" s="32">
        <v>171767</v>
      </c>
    </row>
    <row r="412" spans="2:4" x14ac:dyDescent="0.45">
      <c r="B412" s="19" t="s">
        <v>960</v>
      </c>
      <c r="C412" s="19" t="s">
        <v>961</v>
      </c>
      <c r="D412" s="32">
        <v>56592</v>
      </c>
    </row>
    <row r="413" spans="2:4" x14ac:dyDescent="0.45">
      <c r="B413" s="19" t="s">
        <v>962</v>
      </c>
      <c r="C413" s="19" t="s">
        <v>963</v>
      </c>
      <c r="D413" s="32">
        <v>28243</v>
      </c>
    </row>
    <row r="414" spans="2:4" x14ac:dyDescent="0.45">
      <c r="B414" s="19" t="s">
        <v>964</v>
      </c>
      <c r="C414" s="19" t="s">
        <v>965</v>
      </c>
      <c r="D414" s="32">
        <v>71905</v>
      </c>
    </row>
    <row r="415" spans="2:4" x14ac:dyDescent="0.45">
      <c r="B415" s="19" t="s">
        <v>966</v>
      </c>
      <c r="C415" s="19" t="s">
        <v>967</v>
      </c>
      <c r="D415" s="32">
        <v>44806</v>
      </c>
    </row>
    <row r="416" spans="2:4" x14ac:dyDescent="0.45">
      <c r="B416" s="19" t="s">
        <v>968</v>
      </c>
      <c r="C416" s="19" t="s">
        <v>969</v>
      </c>
      <c r="D416" s="32">
        <v>56610</v>
      </c>
    </row>
    <row r="417" spans="2:4" x14ac:dyDescent="0.45">
      <c r="B417" s="19" t="s">
        <v>970</v>
      </c>
      <c r="C417" s="19" t="s">
        <v>971</v>
      </c>
      <c r="D417" s="32">
        <v>47162</v>
      </c>
    </row>
    <row r="418" spans="2:4" x14ac:dyDescent="0.45">
      <c r="B418" s="19" t="s">
        <v>972</v>
      </c>
      <c r="C418" s="19" t="s">
        <v>973</v>
      </c>
      <c r="D418" s="32">
        <v>89811</v>
      </c>
    </row>
    <row r="419" spans="2:4" x14ac:dyDescent="0.45">
      <c r="B419" s="19" t="s">
        <v>974</v>
      </c>
      <c r="C419" s="19" t="s">
        <v>975</v>
      </c>
      <c r="D419" s="32">
        <v>43618</v>
      </c>
    </row>
    <row r="420" spans="2:4" x14ac:dyDescent="0.45">
      <c r="B420" s="19" t="s">
        <v>976</v>
      </c>
      <c r="C420" s="19" t="s">
        <v>977</v>
      </c>
      <c r="D420" s="32">
        <v>225344</v>
      </c>
    </row>
    <row r="421" spans="2:4" x14ac:dyDescent="0.45">
      <c r="B421" s="19" t="s">
        <v>978</v>
      </c>
      <c r="C421" s="19" t="s">
        <v>979</v>
      </c>
      <c r="D421" s="32">
        <v>72133</v>
      </c>
    </row>
    <row r="422" spans="2:4" x14ac:dyDescent="0.45">
      <c r="B422" s="19" t="s">
        <v>980</v>
      </c>
      <c r="C422" s="19" t="s">
        <v>981</v>
      </c>
      <c r="D422" s="32">
        <v>465471</v>
      </c>
    </row>
    <row r="423" spans="2:4" x14ac:dyDescent="0.45">
      <c r="B423" s="19" t="s">
        <v>982</v>
      </c>
      <c r="C423" s="19" t="s">
        <v>983</v>
      </c>
      <c r="D423" s="32">
        <v>116720</v>
      </c>
    </row>
    <row r="424" spans="2:4" x14ac:dyDescent="0.45">
      <c r="B424" s="19" t="s">
        <v>984</v>
      </c>
      <c r="C424" s="19" t="s">
        <v>985</v>
      </c>
      <c r="D424" s="32">
        <v>99000</v>
      </c>
    </row>
    <row r="425" spans="2:4" x14ac:dyDescent="0.45">
      <c r="B425" s="19" t="s">
        <v>986</v>
      </c>
      <c r="C425" s="19" t="s">
        <v>987</v>
      </c>
      <c r="D425" s="32">
        <v>110970</v>
      </c>
    </row>
    <row r="426" spans="2:4" x14ac:dyDescent="0.45">
      <c r="B426" s="19" t="s">
        <v>988</v>
      </c>
      <c r="C426" s="19" t="s">
        <v>989</v>
      </c>
      <c r="D426" s="32">
        <v>53964</v>
      </c>
    </row>
    <row r="427" spans="2:4" x14ac:dyDescent="0.45">
      <c r="B427" s="19" t="s">
        <v>990</v>
      </c>
      <c r="C427" s="19" t="s">
        <v>991</v>
      </c>
      <c r="D427" s="32">
        <v>75155</v>
      </c>
    </row>
    <row r="428" spans="2:4" x14ac:dyDescent="0.45">
      <c r="B428" s="19" t="s">
        <v>992</v>
      </c>
      <c r="C428" s="19" t="s">
        <v>993</v>
      </c>
      <c r="D428" s="32">
        <v>35396</v>
      </c>
    </row>
    <row r="429" spans="2:4" x14ac:dyDescent="0.45">
      <c r="B429" s="19" t="s">
        <v>994</v>
      </c>
      <c r="C429" s="19" t="s">
        <v>995</v>
      </c>
      <c r="D429" s="32">
        <v>813054</v>
      </c>
    </row>
    <row r="430" spans="2:4" x14ac:dyDescent="0.45">
      <c r="B430" s="19" t="s">
        <v>996</v>
      </c>
      <c r="C430" s="19" t="s">
        <v>997</v>
      </c>
      <c r="D430" s="32">
        <v>184319</v>
      </c>
    </row>
    <row r="431" spans="2:4" x14ac:dyDescent="0.45">
      <c r="B431" s="19" t="s">
        <v>998</v>
      </c>
      <c r="C431" s="19" t="s">
        <v>999</v>
      </c>
      <c r="D431" s="32">
        <v>46401</v>
      </c>
    </row>
    <row r="432" spans="2:4" x14ac:dyDescent="0.45">
      <c r="B432" s="19" t="s">
        <v>1000</v>
      </c>
      <c r="C432" s="19" t="s">
        <v>1001</v>
      </c>
      <c r="D432" s="32">
        <v>93433</v>
      </c>
    </row>
    <row r="433" spans="2:4" x14ac:dyDescent="0.45">
      <c r="B433" s="19" t="s">
        <v>1002</v>
      </c>
      <c r="C433" s="19" t="s">
        <v>1003</v>
      </c>
      <c r="D433" s="32">
        <v>48681</v>
      </c>
    </row>
    <row r="434" spans="2:4" x14ac:dyDescent="0.45">
      <c r="B434" s="19" t="s">
        <v>1004</v>
      </c>
      <c r="C434" s="19" t="s">
        <v>1005</v>
      </c>
      <c r="D434" s="32">
        <v>45458</v>
      </c>
    </row>
    <row r="435" spans="2:4" x14ac:dyDescent="0.45">
      <c r="B435" s="19" t="s">
        <v>1006</v>
      </c>
      <c r="C435" s="19" t="s">
        <v>1007</v>
      </c>
      <c r="D435" s="32">
        <v>22884</v>
      </c>
    </row>
    <row r="436" spans="2:4" x14ac:dyDescent="0.45">
      <c r="B436" s="19" t="s">
        <v>1008</v>
      </c>
      <c r="C436" s="19" t="s">
        <v>1009</v>
      </c>
      <c r="D436" s="32">
        <v>45096</v>
      </c>
    </row>
    <row r="437" spans="2:4" x14ac:dyDescent="0.45">
      <c r="B437" s="19" t="s">
        <v>1010</v>
      </c>
      <c r="C437" s="19" t="s">
        <v>1011</v>
      </c>
      <c r="D437" s="32">
        <v>41997</v>
      </c>
    </row>
    <row r="438" spans="2:4" x14ac:dyDescent="0.45">
      <c r="B438" s="19" t="s">
        <v>1012</v>
      </c>
      <c r="C438" s="19" t="s">
        <v>1013</v>
      </c>
      <c r="D438" s="32">
        <v>44265</v>
      </c>
    </row>
    <row r="439" spans="2:4" x14ac:dyDescent="0.45">
      <c r="B439" s="19" t="s">
        <v>1014</v>
      </c>
      <c r="C439" s="19" t="s">
        <v>1015</v>
      </c>
      <c r="D439" s="32">
        <v>14730</v>
      </c>
    </row>
    <row r="440" spans="2:4" x14ac:dyDescent="0.45">
      <c r="B440" s="19" t="s">
        <v>1016</v>
      </c>
      <c r="C440" s="19" t="s">
        <v>1017</v>
      </c>
      <c r="D440" s="32">
        <v>18301</v>
      </c>
    </row>
    <row r="441" spans="2:4" x14ac:dyDescent="0.45">
      <c r="B441" s="19" t="s">
        <v>1018</v>
      </c>
      <c r="C441" s="19" t="s">
        <v>1019</v>
      </c>
      <c r="D441" s="32">
        <v>35926</v>
      </c>
    </row>
    <row r="442" spans="2:4" x14ac:dyDescent="0.45">
      <c r="B442" s="19" t="s">
        <v>1020</v>
      </c>
      <c r="C442" s="19" t="s">
        <v>1021</v>
      </c>
      <c r="D442" s="32">
        <v>81758</v>
      </c>
    </row>
    <row r="443" spans="2:4" x14ac:dyDescent="0.45">
      <c r="B443" s="19" t="s">
        <v>1022</v>
      </c>
      <c r="C443" s="19" t="s">
        <v>1023</v>
      </c>
      <c r="D443" s="32">
        <v>258628</v>
      </c>
    </row>
    <row r="444" spans="2:4" x14ac:dyDescent="0.45">
      <c r="B444" s="19" t="s">
        <v>1024</v>
      </c>
      <c r="C444" s="19" t="s">
        <v>1025</v>
      </c>
      <c r="D444" s="32">
        <v>336211</v>
      </c>
    </row>
    <row r="445" spans="2:4" x14ac:dyDescent="0.45">
      <c r="B445" s="19" t="s">
        <v>1026</v>
      </c>
      <c r="C445" s="19" t="s">
        <v>1027</v>
      </c>
      <c r="D445" s="32">
        <v>303694</v>
      </c>
    </row>
    <row r="446" spans="2:4" x14ac:dyDescent="0.45">
      <c r="B446" s="19" t="s">
        <v>1028</v>
      </c>
      <c r="C446" s="19" t="s">
        <v>1029</v>
      </c>
      <c r="D446" s="32">
        <v>98573</v>
      </c>
    </row>
    <row r="447" spans="2:4" x14ac:dyDescent="0.45">
      <c r="B447" s="19" t="s">
        <v>1030</v>
      </c>
      <c r="C447" s="19" t="s">
        <v>1031</v>
      </c>
      <c r="D447" s="32">
        <v>120747</v>
      </c>
    </row>
    <row r="448" spans="2:4" x14ac:dyDescent="0.45">
      <c r="B448" s="19" t="s">
        <v>1032</v>
      </c>
      <c r="C448" s="19" t="s">
        <v>1033</v>
      </c>
      <c r="D448" s="32">
        <v>22166</v>
      </c>
    </row>
    <row r="449" spans="2:4" x14ac:dyDescent="0.45">
      <c r="B449" s="19" t="s">
        <v>1034</v>
      </c>
      <c r="C449" s="19" t="s">
        <v>1035</v>
      </c>
      <c r="D449" s="32">
        <v>37604</v>
      </c>
    </row>
    <row r="450" spans="2:4" x14ac:dyDescent="0.45">
      <c r="B450" s="19" t="s">
        <v>1036</v>
      </c>
      <c r="C450" s="19" t="s">
        <v>1037</v>
      </c>
      <c r="D450" s="32">
        <v>22329</v>
      </c>
    </row>
    <row r="451" spans="2:4" x14ac:dyDescent="0.45">
      <c r="B451" s="19" t="s">
        <v>1038</v>
      </c>
      <c r="C451" s="19" t="s">
        <v>1039</v>
      </c>
      <c r="D451" s="32">
        <v>80111</v>
      </c>
    </row>
    <row r="452" spans="2:4" x14ac:dyDescent="0.45">
      <c r="B452" s="19" t="s">
        <v>1040</v>
      </c>
      <c r="C452" s="19" t="s">
        <v>1041</v>
      </c>
      <c r="D452" s="32">
        <v>20088</v>
      </c>
    </row>
    <row r="453" spans="2:4" x14ac:dyDescent="0.45">
      <c r="B453" s="19" t="s">
        <v>1042</v>
      </c>
      <c r="C453" s="19" t="s">
        <v>1043</v>
      </c>
      <c r="D453" s="32">
        <v>28962</v>
      </c>
    </row>
    <row r="454" spans="2:4" x14ac:dyDescent="0.45">
      <c r="B454" s="19" t="s">
        <v>1044</v>
      </c>
      <c r="C454" s="19" t="s">
        <v>1045</v>
      </c>
      <c r="D454" s="32">
        <v>62899</v>
      </c>
    </row>
    <row r="455" spans="2:4" x14ac:dyDescent="0.45">
      <c r="B455" s="19" t="s">
        <v>1046</v>
      </c>
      <c r="C455" s="19" t="s">
        <v>1047</v>
      </c>
      <c r="D455" s="32">
        <v>93020</v>
      </c>
    </row>
    <row r="456" spans="2:4" x14ac:dyDescent="0.45">
      <c r="B456" s="19" t="s">
        <v>1048</v>
      </c>
      <c r="C456" s="19" t="s">
        <v>1049</v>
      </c>
      <c r="D456" s="32">
        <v>57520</v>
      </c>
    </row>
    <row r="457" spans="2:4" x14ac:dyDescent="0.45">
      <c r="B457" s="19" t="s">
        <v>1050</v>
      </c>
      <c r="C457" s="19" t="s">
        <v>1051</v>
      </c>
      <c r="D457" s="32">
        <v>75682</v>
      </c>
    </row>
    <row r="458" spans="2:4" x14ac:dyDescent="0.45">
      <c r="B458" s="19" t="s">
        <v>1052</v>
      </c>
      <c r="C458" s="19" t="s">
        <v>1053</v>
      </c>
      <c r="D458" s="32">
        <v>21314</v>
      </c>
    </row>
    <row r="459" spans="2:4" x14ac:dyDescent="0.45">
      <c r="B459" s="19" t="s">
        <v>1054</v>
      </c>
      <c r="C459" s="19" t="s">
        <v>1055</v>
      </c>
      <c r="D459" s="32">
        <v>613306</v>
      </c>
    </row>
    <row r="460" spans="2:4" x14ac:dyDescent="0.45">
      <c r="B460" s="19" t="s">
        <v>1056</v>
      </c>
      <c r="C460" s="19" t="s">
        <v>1057</v>
      </c>
      <c r="D460" s="32">
        <v>390322</v>
      </c>
    </row>
    <row r="461" spans="2:4" x14ac:dyDescent="0.45">
      <c r="B461" s="19" t="s">
        <v>1058</v>
      </c>
      <c r="C461" s="19" t="s">
        <v>1059</v>
      </c>
      <c r="D461" s="32">
        <v>62768</v>
      </c>
    </row>
    <row r="462" spans="2:4" x14ac:dyDescent="0.45">
      <c r="B462" s="19" t="s">
        <v>1060</v>
      </c>
      <c r="C462" s="19" t="s">
        <v>1061</v>
      </c>
      <c r="D462" s="32">
        <v>13843</v>
      </c>
    </row>
    <row r="463" spans="2:4" x14ac:dyDescent="0.45">
      <c r="B463" s="19" t="s">
        <v>1062</v>
      </c>
      <c r="C463" s="19" t="s">
        <v>1063</v>
      </c>
      <c r="D463" s="32">
        <v>17451</v>
      </c>
    </row>
    <row r="464" spans="2:4" x14ac:dyDescent="0.45">
      <c r="B464" s="19" t="s">
        <v>1064</v>
      </c>
      <c r="C464" s="19" t="s">
        <v>1065</v>
      </c>
      <c r="D464" s="32">
        <v>974593</v>
      </c>
    </row>
    <row r="465" spans="2:4" x14ac:dyDescent="0.45">
      <c r="B465" s="19" t="s">
        <v>1066</v>
      </c>
      <c r="C465" s="19" t="s">
        <v>1067</v>
      </c>
      <c r="D465" s="32">
        <v>286138</v>
      </c>
    </row>
    <row r="466" spans="2:4" x14ac:dyDescent="0.45">
      <c r="B466" s="19" t="s">
        <v>1068</v>
      </c>
      <c r="C466" s="19" t="s">
        <v>1069</v>
      </c>
      <c r="D466" s="32">
        <v>879668</v>
      </c>
    </row>
    <row r="467" spans="2:4" x14ac:dyDescent="0.45">
      <c r="B467" s="19" t="s">
        <v>1070</v>
      </c>
      <c r="C467" s="19" t="s">
        <v>1071</v>
      </c>
      <c r="D467" s="32">
        <v>16399</v>
      </c>
    </row>
    <row r="468" spans="2:4" x14ac:dyDescent="0.45">
      <c r="B468" s="19" t="s">
        <v>1072</v>
      </c>
      <c r="C468" s="19" t="s">
        <v>1073</v>
      </c>
      <c r="D468" s="32">
        <v>62898</v>
      </c>
    </row>
    <row r="469" spans="2:4" x14ac:dyDescent="0.45">
      <c r="B469" s="19" t="s">
        <v>1074</v>
      </c>
      <c r="C469" s="19" t="s">
        <v>1075</v>
      </c>
      <c r="D469" s="32">
        <v>248131</v>
      </c>
    </row>
  </sheetData>
  <hyperlinks>
    <hyperlink ref="B6" r:id="rId1"/>
    <hyperlink ref="B9" r:id="rId2"/>
    <hyperlink ref="B7" r:id="rId3"/>
    <hyperlink ref="B8" r:id="rId4"/>
  </hyperlinks>
  <pageMargins left="0.7" right="0.7" top="0.75" bottom="0.75" header="0.3" footer="0.3"/>
  <pageSetup orientation="portrait" r:id="rId5"/>
  <ignoredErrors>
    <ignoredError sqref="D4:E5" numberStoredAsText="1"/>
    <ignoredError sqref="P7" formulaRange="1"/>
  </ignoredError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"/>
  <sheetViews>
    <sheetView workbookViewId="0">
      <selection activeCell="A6" sqref="A6:XFD6"/>
    </sheetView>
  </sheetViews>
  <sheetFormatPr defaultRowHeight="14.25" x14ac:dyDescent="0.45"/>
  <cols>
    <col min="1" max="1" width="21.73046875" style="19" bestFit="1" customWidth="1"/>
    <col min="2" max="2" width="10.86328125" style="19" bestFit="1" customWidth="1"/>
    <col min="3" max="3" width="8.3984375" style="19" bestFit="1" customWidth="1"/>
    <col min="4" max="4" width="7.3984375" style="19" bestFit="1" customWidth="1"/>
    <col min="5" max="5" width="10.1328125" style="19" bestFit="1" customWidth="1"/>
    <col min="6" max="6" width="7.3984375" style="19" bestFit="1" customWidth="1"/>
    <col min="7" max="8" width="10.1328125" style="19" bestFit="1" customWidth="1"/>
    <col min="9" max="9" width="9.86328125" style="19" bestFit="1" customWidth="1"/>
    <col min="10" max="10" width="10.1328125" style="19" bestFit="1" customWidth="1"/>
    <col min="11" max="11" width="8.3984375" style="19" bestFit="1" customWidth="1"/>
    <col min="12" max="12" width="9.86328125" style="19" bestFit="1" customWidth="1"/>
    <col min="13" max="13" width="8.3984375" style="19" bestFit="1" customWidth="1"/>
    <col min="14" max="14" width="9.86328125" style="19" bestFit="1" customWidth="1"/>
    <col min="15" max="15" width="8.3984375" style="19" bestFit="1" customWidth="1"/>
    <col min="16" max="16" width="9.86328125" style="19" bestFit="1" customWidth="1"/>
    <col min="17" max="18" width="8.3984375" style="19" bestFit="1" customWidth="1"/>
    <col min="19" max="23" width="9.86328125" style="19" bestFit="1" customWidth="1"/>
    <col min="24" max="24" width="8.3984375" style="19" bestFit="1" customWidth="1"/>
    <col min="25" max="25" width="10.1328125" style="19" bestFit="1" customWidth="1"/>
    <col min="26" max="26" width="8.3984375" style="19" bestFit="1" customWidth="1"/>
    <col min="27" max="27" width="12.1328125" style="19" bestFit="1" customWidth="1"/>
    <col min="28" max="28" width="10.1328125" style="19" bestFit="1" customWidth="1"/>
    <col min="29" max="29" width="11.06640625" style="19" bestFit="1" customWidth="1"/>
    <col min="30" max="32" width="10.86328125" style="19" bestFit="1" customWidth="1"/>
    <col min="33" max="33" width="10.1328125" style="19" bestFit="1" customWidth="1"/>
    <col min="34" max="34" width="9.86328125" style="19" bestFit="1" customWidth="1"/>
    <col min="35" max="36" width="10.1328125" style="19" bestFit="1" customWidth="1"/>
    <col min="37" max="37" width="9.86328125" style="19" bestFit="1" customWidth="1"/>
    <col min="38" max="42" width="10.86328125" style="19" bestFit="1" customWidth="1"/>
    <col min="43" max="43" width="10.1328125" style="19" bestFit="1" customWidth="1"/>
    <col min="44" max="16384" width="9.06640625" style="19"/>
  </cols>
  <sheetData>
    <row r="1" spans="1:43" s="4" customFormat="1" x14ac:dyDescent="0.45">
      <c r="A1" s="15" t="s">
        <v>171</v>
      </c>
      <c r="B1" s="227" t="s">
        <v>10</v>
      </c>
      <c r="C1" s="228" t="s">
        <v>184</v>
      </c>
      <c r="D1" s="229" t="s">
        <v>185</v>
      </c>
      <c r="E1" s="227" t="s">
        <v>12</v>
      </c>
      <c r="F1" s="227" t="s">
        <v>13</v>
      </c>
      <c r="G1" s="227" t="s">
        <v>14</v>
      </c>
      <c r="H1" s="227" t="s">
        <v>15</v>
      </c>
      <c r="I1" s="227" t="s">
        <v>16</v>
      </c>
      <c r="J1" s="227" t="s">
        <v>17</v>
      </c>
      <c r="K1" s="227" t="s">
        <v>18</v>
      </c>
      <c r="L1" s="228" t="s">
        <v>176</v>
      </c>
      <c r="M1" s="229" t="s">
        <v>177</v>
      </c>
      <c r="N1" s="227" t="s">
        <v>20</v>
      </c>
      <c r="O1" s="228" t="s">
        <v>1186</v>
      </c>
      <c r="P1" s="229" t="s">
        <v>1187</v>
      </c>
      <c r="Q1" s="228" t="s">
        <v>1188</v>
      </c>
      <c r="R1" s="229" t="s">
        <v>1189</v>
      </c>
      <c r="S1" s="227" t="s">
        <v>23</v>
      </c>
      <c r="T1" s="227" t="s">
        <v>24</v>
      </c>
      <c r="U1" s="227" t="s">
        <v>25</v>
      </c>
      <c r="V1" s="227" t="s">
        <v>26</v>
      </c>
      <c r="W1" s="227" t="s">
        <v>27</v>
      </c>
      <c r="X1" s="227" t="s">
        <v>28</v>
      </c>
      <c r="Y1" s="227" t="s">
        <v>29</v>
      </c>
      <c r="Z1" s="228" t="s">
        <v>1190</v>
      </c>
      <c r="AA1" s="230" t="s">
        <v>1191</v>
      </c>
      <c r="AB1" s="229" t="s">
        <v>1192</v>
      </c>
      <c r="AC1" s="227" t="s">
        <v>1293</v>
      </c>
      <c r="AD1" s="227" t="s">
        <v>32</v>
      </c>
      <c r="AE1" s="227" t="s">
        <v>33</v>
      </c>
      <c r="AF1" s="227" t="s">
        <v>34</v>
      </c>
      <c r="AG1" s="227" t="s">
        <v>35</v>
      </c>
      <c r="AH1" s="227" t="s">
        <v>36</v>
      </c>
      <c r="AI1" s="227" t="s">
        <v>37</v>
      </c>
      <c r="AJ1" s="227" t="s">
        <v>38</v>
      </c>
      <c r="AK1" s="227" t="s">
        <v>39</v>
      </c>
      <c r="AL1" s="227" t="s">
        <v>40</v>
      </c>
      <c r="AM1" s="227" t="s">
        <v>41</v>
      </c>
      <c r="AN1" s="227" t="s">
        <v>42</v>
      </c>
      <c r="AO1" s="227" t="s">
        <v>43</v>
      </c>
      <c r="AP1" s="227" t="s">
        <v>44</v>
      </c>
      <c r="AQ1" s="227" t="s">
        <v>45</v>
      </c>
    </row>
    <row r="2" spans="1:43" ht="14.65" thickBot="1" x14ac:dyDescent="0.5">
      <c r="A2" s="19" t="s">
        <v>1294</v>
      </c>
      <c r="B2" s="19">
        <f>'Filtered OECD Data'!B25*1000</f>
        <v>2936200</v>
      </c>
      <c r="C2" s="53">
        <f>'Summary ISIC Splits'!D29</f>
        <v>34384.244052017966</v>
      </c>
      <c r="D2" s="54">
        <f>'Summary ISIC Splits'!E29</f>
        <v>23515.755947982037</v>
      </c>
      <c r="E2" s="19">
        <f>'Filtered OECD Data'!D25*1000</f>
        <v>160500</v>
      </c>
      <c r="F2" s="19">
        <f>'Filtered OECD Data'!E25*1000</f>
        <v>166500</v>
      </c>
      <c r="G2" s="19">
        <f>'Filtered OECD Data'!F25*1000</f>
        <v>1126400</v>
      </c>
      <c r="H2" s="19">
        <f>'Filtered OECD Data'!G25*1000</f>
        <v>756200</v>
      </c>
      <c r="I2" s="19">
        <f>'Filtered OECD Data'!H25*1000</f>
        <v>112900</v>
      </c>
      <c r="J2" s="19">
        <f>'Filtered OECD Data'!I25*1000</f>
        <v>183900</v>
      </c>
      <c r="K2" s="19">
        <f>'Filtered OECD Data'!J25*1000</f>
        <v>32400</v>
      </c>
      <c r="L2" s="53">
        <f>'Filtered OECD Data'!K25*1000*('OECD Chem Pharma Split'!M$25/SUM('OECD Chem Pharma Split'!$M$25:$N$25))</f>
        <v>150601.46396519794</v>
      </c>
      <c r="M2" s="54">
        <f>'Filtered OECD Data'!K25*1000*('OECD Chem Pharma Split'!N$25/SUM('OECD Chem Pharma Split'!$M$25:$N$25))</f>
        <v>114798.53603480205</v>
      </c>
      <c r="N2" s="19">
        <f>'Filtered OECD Data'!L25*1000</f>
        <v>243400</v>
      </c>
      <c r="O2" s="53">
        <f>'Summary ISIC Splits'!J29</f>
        <v>112928.34222642469</v>
      </c>
      <c r="P2" s="54">
        <f>'Summary ISIC Splits'!K29</f>
        <v>83771.657773575324</v>
      </c>
      <c r="Q2" s="53">
        <f>'Summary ISIC Splits'!M29</f>
        <v>42853.329699590206</v>
      </c>
      <c r="R2" s="54">
        <f>'Summary ISIC Splits'!N29</f>
        <v>47346.670300409794</v>
      </c>
      <c r="S2" s="19">
        <f>'Filtered OECD Data'!O25*1000</f>
        <v>330000</v>
      </c>
      <c r="T2" s="19">
        <f>'Filtered OECD Data'!P25*1000</f>
        <v>640900</v>
      </c>
      <c r="U2" s="19">
        <f>'Filtered OECD Data'!Q25*1000</f>
        <v>237900</v>
      </c>
      <c r="V2" s="19">
        <f>'Filtered OECD Data'!R25*1000</f>
        <v>302100</v>
      </c>
      <c r="W2" s="19">
        <f>'Filtered OECD Data'!S25*1000</f>
        <v>653900</v>
      </c>
      <c r="X2" s="19">
        <f>'Filtered OECD Data'!T25*1000</f>
        <v>84300</v>
      </c>
      <c r="Y2" s="19">
        <f>'Filtered OECD Data'!U25*1000</f>
        <v>522600</v>
      </c>
      <c r="Z2" s="53">
        <f>'Summary ISIC Splits'!P29</f>
        <v>158621.46382176597</v>
      </c>
      <c r="AA2" s="56">
        <f>'Summary ISIC Splits'!Q29</f>
        <v>4013.7009469626901</v>
      </c>
      <c r="AB2" s="54">
        <f>'Summary ISIC Splits'!R29</f>
        <v>75264.835231271383</v>
      </c>
      <c r="AC2" s="19">
        <f>'Filtered OECD Data'!W25*1000</f>
        <v>4401100</v>
      </c>
      <c r="AD2" s="19">
        <f>'Filtered OECD Data'!X25*1000</f>
        <v>4800000</v>
      </c>
      <c r="AE2" s="19">
        <f>'Filtered OECD Data'!Y25*1000</f>
        <v>2331800</v>
      </c>
      <c r="AF2" s="19">
        <f>'Filtered OECD Data'!Z25*1000</f>
        <v>1377100</v>
      </c>
      <c r="AG2" s="19">
        <f>'Filtered OECD Data'!AA25*1000</f>
        <v>77600</v>
      </c>
      <c r="AH2" s="19">
        <f>'Filtered OECD Data'!AB25*1000</f>
        <v>92600</v>
      </c>
      <c r="AI2" s="19">
        <f>'Filtered OECD Data'!AC25*1000</f>
        <v>49600</v>
      </c>
      <c r="AJ2" s="19">
        <f>'Filtered OECD Data'!AD25*1000</f>
        <v>311300</v>
      </c>
      <c r="AK2" s="19">
        <f>'Filtered OECD Data'!AE25*1000</f>
        <v>445400</v>
      </c>
      <c r="AL2" s="19">
        <f>'Filtered OECD Data'!AF25*1000</f>
        <v>5082400</v>
      </c>
      <c r="AM2" s="19">
        <f>'Filtered OECD Data'!AG25*1000</f>
        <v>2713200</v>
      </c>
      <c r="AN2" s="19">
        <f>'Filtered OECD Data'!AH25*1000</f>
        <v>2353500</v>
      </c>
      <c r="AO2" s="19">
        <f>'Filtered OECD Data'!AI25*1000</f>
        <v>1117000</v>
      </c>
      <c r="AP2" s="19">
        <f>'Filtered OECD Data'!AJ25*1000</f>
        <v>587800</v>
      </c>
      <c r="AQ2" s="19">
        <f>'Filtered OECD Data'!AK25*1000</f>
        <v>2475600</v>
      </c>
    </row>
    <row r="4" spans="1:43" x14ac:dyDescent="0.45">
      <c r="A4" s="231" t="s">
        <v>1295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</row>
    <row r="5" spans="1:43" x14ac:dyDescent="0.45">
      <c r="A5" s="19" t="s">
        <v>1296</v>
      </c>
      <c r="B5" s="4" t="s">
        <v>10</v>
      </c>
      <c r="C5" s="4" t="s">
        <v>184</v>
      </c>
      <c r="D5" s="4" t="s">
        <v>185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176</v>
      </c>
      <c r="M5" s="4" t="s">
        <v>177</v>
      </c>
      <c r="N5" s="4" t="s">
        <v>20</v>
      </c>
      <c r="O5" s="4" t="s">
        <v>1186</v>
      </c>
      <c r="P5" s="4" t="s">
        <v>1187</v>
      </c>
      <c r="Q5" s="4" t="s">
        <v>1188</v>
      </c>
      <c r="R5" s="4" t="s">
        <v>1189</v>
      </c>
      <c r="S5" s="4" t="s">
        <v>23</v>
      </c>
      <c r="T5" s="4" t="s">
        <v>24</v>
      </c>
      <c r="U5" s="4" t="s">
        <v>25</v>
      </c>
      <c r="V5" s="4" t="s">
        <v>26</v>
      </c>
      <c r="W5" s="4" t="s">
        <v>27</v>
      </c>
      <c r="X5" s="4" t="s">
        <v>28</v>
      </c>
      <c r="Y5" s="4" t="s">
        <v>29</v>
      </c>
      <c r="Z5" s="4" t="s">
        <v>1190</v>
      </c>
      <c r="AA5" s="4" t="s">
        <v>1191</v>
      </c>
      <c r="AB5" s="4" t="s">
        <v>1192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  <c r="AP5" s="4" t="s">
        <v>44</v>
      </c>
      <c r="AQ5" s="4" t="s">
        <v>45</v>
      </c>
    </row>
    <row r="6" spans="1:43" x14ac:dyDescent="0.45">
      <c r="A6" s="19" t="s">
        <v>1297</v>
      </c>
      <c r="B6" s="4" t="s">
        <v>10</v>
      </c>
      <c r="C6" s="4" t="s">
        <v>184</v>
      </c>
      <c r="D6" s="4" t="s">
        <v>185</v>
      </c>
      <c r="E6" s="4" t="s">
        <v>12</v>
      </c>
      <c r="F6" s="4" t="s">
        <v>13</v>
      </c>
      <c r="G6" s="4" t="s">
        <v>14</v>
      </c>
      <c r="H6" s="4" t="s">
        <v>29</v>
      </c>
      <c r="I6" s="4" t="s">
        <v>29</v>
      </c>
      <c r="J6" s="4" t="s">
        <v>17</v>
      </c>
      <c r="K6" s="4" t="s">
        <v>18</v>
      </c>
      <c r="L6" s="4" t="s">
        <v>176</v>
      </c>
      <c r="M6" s="4" t="s">
        <v>177</v>
      </c>
      <c r="N6" s="4" t="s">
        <v>20</v>
      </c>
      <c r="O6" s="4" t="s">
        <v>1186</v>
      </c>
      <c r="P6" s="4" t="s">
        <v>1187</v>
      </c>
      <c r="Q6" s="4" t="s">
        <v>1188</v>
      </c>
      <c r="R6" s="4" t="s">
        <v>1189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27</v>
      </c>
      <c r="X6" s="4" t="s">
        <v>29</v>
      </c>
      <c r="Y6" s="4" t="s">
        <v>29</v>
      </c>
      <c r="Z6" s="4" t="s">
        <v>1190</v>
      </c>
      <c r="AA6" s="4" t="s">
        <v>1191</v>
      </c>
      <c r="AB6" s="4" t="s">
        <v>1192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3"/>
  <sheetViews>
    <sheetView workbookViewId="0">
      <selection activeCell="B2" sqref="B2:AQ2"/>
    </sheetView>
  </sheetViews>
  <sheetFormatPr defaultRowHeight="14.25" x14ac:dyDescent="0.45"/>
  <cols>
    <col min="1" max="1" width="20.1328125" customWidth="1"/>
    <col min="2" max="15" width="10.1328125" customWidth="1"/>
    <col min="16" max="16" width="10.1328125" style="19" customWidth="1"/>
    <col min="17" max="17" width="10.1328125" customWidth="1"/>
    <col min="18" max="18" width="10.1328125" style="19" customWidth="1"/>
    <col min="19" max="26" width="10.1328125" customWidth="1"/>
    <col min="27" max="27" width="13.86328125" style="19" customWidth="1"/>
    <col min="28" max="28" width="10.73046875" style="19" customWidth="1"/>
    <col min="29" max="43" width="10.1328125" customWidth="1"/>
  </cols>
  <sheetData>
    <row r="1" spans="1:43" s="4" customFormat="1" ht="14.65" thickBot="1" x14ac:dyDescent="0.5">
      <c r="A1" s="15" t="s">
        <v>171</v>
      </c>
      <c r="B1" s="4" t="s">
        <v>10</v>
      </c>
      <c r="C1" s="51" t="s">
        <v>184</v>
      </c>
      <c r="D1" s="52" t="s">
        <v>185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1" t="s">
        <v>176</v>
      </c>
      <c r="M1" s="52" t="s">
        <v>177</v>
      </c>
      <c r="N1" s="4" t="s">
        <v>20</v>
      </c>
      <c r="O1" s="51" t="s">
        <v>1186</v>
      </c>
      <c r="P1" s="52" t="s">
        <v>1187</v>
      </c>
      <c r="Q1" s="51" t="s">
        <v>1188</v>
      </c>
      <c r="R1" s="52" t="s">
        <v>1189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51" t="s">
        <v>1190</v>
      </c>
      <c r="AA1" s="55" t="s">
        <v>1191</v>
      </c>
      <c r="AB1" s="52" t="s">
        <v>1192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s="4" customFormat="1" x14ac:dyDescent="0.45">
      <c r="A2" s="15" t="str">
        <f>'Filtered OECD Data'!A25</f>
        <v>MEX: Mexico</v>
      </c>
      <c r="B2" s="232">
        <f>SUMIFS('Pre ISIC Consolidation'!$B$2:$AQ$2,'Pre ISIC Consolidation'!$B$6:$AQ$6,BEbIC!B1)</f>
        <v>2936200</v>
      </c>
      <c r="C2" s="233">
        <f>SUMIFS('Pre ISIC Consolidation'!$B$2:$AQ$2,'Pre ISIC Consolidation'!$B$6:$AQ$6,BEbIC!C1)</f>
        <v>34384.244052017966</v>
      </c>
      <c r="D2" s="234">
        <f>SUMIFS('Pre ISIC Consolidation'!$B$2:$AQ$2,'Pre ISIC Consolidation'!$B$6:$AQ$6,BEbIC!D1)</f>
        <v>23515.755947982037</v>
      </c>
      <c r="E2" s="232">
        <f>SUMIFS('Pre ISIC Consolidation'!$B$2:$AQ$2,'Pre ISIC Consolidation'!$B$6:$AQ$6,BEbIC!E1)</f>
        <v>160500</v>
      </c>
      <c r="F2" s="232">
        <f>SUMIFS('Pre ISIC Consolidation'!$B$2:$AQ$2,'Pre ISIC Consolidation'!$B$6:$AQ$6,BEbIC!F1)</f>
        <v>166500</v>
      </c>
      <c r="G2" s="232">
        <f>SUMIFS('Pre ISIC Consolidation'!$B$2:$AQ$2,'Pre ISIC Consolidation'!$B$6:$AQ$6,BEbIC!G1)</f>
        <v>1126400</v>
      </c>
      <c r="H2" s="232">
        <f>SUMIFS('Pre ISIC Consolidation'!$B$2:$AQ$2,'Pre ISIC Consolidation'!$B$6:$AQ$6,BEbIC!H1)</f>
        <v>0</v>
      </c>
      <c r="I2" s="232">
        <f>SUMIFS('Pre ISIC Consolidation'!$B$2:$AQ$2,'Pre ISIC Consolidation'!$B$6:$AQ$6,BEbIC!I1)</f>
        <v>0</v>
      </c>
      <c r="J2" s="232">
        <f>SUMIFS('Pre ISIC Consolidation'!$B$2:$AQ$2,'Pre ISIC Consolidation'!$B$6:$AQ$6,BEbIC!J1)</f>
        <v>183900</v>
      </c>
      <c r="K2" s="232">
        <f>SUMIFS('Pre ISIC Consolidation'!$B$2:$AQ$2,'Pre ISIC Consolidation'!$B$6:$AQ$6,BEbIC!K1)</f>
        <v>32400</v>
      </c>
      <c r="L2" s="233">
        <f>SUMIFS('Pre ISIC Consolidation'!$B$2:$AQ$2,'Pre ISIC Consolidation'!$B$6:$AQ$6,BEbIC!L1)</f>
        <v>150601.46396519794</v>
      </c>
      <c r="M2" s="234">
        <f>SUMIFS('Pre ISIC Consolidation'!$B$2:$AQ$2,'Pre ISIC Consolidation'!$B$6:$AQ$6,BEbIC!M1)</f>
        <v>114798.53603480205</v>
      </c>
      <c r="N2" s="232">
        <f>SUMIFS('Pre ISIC Consolidation'!$B$2:$AQ$2,'Pre ISIC Consolidation'!$B$6:$AQ$6,BEbIC!N1)</f>
        <v>243400</v>
      </c>
      <c r="O2" s="233">
        <f>SUMIFS('Pre ISIC Consolidation'!$B$2:$AQ$2,'Pre ISIC Consolidation'!$B$6:$AQ$6,BEbIC!O1)</f>
        <v>112928.34222642469</v>
      </c>
      <c r="P2" s="234">
        <f>SUMIFS('Pre ISIC Consolidation'!$B$2:$AQ$2,'Pre ISIC Consolidation'!$B$6:$AQ$6,BEbIC!P1)</f>
        <v>83771.657773575324</v>
      </c>
      <c r="Q2" s="233">
        <f>SUMIFS('Pre ISIC Consolidation'!$B$2:$AQ$2,'Pre ISIC Consolidation'!$B$6:$AQ$6,BEbIC!Q1)</f>
        <v>42853.329699590206</v>
      </c>
      <c r="R2" s="234">
        <f>SUMIFS('Pre ISIC Consolidation'!$B$2:$AQ$2,'Pre ISIC Consolidation'!$B$6:$AQ$6,BEbIC!R1)</f>
        <v>47346.670300409794</v>
      </c>
      <c r="S2" s="232">
        <f>SUMIFS('Pre ISIC Consolidation'!$B$2:$AQ$2,'Pre ISIC Consolidation'!$B$6:$AQ$6,BEbIC!S1)</f>
        <v>0</v>
      </c>
      <c r="T2" s="232">
        <f>SUMIFS('Pre ISIC Consolidation'!$B$2:$AQ$2,'Pre ISIC Consolidation'!$B$6:$AQ$6,BEbIC!T1)</f>
        <v>0</v>
      </c>
      <c r="U2" s="232">
        <f>SUMIFS('Pre ISIC Consolidation'!$B$2:$AQ$2,'Pre ISIC Consolidation'!$B$6:$AQ$6,BEbIC!U1)</f>
        <v>0</v>
      </c>
      <c r="V2" s="232">
        <f>SUMIFS('Pre ISIC Consolidation'!$B$2:$AQ$2,'Pre ISIC Consolidation'!$B$6:$AQ$6,BEbIC!V1)</f>
        <v>0</v>
      </c>
      <c r="W2" s="232">
        <f>SUMIFS('Pre ISIC Consolidation'!$B$2:$AQ$2,'Pre ISIC Consolidation'!$B$6:$AQ$6,BEbIC!W1)</f>
        <v>653900</v>
      </c>
      <c r="X2" s="232">
        <f>SUMIFS('Pre ISIC Consolidation'!$B$2:$AQ$2,'Pre ISIC Consolidation'!$B$6:$AQ$6,BEbIC!X1)</f>
        <v>0</v>
      </c>
      <c r="Y2" s="232">
        <f>SUMIFS('Pre ISIC Consolidation'!$B$2:$AQ$2,'Pre ISIC Consolidation'!$B$6:$AQ$6,BEbIC!Y1)</f>
        <v>2986900</v>
      </c>
      <c r="Z2" s="233">
        <f>SUMIFS('Pre ISIC Consolidation'!$B$2:$AQ$2,'Pre ISIC Consolidation'!$B$6:$AQ$6,BEbIC!Z1)</f>
        <v>158621.46382176597</v>
      </c>
      <c r="AA2" s="235">
        <f>SUMIFS('Pre ISIC Consolidation'!$B$2:$AQ$2,'Pre ISIC Consolidation'!$B$6:$AQ$6,BEbIC!AA1)</f>
        <v>4013.7009469626901</v>
      </c>
      <c r="AB2" s="234">
        <f>SUMIFS('Pre ISIC Consolidation'!$B$2:$AQ$2,'Pre ISIC Consolidation'!$B$6:$AQ$6,BEbIC!AB1)</f>
        <v>75264.835231271383</v>
      </c>
      <c r="AC2" s="232">
        <f>SUMIFS('Pre ISIC Consolidation'!$B$2:$AQ$2,'Pre ISIC Consolidation'!$B$6:$AQ$6,BEbIC!AC1)</f>
        <v>4401100</v>
      </c>
      <c r="AD2" s="232">
        <f>SUMIFS('Pre ISIC Consolidation'!$B$2:$AQ$2,'Pre ISIC Consolidation'!$B$6:$AQ$6,BEbIC!AD1)</f>
        <v>4800000</v>
      </c>
      <c r="AE2" s="232">
        <f>SUMIFS('Pre ISIC Consolidation'!$B$2:$AQ$2,'Pre ISIC Consolidation'!$B$6:$AQ$6,BEbIC!AE1)</f>
        <v>2331800</v>
      </c>
      <c r="AF2" s="232">
        <f>SUMIFS('Pre ISIC Consolidation'!$B$2:$AQ$2,'Pre ISIC Consolidation'!$B$6:$AQ$6,BEbIC!AF1)</f>
        <v>1377100</v>
      </c>
      <c r="AG2" s="232">
        <f>SUMIFS('Pre ISIC Consolidation'!$B$2:$AQ$2,'Pre ISIC Consolidation'!$B$6:$AQ$6,BEbIC!AG1)</f>
        <v>77600</v>
      </c>
      <c r="AH2" s="232">
        <f>SUMIFS('Pre ISIC Consolidation'!$B$2:$AQ$2,'Pre ISIC Consolidation'!$B$6:$AQ$6,BEbIC!AH1)</f>
        <v>92600</v>
      </c>
      <c r="AI2" s="232">
        <f>SUMIFS('Pre ISIC Consolidation'!$B$2:$AQ$2,'Pre ISIC Consolidation'!$B$6:$AQ$6,BEbIC!AI1)</f>
        <v>49600</v>
      </c>
      <c r="AJ2" s="232">
        <f>SUMIFS('Pre ISIC Consolidation'!$B$2:$AQ$2,'Pre ISIC Consolidation'!$B$6:$AQ$6,BEbIC!AJ1)</f>
        <v>311300</v>
      </c>
      <c r="AK2" s="232">
        <f>SUMIFS('Pre ISIC Consolidation'!$B$2:$AQ$2,'Pre ISIC Consolidation'!$B$6:$AQ$6,BEbIC!AK1)</f>
        <v>445400</v>
      </c>
      <c r="AL2" s="232">
        <f>SUMIFS('Pre ISIC Consolidation'!$B$2:$AQ$2,'Pre ISIC Consolidation'!$B$6:$AQ$6,BEbIC!AL1)</f>
        <v>5082400</v>
      </c>
      <c r="AM2" s="232">
        <f>SUMIFS('Pre ISIC Consolidation'!$B$2:$AQ$2,'Pre ISIC Consolidation'!$B$6:$AQ$6,BEbIC!AM1)</f>
        <v>2713200</v>
      </c>
      <c r="AN2" s="232">
        <f>SUMIFS('Pre ISIC Consolidation'!$B$2:$AQ$2,'Pre ISIC Consolidation'!$B$6:$AQ$6,BEbIC!AN1)</f>
        <v>2353500</v>
      </c>
      <c r="AO2" s="232">
        <f>SUMIFS('Pre ISIC Consolidation'!$B$2:$AQ$2,'Pre ISIC Consolidation'!$B$6:$AQ$6,BEbIC!AO1)</f>
        <v>1117000</v>
      </c>
      <c r="AP2" s="232">
        <f>SUMIFS('Pre ISIC Consolidation'!$B$2:$AQ$2,'Pre ISIC Consolidation'!$B$6:$AQ$6,BEbIC!AP1)</f>
        <v>587800</v>
      </c>
      <c r="AQ2" s="232">
        <f>SUMIFS('Pre ISIC Consolidation'!$B$2:$AQ$2,'Pre ISIC Consolidation'!$B$6:$AQ$6,BEbIC!AQ1)</f>
        <v>2475600</v>
      </c>
    </row>
    <row r="3" spans="1:43" x14ac:dyDescent="0.45">
      <c r="AG3" s="19"/>
      <c r="AH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EMPN</vt:lpstr>
      <vt:lpstr>Filtered OECD Data</vt:lpstr>
      <vt:lpstr>Emp Compensation Split</vt:lpstr>
      <vt:lpstr>OECD Chem Pharma Split</vt:lpstr>
      <vt:lpstr>Summary ISIC Splits</vt:lpstr>
      <vt:lpstr>Pre ISIC Consolidation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2021-07-15T23:14:38Z</dcterms:modified>
</cp:coreProperties>
</file>