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DToPaSoVAbIC\"/>
    </mc:Choice>
  </mc:AlternateContent>
  <xr:revisionPtr revIDLastSave="0" documentId="13_ncr:1_{E48A8B73-C01E-4796-9805-5DB60854F05A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About" sheetId="1" r:id="rId1"/>
    <sheet name="OECD VAL" sheetId="12" r:id="rId2"/>
    <sheet name="OECD Chem Pharma Split" sheetId="19" r:id="rId3"/>
    <sheet name="MEX Data for ISIC Splits" sheetId="14" r:id="rId4"/>
    <sheet name="DToPaSoVAbIC" sheetId="2" r:id="rId5"/>
  </sheets>
  <definedNames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VAConL" localSheetId="2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4" l="1"/>
  <c r="L9" i="14"/>
  <c r="K9" i="14"/>
  <c r="J9" i="14"/>
  <c r="I9" i="14"/>
  <c r="H9" i="14"/>
  <c r="G9" i="14"/>
  <c r="F9" i="14"/>
  <c r="E9" i="14"/>
  <c r="F8" i="14"/>
  <c r="E8" i="14"/>
  <c r="F7" i="14"/>
  <c r="E7" i="14"/>
  <c r="F6" i="14"/>
  <c r="F5" i="14"/>
  <c r="E6" i="14"/>
  <c r="E5" i="14"/>
  <c r="F4" i="14"/>
  <c r="E4" i="14"/>
  <c r="D49" i="19"/>
  <c r="D50" i="19" s="1"/>
  <c r="D52" i="19" s="1"/>
  <c r="C49" i="19"/>
  <c r="C50" i="19" s="1"/>
  <c r="C52" i="19" s="1"/>
  <c r="I45" i="19"/>
  <c r="H45" i="19"/>
  <c r="D45" i="19"/>
  <c r="I44" i="19"/>
  <c r="H44" i="19"/>
  <c r="D44" i="19"/>
  <c r="C44" i="19"/>
  <c r="C45" i="19" s="1"/>
  <c r="A1" i="19"/>
  <c r="H47" i="19" l="1"/>
  <c r="D47" i="19"/>
  <c r="D54" i="19" s="1"/>
  <c r="D57" i="19" s="1"/>
  <c r="I47" i="19"/>
  <c r="C47" i="19"/>
  <c r="C54" i="19" s="1"/>
  <c r="C57" i="19" s="1"/>
  <c r="C58" i="19" s="1"/>
  <c r="C61" i="19" s="1"/>
  <c r="D58" i="19" l="1"/>
  <c r="D61" i="19" s="1"/>
  <c r="M2" i="2" l="1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C2" i="2" l="1"/>
  <c r="D2" i="2"/>
  <c r="P2" i="2"/>
  <c r="O2" i="2"/>
  <c r="R2" i="2"/>
  <c r="Q2" i="2"/>
  <c r="Z2" i="2"/>
  <c r="AB2" i="2"/>
  <c r="A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10C686C6-E646-467A-B186-975966427D1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97171DD1-5188-443A-BE18-F99ABC45428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6BE7A58B-24DF-43C0-8AB0-B99EDE221E6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8405D9C8-3558-4971-BFC8-EFE57F38D5F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D5BECB4D-2776-4741-97E8-5FC6D884AE4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96E6949D-6C35-4CEC-8D4B-06E5EB8ECE9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2FD167E3-C961-4611-ABC1-14A95F303A5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52042CEB-E34B-4D8D-A27D-F16F42D84CB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648653A1-2075-4BA5-9C15-80BE1A315C4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29E33E98-96A2-4B4D-AEFA-D3B66A92DAB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F5AB85B7-E04A-4702-912C-2520850ECF2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334F007-E936-47A2-8929-E358285FB42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B974A42F-BE45-4CB7-8821-33DFC4C141B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0836EE06-A325-447A-BAB3-9B480ADCCB2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862043F7-49AE-4697-A3A1-430FCFE4FFE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68BAE0D0-A392-461D-81F6-74273E8DE2C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6CF9C27B-5D21-4A45-95FD-BBFA3AE63AF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F7A379C0-B687-4D21-8D7E-BFCFC11D33B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7896F6FC-113B-44EC-93DB-B68CCA7AFB0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5CC311EC-582A-488F-86FF-48217D1B48D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DD3BB5DB-F429-4CE6-9700-86B73584EA6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8E09EDA8-5965-447F-83A7-F4EFD93DB3F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 xr:uid="{B2B2BCDD-BD55-4B8D-A120-A653C78B322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 xr:uid="{2AA19C47-26E3-4872-81CE-3A89FFEC379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 xr:uid="{EDA49D78-2DAC-4649-B9C9-A91BA961A81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 xr:uid="{5485FD1B-D4C7-424E-BCE8-6BC6791DD1F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 xr:uid="{76845FE3-0FE4-4A40-B000-E549156DE87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 xr:uid="{56CF500E-8789-4506-9EF8-D91FD597850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 xr:uid="{9D220577-BF21-42A5-90A9-043BBC612B6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 xr:uid="{D8F2AFB2-358C-48D1-9D59-EA6BA980EEE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34365953-319B-452F-AA25-26269778224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 xr:uid="{D592B983-EA2D-4A72-8461-BB286E02A07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 xr:uid="{6279C122-D298-4159-A317-803E30F69ED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 xr:uid="{01BC4E0F-42EA-4B6A-A0B9-6054F9B9891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 xr:uid="{051E8840-C2EE-45FC-A9E3-909C72F4557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 xr:uid="{C90A50FD-E94F-429C-9D35-700FC18A645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 xr:uid="{736908BB-9E53-40D4-85FB-0D90C97558D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98AAF495-2AAA-4763-81E0-A477B4E5BFA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 xr:uid="{05244478-EA02-44DF-9C9C-24AEC0974A8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 xr:uid="{442764C1-A172-4B14-8C50-D8BCC807CAF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 xr:uid="{B972D7FA-D4DE-4319-A396-183B0D732EE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 xr:uid="{DE8D128C-0A8B-4597-8A37-E786E7E3A9A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 xr:uid="{FF10E27C-1711-4272-933B-B9E0AD1A9FE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 xr:uid="{8C45246E-100E-40B0-B210-65882CCCD18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 xr:uid="{0F576A42-BC46-41DD-91BC-AB295DE1E0F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 xr:uid="{3B320828-C129-4C9F-A3FF-FD851FD498C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 xr:uid="{AEB1119A-97D5-4A90-AB3A-CDACAC82244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 xr:uid="{4AE0A538-8293-446F-ADC8-D57A8DAAEF6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 xr:uid="{74124AFA-8FE8-4656-B7AD-DCF152D109F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 xr:uid="{5D4391DB-A05B-4EC5-B9ED-E294D70DDE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 xr:uid="{9E38B48C-5892-4923-A9A6-8E2FF946F08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 xr:uid="{BB9FFF55-CB66-439F-98FF-FA1DA4D5DEA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 xr:uid="{3664FBB9-D81D-4E2E-9EC2-E3B1BA78865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 xr:uid="{916983C3-6F6A-41F3-BA8A-76C977DC6E2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 xr:uid="{FE77953A-3ABA-4FDB-BCB7-1092F7257FC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 xr:uid="{B59F05E1-9B77-410E-919B-A7E0D1F14C9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 xr:uid="{98E72579-A732-45DC-B471-30F24177DD4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 xr:uid="{31232CE9-7AB0-4270-A572-3A1FB0D967C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 xr:uid="{44EBF79D-5631-403E-9B78-3D72BEEC13E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 xr:uid="{3C7FE7F6-06AD-4F8D-9EB5-3DFFE50DFF4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 xr:uid="{52B59E8F-0BE2-4B08-A158-BA8D6302851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 xr:uid="{9C30BEA9-2872-4C0A-915F-301FD3CEACE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 xr:uid="{A328FD1A-DF31-49B5-B5E9-183274628F0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 xr:uid="{864C3A24-3FF1-4333-97C1-DD3197DAE32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 xr:uid="{CA0D1AAD-6F45-4F64-A0CF-D6B69CD2588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 xr:uid="{34BCFAA4-A113-4E38-8C59-C730F8E24D6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 xr:uid="{599CAAF4-8121-470F-8316-23299174200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 xr:uid="{9FEB7DBD-52F0-451E-8D7A-F5F5674B7C6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 xr:uid="{594DC790-BB54-4D96-845C-268F15481A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 xr:uid="{E68DB664-EED2-4FCE-8921-EA1153BD2CF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 xr:uid="{DDCABF77-B398-4B0C-B179-777CE73BB2D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 xr:uid="{44C8E9BD-7DAC-470C-BA1F-994AFAA9DEC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 xr:uid="{BB47C2A2-9B20-4FB6-B765-64E7E65CBA2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 xr:uid="{3B7AB49E-715A-4515-B457-F6225809709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 xr:uid="{ECCDDC8F-AA7F-46CE-8C5A-914E490540C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 xr:uid="{675A2176-3A92-41CB-95FA-DDA2906D87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<sst xmlns="http://schemas.openxmlformats.org/spreadsheetml/2006/main" count="364" uniqueCount="219">
  <si>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</si>
  <si>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</si>
  <si>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</si>
  <si>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</si>
  <si>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</si>
  <si>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</si>
  <si>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</si>
  <si>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</si>
  <si>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</si>
  <si>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</si>
  <si>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</si>
  <si>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</si>
  <si>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</si>
  <si>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</si>
  <si>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</si>
  <si>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</si>
  <si>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</si>
  <si>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</si>
  <si>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</si>
  <si>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</si>
  <si>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</si>
  <si>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</si>
  <si>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</si>
  <si>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</si>
  <si>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</si>
  <si>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</si>
  <si>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</si>
  <si>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</si>
  <si>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</si>
  <si>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</si>
  <si>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</si>
  <si>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</si>
  <si>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</si>
  <si>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</si>
  <si>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</si>
  <si>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</si>
  <si>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</si>
  <si>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</si>
  <si>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</si>
  <si>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</si>
  <si>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</si>
  <si>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</si>
  <si>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</si>
  <si>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</si>
  <si>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</si>
  <si>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</si>
  <si>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</si>
  <si>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</si>
  <si>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</si>
  <si>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</si>
  <si>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</si>
  <si>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</si>
  <si>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</si>
  <si>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</si>
  <si>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</si>
  <si>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</si>
  <si>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</si>
  <si>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</si>
  <si>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</si>
  <si>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</si>
  <si>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</si>
  <si>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</si>
  <si>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</si>
  <si>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</si>
  <si>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</si>
  <si>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</si>
  <si>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</si>
  <si>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</si>
  <si>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</si>
  <si>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</si>
  <si>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</si>
  <si>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</si>
  <si>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</si>
  <si>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</si>
  <si>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</si>
  <si>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</si>
  <si>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</si>
  <si>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</si>
  <si>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</si>
  <si>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</si>
  <si>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</si>
  <si>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</si>
  <si>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</si>
  <si>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</si>
  <si>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</si>
  <si>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</si>
  <si>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</si>
  <si>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</si>
  <si>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</si>
  <si>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</si>
  <si>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</si>
  <si>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</si>
  <si>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</si>
  <si>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</si>
  <si>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</si>
  <si>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</si>
  <si>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</si>
  <si>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</si>
  <si>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</si>
  <si>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</si>
  <si>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</si>
  <si>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</si>
  <si>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</si>
  <si>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</si>
  <si>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</si>
  <si>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</si>
  <si>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Chemicals</t>
  </si>
  <si>
    <t>Pharmaceuticals</t>
  </si>
  <si>
    <t>LABR</t>
  </si>
  <si>
    <t>OTXS</t>
  </si>
  <si>
    <t>GOPS</t>
  </si>
  <si>
    <t>Oil and gas extraction</t>
  </si>
  <si>
    <t>ISIC 05</t>
  </si>
  <si>
    <t>ISIC 06</t>
  </si>
  <si>
    <t>Coal mining</t>
  </si>
  <si>
    <t>Glass</t>
  </si>
  <si>
    <t>Cement and Other Nometallic Minerals</t>
  </si>
  <si>
    <t>Iron and steel</t>
  </si>
  <si>
    <t>Other metals</t>
  </si>
  <si>
    <t>Electricity generation and distribution</t>
  </si>
  <si>
    <t>Energy pipelines and gas processing</t>
  </si>
  <si>
    <t>Water and waste</t>
  </si>
  <si>
    <t>ISIC 231</t>
  </si>
  <si>
    <t>ISIC 239</t>
  </si>
  <si>
    <t>ISIC 351</t>
  </si>
  <si>
    <t>ISIC 352T353</t>
  </si>
  <si>
    <t>ISIC 36T39</t>
  </si>
  <si>
    <t>ISIC 241</t>
  </si>
  <si>
    <t>ISIC 242</t>
  </si>
  <si>
    <t>We divide up various ISIC codes that need to be disaggregated in the EPS using data</t>
  </si>
  <si>
    <t>Split for Chemicals/Pharmaceuticals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</si>
  <si>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</si>
  <si>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</si>
  <si>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</si>
  <si>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</si>
  <si>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</si>
  <si>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</si>
  <si>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</si>
  <si>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DToPaSoVAbIC variable</t>
  </si>
  <si>
    <t>Total compensation</t>
  </si>
  <si>
    <t>Net taxes</t>
  </si>
  <si>
    <t>Operating surplus</t>
  </si>
  <si>
    <t>EXIOBASE table</t>
  </si>
  <si>
    <t>MEX: Mexico</t>
  </si>
  <si>
    <t>Data extracted on 14 Feb 2021 21:03 UTC (GMT) from OECD.Stat</t>
  </si>
  <si>
    <t>MEX, Total compensation, Net taxes, Operating surplus [all calculated]</t>
  </si>
  <si>
    <t>Mexico NIOT, 2014 value add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</si>
  <si>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</si>
  <si>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</si>
  <si>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</si>
  <si>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</si>
  <si>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</si>
  <si>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</si>
  <si>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</si>
  <si>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</si>
  <si>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</si>
  <si>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</si>
  <si>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</si>
  <si>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</si>
  <si>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</si>
  <si>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</si>
  <si>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</si>
  <si>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</si>
  <si>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</si>
  <si>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</si>
  <si>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</si>
  <si>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</si>
  <si>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</si>
  <si>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</si>
  <si>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</si>
  <si>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</si>
  <si>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</si>
  <si>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</si>
  <si>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</si>
  <si>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</si>
  <si>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</si>
  <si>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</si>
  <si>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</si>
  <si>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</si>
  <si>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</si>
  <si>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</si>
  <si>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</si>
  <si>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</si>
  <si>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</si>
  <si>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Switzerland</t>
  </si>
  <si>
    <t>United Kingdom</t>
  </si>
  <si>
    <t>United States</t>
  </si>
  <si>
    <t>Data extracted on 14 Feb 2021 18:57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</si>
  <si>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</si>
  <si>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</si>
  <si>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</si>
  <si>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</si>
  <si>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</si>
  <si>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Approach used for USA</t>
  </si>
  <si>
    <t>ISIC 20T21</t>
  </si>
  <si>
    <t>Source/ notes</t>
  </si>
  <si>
    <t>US # persons employed</t>
  </si>
  <si>
    <t>OECD (STAN Industrial 2020)</t>
  </si>
  <si>
    <t>MEX # persons employed</t>
  </si>
  <si>
    <t>US emp ratio</t>
  </si>
  <si>
    <t>Calculated</t>
  </si>
  <si>
    <t>MEX emp ratio</t>
  </si>
  <si>
    <t>US OECD # persons employed</t>
  </si>
  <si>
    <t>OECD (I-O 2018)</t>
  </si>
  <si>
    <t>MEX OECD # persons employed</t>
  </si>
  <si>
    <t>US output</t>
  </si>
  <si>
    <t>US output ratio</t>
  </si>
  <si>
    <t>US OECD output</t>
  </si>
  <si>
    <t>US chem/pharma output split</t>
  </si>
  <si>
    <t>US output per employee ($/ pp)</t>
  </si>
  <si>
    <t>MEX Output</t>
  </si>
  <si>
    <t>WIOD</t>
  </si>
  <si>
    <t>MEX relative employment</t>
  </si>
  <si>
    <t>Calculated; not a real value because of misalignment of units, but the ratio (next row) is all that matters</t>
  </si>
  <si>
    <t>US ratio applied to MEX ouptut</t>
  </si>
  <si>
    <t>MEX OECD EMP data</t>
  </si>
  <si>
    <t>MEX estimated empl split</t>
  </si>
  <si>
    <t>Approach Using WIOD Data</t>
  </si>
  <si>
    <t>from EXIOBASE and OECD (ISIC 20/21).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</si>
</sst>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_(* #,##0_);_(* \(#,##0\);_(* &quot;-&quot;??_);_(@_)"/>
    <numFmt numFmtId="167" formatCode="#,##0.0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rgb="FFC0C0C0"/>
        <bgColor rgb="FFFFFF00"/>
      </patternFill>
    </fill>
  </fills>
  <borders count="2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16" applyNumberFormat="0" applyAlignment="0" applyProtection="0"/>
    <xf numFmtId="0" fontId="24" fillId="13" borderId="17" applyNumberFormat="0" applyAlignment="0" applyProtection="0"/>
    <xf numFmtId="0" fontId="25" fillId="13" borderId="16" applyNumberFormat="0" applyAlignment="0" applyProtection="0"/>
    <xf numFmtId="0" fontId="26" fillId="0" borderId="18" applyNumberFormat="0" applyFill="0" applyAlignment="0" applyProtection="0"/>
    <xf numFmtId="0" fontId="27" fillId="14" borderId="19" applyNumberFormat="0" applyAlignment="0" applyProtection="0"/>
    <xf numFmtId="0" fontId="28" fillId="0" borderId="0" applyNumberFormat="0" applyFill="0" applyBorder="0" applyAlignment="0" applyProtection="0"/>
    <xf numFmtId="0" fontId="15" fillId="15" borderId="20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3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30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30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0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0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30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right" wrapText="1"/>
    </xf>
    <xf numFmtId="0" fontId="1" fillId="0" borderId="11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/>
    <xf numFmtId="9" fontId="0" fillId="0" borderId="7" xfId="0" applyNumberFormat="1" applyBorder="1"/>
    <xf numFmtId="3" fontId="0" fillId="0" borderId="0" xfId="0" applyNumberFormat="1"/>
    <xf numFmtId="9" fontId="0" fillId="0" borderId="8" xfId="0" applyNumberForma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Fill="1"/>
    <xf numFmtId="0" fontId="0" fillId="0" borderId="0" xfId="0" applyFill="1"/>
    <xf numFmtId="9" fontId="0" fillId="0" borderId="9" xfId="45" applyFont="1" applyBorder="1"/>
    <xf numFmtId="9" fontId="0" fillId="0" borderId="12" xfId="45" applyFont="1" applyBorder="1"/>
    <xf numFmtId="9" fontId="0" fillId="0" borderId="22" xfId="45" applyFont="1" applyBorder="1"/>
    <xf numFmtId="9" fontId="0" fillId="0" borderId="23" xfId="45" applyFont="1" applyBorder="1"/>
    <xf numFmtId="9" fontId="0" fillId="0" borderId="10" xfId="45" applyFont="1" applyBorder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12" fillId="8" borderId="1" xfId="0" applyFont="1" applyFill="1" applyBorder="1" applyAlignment="1">
      <alignment vertical="top" wrapText="1"/>
    </xf>
    <xf numFmtId="0" fontId="10" fillId="40" borderId="1" xfId="0" applyFont="1" applyFill="1" applyBorder="1" applyAlignment="1">
      <alignment horizontal="center"/>
    </xf>
    <xf numFmtId="164" fontId="4" fillId="8" borderId="1" xfId="2" applyNumberFormat="1" applyFont="1" applyFill="1" applyBorder="1" applyAlignment="1">
      <alignment horizontal="right"/>
    </xf>
    <xf numFmtId="164" fontId="31" fillId="8" borderId="1" xfId="2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5" xfId="0" applyBorder="1"/>
    <xf numFmtId="0" fontId="0" fillId="0" borderId="11" xfId="0" applyBorder="1"/>
    <xf numFmtId="0" fontId="1" fillId="0" borderId="11" xfId="0" applyFont="1" applyBorder="1"/>
    <xf numFmtId="0" fontId="1" fillId="0" borderId="6" xfId="0" applyFont="1" applyBorder="1"/>
    <xf numFmtId="0" fontId="0" fillId="0" borderId="6" xfId="0" applyBorder="1"/>
    <xf numFmtId="0" fontId="1" fillId="0" borderId="7" xfId="0" applyFont="1" applyBorder="1"/>
    <xf numFmtId="164" fontId="0" fillId="0" borderId="0" xfId="0" applyNumberFormat="1"/>
    <xf numFmtId="0" fontId="0" fillId="0" borderId="8" xfId="0" applyBorder="1"/>
    <xf numFmtId="9" fontId="15" fillId="0" borderId="0" xfId="45" applyFont="1" applyFill="1" applyBorder="1"/>
    <xf numFmtId="0" fontId="0" fillId="0" borderId="0" xfId="0" quotePrefix="1"/>
    <xf numFmtId="0" fontId="1" fillId="0" borderId="9" xfId="0" applyFont="1" applyBorder="1"/>
    <xf numFmtId="0" fontId="0" fillId="0" borderId="12" xfId="0" applyBorder="1"/>
    <xf numFmtId="43" fontId="0" fillId="0" borderId="12" xfId="46" applyFont="1" applyFill="1" applyBorder="1"/>
    <xf numFmtId="0" fontId="0" fillId="0" borderId="10" xfId="0" applyBorder="1"/>
    <xf numFmtId="166" fontId="0" fillId="0" borderId="12" xfId="46" applyNumberFormat="1" applyFont="1" applyFill="1" applyBorder="1"/>
    <xf numFmtId="9" fontId="0" fillId="0" borderId="0" xfId="45" applyFont="1" applyFill="1" applyBorder="1"/>
    <xf numFmtId="9" fontId="0" fillId="0" borderId="0" xfId="45" applyFont="1" applyFill="1"/>
    <xf numFmtId="43" fontId="0" fillId="0" borderId="0" xfId="46" quotePrefix="1" applyFont="1" applyFill="1" applyBorder="1"/>
    <xf numFmtId="166" fontId="0" fillId="0" borderId="0" xfId="46" applyNumberFormat="1" applyFont="1" applyFill="1" applyBorder="1"/>
    <xf numFmtId="166" fontId="0" fillId="0" borderId="0" xfId="46" applyNumberFormat="1" applyFont="1" applyFill="1"/>
    <xf numFmtId="167" fontId="0" fillId="0" borderId="0" xfId="0" applyNumberFormat="1"/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9" fontId="0" fillId="0" borderId="7" xfId="0" applyNumberFormat="1" applyFill="1" applyBorder="1"/>
    <xf numFmtId="9" fontId="0" fillId="0" borderId="8" xfId="0" applyNumberFormat="1" applyFill="1" applyBorder="1"/>
    <xf numFmtId="9" fontId="0" fillId="0" borderId="9" xfId="0" applyNumberFormat="1" applyFill="1" applyBorder="1"/>
    <xf numFmtId="9" fontId="0" fillId="0" borderId="10" xfId="0" applyNumberFormat="1" applyFill="1" applyBorder="1"/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0" fillId="0" borderId="0" xfId="0" applyNumberFormat="1"/>
    <xf numFmtId="0" fontId="0" fillId="8" borderId="9" xfId="0" applyNumberFormat="1" applyFill="1" applyBorder="1"/>
    <xf numFmtId="0" fontId="0" fillId="8" borderId="10" xfId="0" applyNumberFormat="1" applyFill="1" applyBorder="1"/>
    <xf numFmtId="0" fontId="0" fillId="8" borderId="12" xfId="0" applyNumberFormat="1" applyFill="1" applyBorder="1"/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46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3ADF3FF5-E4D2-4BC8-9960-7408DCCB591E}"/>
    <cellStyle name="Normal 3" xfId="3" xr:uid="{E7A904CB-E0BE-4FC5-AF33-5102F6195B0F}"/>
    <cellStyle name="Note" xfId="18" builtinId="10" customBuiltin="1"/>
    <cellStyle name="Output" xfId="13" builtinId="21" customBuiltin="1"/>
    <cellStyle name="Percent" xfId="45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TANI4_2020&amp;Coords=%5bLOCATION%5d.%5bDNK%5d&amp;ShowOnWeb=true&amp;Lang=en" TargetMode="External"/><Relationship Id="rId18" Type="http://schemas.openxmlformats.org/officeDocument/2006/relationships/hyperlink" Target="http://localhost/OECDStat_Metadata/ShowMetadata.ashx?Dataset=STANI4_2020&amp;Coords=%5bLOCATION%5d.%5bHUN%5d&amp;ShowOnWeb=true&amp;Lang=en" TargetMode="External"/><Relationship Id="rId26" Type="http://schemas.openxmlformats.org/officeDocument/2006/relationships/hyperlink" Target="http://localhost/OECDStat_Metadata/ShowMetadata.ashx?Dataset=STANI4_2020&amp;Coords=%5bLOCATION%5d.%5bNLD%5d&amp;ShowOnWeb=true&amp;Lang=en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://localhost/OECDStat_Metadata/ShowMetadata.ashx?Dataset=STANI4_2020&amp;Coords=%5bLOCATION%5d.%5bJPN%5d&amp;ShowOnWeb=true&amp;Lang=en" TargetMode="External"/><Relationship Id="rId34" Type="http://schemas.openxmlformats.org/officeDocument/2006/relationships/hyperlink" Target="http://localhost/OECDStat_Metadata/ShowMetadata.ashx?Dataset=STANI4_2020&amp;Coords=%5bLOCATION%5d.%5bCHE%5d&amp;ShowOnWeb=true&amp;Lang=en" TargetMode="External"/><Relationship Id="rId7" Type="http://schemas.openxmlformats.org/officeDocument/2006/relationships/hyperlink" Target="http://localhost/OECDStat_Metadata/ShowMetadata.ashx?Dataset=STANI4_2020&amp;Coords=%5bVAR%5d.%5bEMPN%5d&amp;ShowOnWeb=true&amp;Lang=en" TargetMode="External"/><Relationship Id="rId12" Type="http://schemas.openxmlformats.org/officeDocument/2006/relationships/hyperlink" Target="http://localhost/OECDStat_Metadata/ShowMetadata.ashx?Dataset=STANI4_2020&amp;Coords=%5bLOCATION%5d.%5bCZE%5d&amp;ShowOnWeb=true&amp;Lang=en" TargetMode="External"/><Relationship Id="rId17" Type="http://schemas.openxmlformats.org/officeDocument/2006/relationships/hyperlink" Target="http://localhost/OECDStat_Metadata/ShowMetadata.ashx?Dataset=STANI4_2020&amp;Coords=%5bLOCATION%5d.%5bDEU%5d&amp;ShowOnWeb=true&amp;Lang=en" TargetMode="External"/><Relationship Id="rId25" Type="http://schemas.openxmlformats.org/officeDocument/2006/relationships/hyperlink" Target="http://localhost/OECDStat_Metadata/ShowMetadata.ashx?Dataset=STANI4_2020&amp;Coords=%5bLOCATION%5d.%5bMEX%5d&amp;ShowOnWeb=true&amp;Lang=en" TargetMode="External"/><Relationship Id="rId33" Type="http://schemas.openxmlformats.org/officeDocument/2006/relationships/hyperlink" Target="http://localhost/OECDStat_Metadata/ShowMetadata.ashx?Dataset=STANI4_2020&amp;Coords=%5bLOCATION%5d.%5bESP%5d&amp;ShowOnWeb=true&amp;Lang=en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localhost/OECDStat_Metadata/ShowMetadata.ashx?Dataset=STANI4_2020&amp;Coords=%5bVAR%5d.%5bPROD%5d&amp;ShowOnWeb=true&amp;Lang=en" TargetMode="External"/><Relationship Id="rId16" Type="http://schemas.openxmlformats.org/officeDocument/2006/relationships/hyperlink" Target="http://localhost/OECDStat_Metadata/ShowMetadata.ashx?Dataset=STANI4_2020&amp;Coords=%5bLOCATION%5d.%5bFRA%5d&amp;ShowOnWeb=true&amp;Lang=en" TargetMode="External"/><Relationship Id="rId20" Type="http://schemas.openxmlformats.org/officeDocument/2006/relationships/hyperlink" Target="http://localhost/OECDStat_Metadata/ShowMetadata.ashx?Dataset=STANI4_2020&amp;Coords=%5bLOCATION%5d.%5bITA%5d&amp;ShowOnWeb=true&amp;Lang=en" TargetMode="External"/><Relationship Id="rId29" Type="http://schemas.openxmlformats.org/officeDocument/2006/relationships/hyperlink" Target="http://localhost/OECDStat_Metadata/ShowMetadata.ashx?Dataset=STANI4_2020&amp;Coords=%5bLOCATION%5d.%5bPOL%5d&amp;ShowOnWeb=true&amp;Lang=en" TargetMode="External"/><Relationship Id="rId1" Type="http://schemas.openxmlformats.org/officeDocument/2006/relationships/hyperlink" Target="http://localhost/OECDStat_Metadata/ShowMetadata.ashx?Dataset=STANI4_2020&amp;ShowOnWeb=true&amp;Lang=en" TargetMode="External"/><Relationship Id="rId6" Type="http://schemas.openxmlformats.org/officeDocument/2006/relationships/hyperlink" Target="http://localhost/OECDStat_Metadata/ShowMetadata.ashx?Dataset=STANI4_2020&amp;Coords=%5bVAR%5d.%5bOTXS%5d&amp;ShowOnWeb=true&amp;Lang=en" TargetMode="External"/><Relationship Id="rId11" Type="http://schemas.openxmlformats.org/officeDocument/2006/relationships/hyperlink" Target="http://localhost/OECDStat_Metadata/ShowMetadata.ashx?Dataset=STANI4_2020&amp;Coords=%5bLOCATION%5d.%5bCHL%5d&amp;ShowOnWeb=true&amp;Lang=en" TargetMode="External"/><Relationship Id="rId24" Type="http://schemas.openxmlformats.org/officeDocument/2006/relationships/hyperlink" Target="http://localhost/OECDStat_Metadata/ShowMetadata.ashx?Dataset=STANI4_2020&amp;Coords=%5bLOCATION%5d.%5bLUX%5d&amp;ShowOnWeb=true&amp;Lang=en" TargetMode="External"/><Relationship Id="rId32" Type="http://schemas.openxmlformats.org/officeDocument/2006/relationships/hyperlink" Target="http://localhost/OECDStat_Metadata/ShowMetadata.ashx?Dataset=STANI4_2020&amp;Coords=%5bLOCATION%5d.%5bSVN%5d&amp;ShowOnWeb=true&amp;Lang=en" TargetMode="External"/><Relationship Id="rId37" Type="http://schemas.openxmlformats.org/officeDocument/2006/relationships/hyperlink" Target="https://stats-3.oecd.org/index.aspx?DatasetCode=STANI4_2020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TANI4_2020&amp;Coords=%5bVAR%5d.%5bGOPS%5d&amp;ShowOnWeb=true&amp;Lang=en" TargetMode="External"/><Relationship Id="rId15" Type="http://schemas.openxmlformats.org/officeDocument/2006/relationships/hyperlink" Target="http://localhost/OECDStat_Metadata/ShowMetadata.ashx?Dataset=STANI4_2020&amp;Coords=%5bLOCATION%5d.%5bFIN%5d&amp;ShowOnWeb=true&amp;Lang=en" TargetMode="External"/><Relationship Id="rId23" Type="http://schemas.openxmlformats.org/officeDocument/2006/relationships/hyperlink" Target="http://localhost/OECDStat_Metadata/ShowMetadata.ashx?Dataset=STANI4_2020&amp;Coords=%5bLOCATION%5d.%5bLVA%5d&amp;ShowOnWeb=true&amp;Lang=en" TargetMode="External"/><Relationship Id="rId28" Type="http://schemas.openxmlformats.org/officeDocument/2006/relationships/hyperlink" Target="http://localhost/OECDStat_Metadata/ShowMetadata.ashx?Dataset=STANI4_2020&amp;Coords=%5bLOCATION%5d.%5bNOR%5d&amp;ShowOnWeb=true&amp;Lang=en" TargetMode="External"/><Relationship Id="rId36" Type="http://schemas.openxmlformats.org/officeDocument/2006/relationships/hyperlink" Target="http://localhost/OECDStat_Metadata/ShowMetadata.ashx?Dataset=STANI4_2020&amp;Coords=%5bLOCATION%5d.%5bUSA%5d&amp;ShowOnWeb=true&amp;Lang=en" TargetMode="External"/><Relationship Id="rId10" Type="http://schemas.openxmlformats.org/officeDocument/2006/relationships/hyperlink" Target="http://localhost/OECDStat_Metadata/ShowMetadata.ashx?Dataset=STANI4_2020&amp;Coords=%5bLOCATION%5d.%5bBEL%5d&amp;ShowOnWeb=true&amp;Lang=en" TargetMode="External"/><Relationship Id="rId19" Type="http://schemas.openxmlformats.org/officeDocument/2006/relationships/hyperlink" Target="http://localhost/OECDStat_Metadata/ShowMetadata.ashx?Dataset=STANI4_2020&amp;Coords=%5bLOCATION%5d.%5bISR%5d&amp;ShowOnWeb=true&amp;Lang=en" TargetMode="External"/><Relationship Id="rId31" Type="http://schemas.openxmlformats.org/officeDocument/2006/relationships/hyperlink" Target="http://localhost/OECDStat_Metadata/ShowMetadata.ashx?Dataset=STANI4_2020&amp;Coords=%5bLOCATION%5d.%5bSVK%5d&amp;ShowOnWeb=true&amp;Lang=en" TargetMode="External"/><Relationship Id="rId4" Type="http://schemas.openxmlformats.org/officeDocument/2006/relationships/hyperlink" Target="http://localhost/OECDStat_Metadata/ShowMetadata.ashx?Dataset=STANI4_2020&amp;Coords=%5bVAR%5d.%5bLABR%5d&amp;ShowOnWeb=true&amp;Lang=en" TargetMode="External"/><Relationship Id="rId9" Type="http://schemas.openxmlformats.org/officeDocument/2006/relationships/hyperlink" Target="http://localhost/OECDStat_Metadata/ShowMetadata.ashx?Dataset=STANI4_2020&amp;Coords=%5bLOCATION%5d.%5bAUT%5d&amp;ShowOnWeb=true&amp;Lang=en" TargetMode="External"/><Relationship Id="rId14" Type="http://schemas.openxmlformats.org/officeDocument/2006/relationships/hyperlink" Target="http://localhost/OECDStat_Metadata/ShowMetadata.ashx?Dataset=STANI4_2020&amp;Coords=%5bLOCATION%5d.%5bEST%5d&amp;ShowOnWeb=true&amp;Lang=en" TargetMode="External"/><Relationship Id="rId22" Type="http://schemas.openxmlformats.org/officeDocument/2006/relationships/hyperlink" Target="http://localhost/OECDStat_Metadata/ShowMetadata.ashx?Dataset=STANI4_2020&amp;Coords=%5bLOCATION%5d.%5bKOR%5d&amp;ShowOnWeb=true&amp;Lang=en" TargetMode="External"/><Relationship Id="rId27" Type="http://schemas.openxmlformats.org/officeDocument/2006/relationships/hyperlink" Target="http://localhost/OECDStat_Metadata/ShowMetadata.ashx?Dataset=STANI4_2020&amp;Coords=%5bLOCATION%5d.%5bNZL%5d&amp;ShowOnWeb=true&amp;Lang=en" TargetMode="External"/><Relationship Id="rId30" Type="http://schemas.openxmlformats.org/officeDocument/2006/relationships/hyperlink" Target="http://localhost/OECDStat_Metadata/ShowMetadata.ashx?Dataset=STANI4_2020&amp;Coords=%5bLOCATION%5d.%5bPRT%5d&amp;ShowOnWeb=true&amp;Lang=en" TargetMode="External"/><Relationship Id="rId35" Type="http://schemas.openxmlformats.org/officeDocument/2006/relationships/hyperlink" Target="http://localhost/OECDStat_Metadata/ShowMetadata.ashx?Dataset=STANI4_2020&amp;Coords=%5bLOCATION%5d.%5bGBR%5d&amp;ShowOnWeb=true&amp;Lang=en" TargetMode="External"/><Relationship Id="rId8" Type="http://schemas.openxmlformats.org/officeDocument/2006/relationships/hyperlink" Target="http://localhost/OECDStat_Metadata/ShowMetadata.ashx?Dataset=STANI4_2020&amp;Coords=%5bLOCATION%5d.%5bAUS%5d&amp;ShowOnWeb=true&amp;Lang=en" TargetMode="External"/><Relationship Id="rId3" Type="http://schemas.openxmlformats.org/officeDocument/2006/relationships/hyperlink" Target="http://localhost/OECDStat_Metadata/ShowMetadata.ashx?Dataset=STANI4_2020&amp;Coords=%5bVAR%5d.%5bVALU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46"/>
  <sheetViews>
    <sheetView topLeftCell="A16" workbookViewId="0">
      <selection activeCell="B44" sqref="B44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98</v>
      </c>
    </row>
    <row r="3" spans="1:2" x14ac:dyDescent="0.25">
      <c r="A3" s="1" t="s">
        <v>0</v>
      </c>
      <c r="B3" s="10" t="s">
        <v>92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81</v>
      </c>
    </row>
    <row r="7" spans="1:2" x14ac:dyDescent="0.25">
      <c r="B7" s="3" t="s">
        <v>97</v>
      </c>
    </row>
    <row r="8" spans="1:2" x14ac:dyDescent="0.25">
      <c r="B8" t="s">
        <v>91</v>
      </c>
    </row>
    <row r="10" spans="1:2" x14ac:dyDescent="0.25">
      <c r="B10" s="10" t="s">
        <v>130</v>
      </c>
    </row>
    <row r="11" spans="1:2" x14ac:dyDescent="0.25">
      <c r="B11" t="s">
        <v>131</v>
      </c>
    </row>
    <row r="12" spans="1:2" x14ac:dyDescent="0.25">
      <c r="B12" s="2">
        <v>2016</v>
      </c>
    </row>
    <row r="13" spans="1:2" x14ac:dyDescent="0.25">
      <c r="B13" t="s">
        <v>132</v>
      </c>
    </row>
    <row r="14" spans="1:2" x14ac:dyDescent="0.25">
      <c r="B14" s="3" t="s">
        <v>133</v>
      </c>
    </row>
    <row r="15" spans="1:2" x14ac:dyDescent="0.25">
      <c r="B15" t="s">
        <v>146</v>
      </c>
    </row>
    <row r="17" spans="1:2" x14ac:dyDescent="0.25">
      <c r="B17" s="10" t="s">
        <v>134</v>
      </c>
    </row>
    <row r="18" spans="1:2" x14ac:dyDescent="0.25">
      <c r="B18" t="s">
        <v>135</v>
      </c>
    </row>
    <row r="19" spans="1:2" x14ac:dyDescent="0.25">
      <c r="B19" s="2">
        <v>2019</v>
      </c>
    </row>
    <row r="20" spans="1:2" x14ac:dyDescent="0.25">
      <c r="B20" t="s">
        <v>136</v>
      </c>
    </row>
    <row r="21" spans="1:2" x14ac:dyDescent="0.25">
      <c r="B21" s="3" t="s">
        <v>137</v>
      </c>
    </row>
    <row r="22" spans="1:2" x14ac:dyDescent="0.25">
      <c r="B22" t="s">
        <v>145</v>
      </c>
    </row>
    <row r="23" spans="1:2" x14ac:dyDescent="0.25">
      <c r="B23" s="25"/>
    </row>
    <row r="25" spans="1:2" x14ac:dyDescent="0.25">
      <c r="A25" s="1" t="s">
        <v>2</v>
      </c>
    </row>
    <row r="26" spans="1:2" x14ac:dyDescent="0.25">
      <c r="A26" t="s">
        <v>93</v>
      </c>
    </row>
    <row r="27" spans="1:2" x14ac:dyDescent="0.25">
      <c r="A27" t="s">
        <v>94</v>
      </c>
    </row>
    <row r="28" spans="1:2" x14ac:dyDescent="0.25">
      <c r="A28" s="1" t="s">
        <v>95</v>
      </c>
    </row>
    <row r="29" spans="1:2" x14ac:dyDescent="0.25">
      <c r="A29" s="1" t="s">
        <v>96</v>
      </c>
    </row>
    <row r="31" spans="1:2" x14ac:dyDescent="0.25">
      <c r="A31" t="s">
        <v>90</v>
      </c>
    </row>
    <row r="32" spans="1:2" x14ac:dyDescent="0.25">
      <c r="B32" t="s">
        <v>87</v>
      </c>
    </row>
    <row r="33" spans="1:2" x14ac:dyDescent="0.25">
      <c r="B33" t="s">
        <v>88</v>
      </c>
    </row>
    <row r="34" spans="1:2" x14ac:dyDescent="0.25">
      <c r="B34" t="s">
        <v>89</v>
      </c>
    </row>
    <row r="36" spans="1:2" x14ac:dyDescent="0.25">
      <c r="A36" t="s">
        <v>99</v>
      </c>
    </row>
    <row r="37" spans="1:2" x14ac:dyDescent="0.25">
      <c r="A37" t="s">
        <v>100</v>
      </c>
    </row>
    <row r="38" spans="1:2" x14ac:dyDescent="0.25">
      <c r="A38" t="s">
        <v>103</v>
      </c>
    </row>
    <row r="39" spans="1:2" x14ac:dyDescent="0.25">
      <c r="A39" t="s">
        <v>101</v>
      </c>
    </row>
    <row r="41" spans="1:2" x14ac:dyDescent="0.25">
      <c r="A41" t="s">
        <v>129</v>
      </c>
    </row>
    <row r="42" spans="1:2" x14ac:dyDescent="0.25">
      <c r="A42" t="s">
        <v>218</v>
      </c>
    </row>
    <row r="44" spans="1:2" x14ac:dyDescent="0.25">
      <c r="A44" s="1" t="s">
        <v>84</v>
      </c>
    </row>
    <row r="45" spans="1:2" x14ac:dyDescent="0.25">
      <c r="A45" t="s">
        <v>82</v>
      </c>
    </row>
    <row r="46" spans="1:2" x14ac:dyDescent="0.25">
      <c r="A46" s="8">
        <v>0.9686815713640794</v>
      </c>
      <c r="B46" t="s">
        <v>85</v>
      </c>
    </row>
  </sheetData>
  <hyperlinks>
    <hyperlink ref="B7" r:id="rId1" xr:uid="{08759D76-7BB6-457A-8AB6-5DD1F09374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sheetPr>
    <tabColor theme="9" tint="0.59999389629810485"/>
  </sheetPr>
  <dimension ref="A1:AL22"/>
  <sheetViews>
    <sheetView showGridLines="0" topLeftCell="A2" workbookViewId="0">
      <selection activeCell="D30" sqref="D30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31" t="s">
        <v>40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spans="1:38" ht="12.75" customHeight="1" x14ac:dyDescent="0.2">
      <c r="A3" s="99" t="s">
        <v>41</v>
      </c>
      <c r="B3" s="100"/>
      <c r="C3" s="106" t="s">
        <v>86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8"/>
    </row>
    <row r="4" spans="1:38" ht="12.75" customHeight="1" x14ac:dyDescent="0.2">
      <c r="A4" s="99" t="s">
        <v>4</v>
      </c>
      <c r="B4" s="100"/>
      <c r="C4" s="101" t="s">
        <v>143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3"/>
    </row>
    <row r="5" spans="1:38" x14ac:dyDescent="0.2">
      <c r="A5" s="99" t="s">
        <v>5</v>
      </c>
      <c r="B5" s="100"/>
      <c r="C5" s="101" t="s">
        <v>6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3"/>
    </row>
    <row r="6" spans="1:38" ht="12.75" customHeight="1" x14ac:dyDescent="0.2">
      <c r="A6" s="99" t="s">
        <v>7</v>
      </c>
      <c r="B6" s="100"/>
      <c r="C6" s="101" t="s">
        <v>42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3"/>
    </row>
    <row r="7" spans="1:38" ht="126" x14ac:dyDescent="0.2">
      <c r="A7" s="104" t="s">
        <v>43</v>
      </c>
      <c r="B7" s="105"/>
      <c r="C7" s="32" t="s">
        <v>44</v>
      </c>
      <c r="D7" s="32" t="s">
        <v>45</v>
      </c>
      <c r="E7" s="32" t="s">
        <v>46</v>
      </c>
      <c r="F7" s="32" t="s">
        <v>47</v>
      </c>
      <c r="G7" s="32" t="s">
        <v>48</v>
      </c>
      <c r="H7" s="32" t="s">
        <v>49</v>
      </c>
      <c r="I7" s="32" t="s">
        <v>50</v>
      </c>
      <c r="J7" s="32" t="s">
        <v>51</v>
      </c>
      <c r="K7" s="32" t="s">
        <v>52</v>
      </c>
      <c r="L7" s="32" t="s">
        <v>53</v>
      </c>
      <c r="M7" s="32" t="s">
        <v>54</v>
      </c>
      <c r="N7" s="32" t="s">
        <v>55</v>
      </c>
      <c r="O7" s="32" t="s">
        <v>56</v>
      </c>
      <c r="P7" s="32" t="s">
        <v>57</v>
      </c>
      <c r="Q7" s="32" t="s">
        <v>58</v>
      </c>
      <c r="R7" s="32" t="s">
        <v>59</v>
      </c>
      <c r="S7" s="32" t="s">
        <v>60</v>
      </c>
      <c r="T7" s="32" t="s">
        <v>61</v>
      </c>
      <c r="U7" s="32" t="s">
        <v>62</v>
      </c>
      <c r="V7" s="32" t="s">
        <v>63</v>
      </c>
      <c r="W7" s="32" t="s">
        <v>64</v>
      </c>
      <c r="X7" s="32" t="s">
        <v>65</v>
      </c>
      <c r="Y7" s="32" t="s">
        <v>66</v>
      </c>
      <c r="Z7" s="32" t="s">
        <v>67</v>
      </c>
      <c r="AA7" s="32" t="s">
        <v>68</v>
      </c>
      <c r="AB7" s="32" t="s">
        <v>69</v>
      </c>
      <c r="AC7" s="32" t="s">
        <v>70</v>
      </c>
      <c r="AD7" s="32" t="s">
        <v>71</v>
      </c>
      <c r="AE7" s="32" t="s">
        <v>72</v>
      </c>
      <c r="AF7" s="32" t="s">
        <v>73</v>
      </c>
      <c r="AG7" s="32" t="s">
        <v>74</v>
      </c>
      <c r="AH7" s="32" t="s">
        <v>75</v>
      </c>
      <c r="AI7" s="32" t="s">
        <v>76</v>
      </c>
      <c r="AJ7" s="32" t="s">
        <v>77</v>
      </c>
      <c r="AK7" s="32" t="s">
        <v>78</v>
      </c>
      <c r="AL7" s="32" t="s">
        <v>79</v>
      </c>
    </row>
    <row r="8" spans="1:38" ht="13.5" x14ac:dyDescent="0.25">
      <c r="A8" s="33" t="s">
        <v>80</v>
      </c>
      <c r="B8" s="34" t="s">
        <v>8</v>
      </c>
      <c r="C8" s="34" t="s">
        <v>8</v>
      </c>
      <c r="D8" s="34" t="s">
        <v>8</v>
      </c>
      <c r="E8" s="34" t="s">
        <v>8</v>
      </c>
      <c r="F8" s="34" t="s">
        <v>8</v>
      </c>
      <c r="G8" s="34" t="s">
        <v>8</v>
      </c>
      <c r="H8" s="34" t="s">
        <v>8</v>
      </c>
      <c r="I8" s="34" t="s">
        <v>8</v>
      </c>
      <c r="J8" s="34" t="s">
        <v>8</v>
      </c>
      <c r="K8" s="34" t="s">
        <v>8</v>
      </c>
      <c r="L8" s="34" t="s">
        <v>8</v>
      </c>
      <c r="M8" s="34" t="s">
        <v>8</v>
      </c>
      <c r="N8" s="34" t="s">
        <v>8</v>
      </c>
      <c r="O8" s="34" t="s">
        <v>8</v>
      </c>
      <c r="P8" s="34" t="s">
        <v>8</v>
      </c>
      <c r="Q8" s="34" t="s">
        <v>8</v>
      </c>
      <c r="R8" s="34" t="s">
        <v>8</v>
      </c>
      <c r="S8" s="34" t="s">
        <v>8</v>
      </c>
      <c r="T8" s="34" t="s">
        <v>8</v>
      </c>
      <c r="U8" s="34" t="s">
        <v>8</v>
      </c>
      <c r="V8" s="34" t="s">
        <v>8</v>
      </c>
      <c r="W8" s="34" t="s">
        <v>8</v>
      </c>
      <c r="X8" s="34" t="s">
        <v>8</v>
      </c>
      <c r="Y8" s="34" t="s">
        <v>8</v>
      </c>
      <c r="Z8" s="34" t="s">
        <v>8</v>
      </c>
      <c r="AA8" s="34" t="s">
        <v>8</v>
      </c>
      <c r="AB8" s="34" t="s">
        <v>8</v>
      </c>
      <c r="AC8" s="34" t="s">
        <v>8</v>
      </c>
      <c r="AD8" s="34" t="s">
        <v>8</v>
      </c>
      <c r="AE8" s="34" t="s">
        <v>8</v>
      </c>
      <c r="AF8" s="34" t="s">
        <v>8</v>
      </c>
      <c r="AG8" s="34" t="s">
        <v>8</v>
      </c>
      <c r="AH8" s="34" t="s">
        <v>8</v>
      </c>
      <c r="AI8" s="34" t="s">
        <v>8</v>
      </c>
      <c r="AJ8" s="34" t="s">
        <v>8</v>
      </c>
      <c r="AK8" s="34" t="s">
        <v>8</v>
      </c>
      <c r="AL8" s="34" t="s">
        <v>8</v>
      </c>
    </row>
    <row r="9" spans="1:38" ht="21" x14ac:dyDescent="0.25">
      <c r="A9" s="35" t="s">
        <v>87</v>
      </c>
      <c r="B9" s="34" t="s">
        <v>8</v>
      </c>
      <c r="C9" s="36">
        <v>6407.3940000000002</v>
      </c>
      <c r="D9" s="36">
        <v>1163.665</v>
      </c>
      <c r="E9" s="36">
        <v>1673.3109999999999</v>
      </c>
      <c r="F9" s="36">
        <v>748.33500000000004</v>
      </c>
      <c r="G9" s="36">
        <v>6672.62</v>
      </c>
      <c r="H9" s="36">
        <v>3948.768</v>
      </c>
      <c r="I9" s="36">
        <v>657.64700000000005</v>
      </c>
      <c r="J9" s="36">
        <v>1427.1279999999999</v>
      </c>
      <c r="K9" s="36">
        <v>1960.885</v>
      </c>
      <c r="L9" s="36">
        <v>3612.451</v>
      </c>
      <c r="M9" s="36">
        <v>2297.239</v>
      </c>
      <c r="N9" s="36">
        <v>1492.963</v>
      </c>
      <c r="O9" s="36">
        <v>1245.117</v>
      </c>
      <c r="P9" s="36">
        <v>2523.2840000000001</v>
      </c>
      <c r="Q9" s="36">
        <v>12473.721</v>
      </c>
      <c r="R9" s="36">
        <v>3391.4340000000002</v>
      </c>
      <c r="S9" s="36">
        <v>3308.8090000000002</v>
      </c>
      <c r="T9" s="36">
        <v>7274.7939999999999</v>
      </c>
      <c r="U9" s="36">
        <v>1116.8009999999999</v>
      </c>
      <c r="V9" s="36">
        <v>3381.1779999999999</v>
      </c>
      <c r="W9" s="36">
        <v>4848.2579999999998</v>
      </c>
      <c r="X9" s="36">
        <v>27001.502</v>
      </c>
      <c r="Y9" s="36">
        <v>32987.256000000001</v>
      </c>
      <c r="Z9" s="36">
        <v>22236.945</v>
      </c>
      <c r="AA9" s="36">
        <v>6868.848</v>
      </c>
      <c r="AB9" s="36">
        <v>758.96</v>
      </c>
      <c r="AC9" s="36">
        <v>2642.2060000000001</v>
      </c>
      <c r="AD9" s="36">
        <v>472.75799999999998</v>
      </c>
      <c r="AE9" s="36">
        <v>9675.0480000000007</v>
      </c>
      <c r="AF9" s="36">
        <v>2720.49</v>
      </c>
      <c r="AG9" s="36">
        <v>35085.618000000002</v>
      </c>
      <c r="AH9" s="36">
        <v>45866.964</v>
      </c>
      <c r="AI9" s="36">
        <v>42553.673000000003</v>
      </c>
      <c r="AJ9" s="36">
        <v>21128.175999999999</v>
      </c>
      <c r="AK9" s="36">
        <v>3051.04</v>
      </c>
      <c r="AL9" s="36">
        <v>5579.7</v>
      </c>
    </row>
    <row r="10" spans="1:38" ht="21" x14ac:dyDescent="0.25">
      <c r="A10" s="35" t="s">
        <v>88</v>
      </c>
      <c r="B10" s="34"/>
      <c r="C10" s="37">
        <v>1.44</v>
      </c>
      <c r="D10" s="37">
        <v>17.521999999999998</v>
      </c>
      <c r="E10" s="37">
        <v>19.827000000000002</v>
      </c>
      <c r="F10" s="37">
        <v>15.778</v>
      </c>
      <c r="G10" s="37">
        <v>375.17500000000001</v>
      </c>
      <c r="H10" s="37">
        <v>65.537999999999997</v>
      </c>
      <c r="I10" s="37">
        <v>12.363</v>
      </c>
      <c r="J10" s="37">
        <v>54.844000000000001</v>
      </c>
      <c r="K10" s="37">
        <v>301.03699999999998</v>
      </c>
      <c r="L10" s="37">
        <v>330.06099999999998</v>
      </c>
      <c r="M10" s="37">
        <v>76.733000000000004</v>
      </c>
      <c r="N10" s="37">
        <v>58.585999999999999</v>
      </c>
      <c r="O10" s="37">
        <v>107.12</v>
      </c>
      <c r="P10" s="37">
        <v>75.155000000000001</v>
      </c>
      <c r="Q10" s="37">
        <v>383.37799999999999</v>
      </c>
      <c r="R10" s="37">
        <v>96.271000000000001</v>
      </c>
      <c r="S10" s="37">
        <v>58.863</v>
      </c>
      <c r="T10" s="37">
        <v>548.54300000000001</v>
      </c>
      <c r="U10" s="37">
        <v>33.402999999999999</v>
      </c>
      <c r="V10" s="37">
        <v>70.472999999999999</v>
      </c>
      <c r="W10" s="37">
        <v>212.37</v>
      </c>
      <c r="X10" s="37">
        <v>296.43299999999999</v>
      </c>
      <c r="Y10" s="37">
        <v>1130.336</v>
      </c>
      <c r="Z10" s="37">
        <v>-126.58199999999999</v>
      </c>
      <c r="AA10" s="37">
        <v>34.368000000000002</v>
      </c>
      <c r="AB10" s="37">
        <v>6.125</v>
      </c>
      <c r="AC10" s="37">
        <v>72.822999999999993</v>
      </c>
      <c r="AD10" s="37">
        <v>4.0049999999999999</v>
      </c>
      <c r="AE10" s="37">
        <v>1115.2329999999999</v>
      </c>
      <c r="AF10" s="37">
        <v>18.446999999999999</v>
      </c>
      <c r="AG10" s="37">
        <v>153.85300000000001</v>
      </c>
      <c r="AH10" s="37">
        <v>600.34299999999996</v>
      </c>
      <c r="AI10" s="37">
        <v>91.793999999999997</v>
      </c>
      <c r="AJ10" s="37">
        <v>87.884</v>
      </c>
      <c r="AK10" s="37">
        <v>149.321</v>
      </c>
      <c r="AL10" s="37">
        <v>0</v>
      </c>
    </row>
    <row r="11" spans="1:38" ht="21" x14ac:dyDescent="0.25">
      <c r="A11" s="35" t="s">
        <v>89</v>
      </c>
      <c r="B11" s="34"/>
      <c r="C11" s="36">
        <v>31055.167000000001</v>
      </c>
      <c r="D11" s="36">
        <v>28220.113000000001</v>
      </c>
      <c r="E11" s="36">
        <v>9169.0619999999999</v>
      </c>
      <c r="F11" s="36">
        <v>5233.2870000000003</v>
      </c>
      <c r="G11" s="36">
        <v>45176.605000000003</v>
      </c>
      <c r="H11" s="36">
        <v>4809.5940000000001</v>
      </c>
      <c r="I11" s="36">
        <v>1100.5899999999999</v>
      </c>
      <c r="J11" s="36">
        <v>3156.029</v>
      </c>
      <c r="K11" s="36">
        <v>5718.5780000000004</v>
      </c>
      <c r="L11" s="36">
        <v>13545.487999999999</v>
      </c>
      <c r="M11" s="36">
        <v>3624.1280000000002</v>
      </c>
      <c r="N11" s="36">
        <v>3760.0509999999999</v>
      </c>
      <c r="O11" s="36">
        <v>10114.263000000001</v>
      </c>
      <c r="P11" s="36">
        <v>4028.76</v>
      </c>
      <c r="Q11" s="36">
        <v>5162.701</v>
      </c>
      <c r="R11" s="36">
        <v>3167.4949999999999</v>
      </c>
      <c r="S11" s="36">
        <v>4980.1279999999997</v>
      </c>
      <c r="T11" s="36">
        <v>28242.963</v>
      </c>
      <c r="U11" s="36">
        <v>2072.6959999999999</v>
      </c>
      <c r="V11" s="36">
        <v>3231.9490000000001</v>
      </c>
      <c r="W11" s="36">
        <v>13607.771000000001</v>
      </c>
      <c r="X11" s="36">
        <v>57371.464</v>
      </c>
      <c r="Y11" s="36">
        <v>177379.10800000001</v>
      </c>
      <c r="Z11" s="36">
        <v>52049.936999999998</v>
      </c>
      <c r="AA11" s="36">
        <v>19714.684000000001</v>
      </c>
      <c r="AB11" s="36">
        <v>3738.7150000000001</v>
      </c>
      <c r="AC11" s="36">
        <v>13443.972</v>
      </c>
      <c r="AD11" s="36">
        <v>735.43700000000001</v>
      </c>
      <c r="AE11" s="36">
        <v>29958.419000000002</v>
      </c>
      <c r="AF11" s="36">
        <v>120328.963</v>
      </c>
      <c r="AG11" s="36">
        <v>37627.928999999996</v>
      </c>
      <c r="AH11" s="36">
        <v>731.89300000000003</v>
      </c>
      <c r="AI11" s="36">
        <v>5282.5330000000004</v>
      </c>
      <c r="AJ11" s="36">
        <v>5499.14</v>
      </c>
      <c r="AK11" s="36">
        <v>13012.939</v>
      </c>
      <c r="AL11" s="36">
        <v>0</v>
      </c>
    </row>
    <row r="12" spans="1:38" ht="15" x14ac:dyDescent="0.25">
      <c r="A12" s="38" t="s">
        <v>144</v>
      </c>
      <c r="B12" s="2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ht="15" x14ac:dyDescent="0.25">
      <c r="B13"/>
    </row>
    <row r="14" spans="1:38" ht="15" x14ac:dyDescent="0.25">
      <c r="B14" s="3"/>
    </row>
    <row r="15" spans="1:38" ht="15" x14ac:dyDescent="0.25">
      <c r="B15"/>
    </row>
    <row r="16" spans="1:38" ht="15" x14ac:dyDescent="0.25">
      <c r="B16"/>
    </row>
    <row r="17" spans="2:2" x14ac:dyDescent="0.2">
      <c r="B17" s="30"/>
    </row>
    <row r="18" spans="2:2" ht="15" x14ac:dyDescent="0.25">
      <c r="B18"/>
    </row>
    <row r="19" spans="2:2" ht="15" x14ac:dyDescent="0.25">
      <c r="B19" s="2"/>
    </row>
    <row r="20" spans="2:2" ht="15" x14ac:dyDescent="0.25">
      <c r="B20"/>
    </row>
    <row r="21" spans="2:2" ht="15" x14ac:dyDescent="0.25">
      <c r="B21" s="3"/>
    </row>
    <row r="22" spans="2:2" ht="15" x14ac:dyDescent="0.25">
      <c r="B22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stats.oecd.org/OECDStat_Metadata/ShowMetadata.ashx?Dataset=IOTSI4_2018&amp;Coords=[VAR].[VAL]&amp;ShowOnWeb=true&amp;Lang=en" xr:uid="{00000000-0004-0000-0100-000001000000}"/>
    <hyperlink ref="A12" r:id="rId3" display="https://stats-3.oecd.org/index.aspx?DatasetCode=IOTSI4_2018" xr:uid="{C42D0A61-CC7C-4027-AF22-12B5310E2EC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21C8-B2CD-4B2A-8086-5CF7C1E5801A}">
  <sheetPr>
    <tabColor theme="9" tint="0.59999389629810485"/>
  </sheetPr>
  <dimension ref="A1:N61"/>
  <sheetViews>
    <sheetView topLeftCell="A29" workbookViewId="0">
      <selection activeCell="F56" sqref="F56"/>
    </sheetView>
  </sheetViews>
  <sheetFormatPr defaultColWidth="8.7109375" defaultRowHeight="15" x14ac:dyDescent="0.25"/>
  <cols>
    <col min="1" max="1" width="27.42578125" customWidth="1"/>
    <col min="2" max="2" width="2.42578125" customWidth="1"/>
    <col min="3" max="6" width="14.140625" customWidth="1"/>
    <col min="7" max="7" width="32.7109375" customWidth="1"/>
    <col min="8" max="14" width="14.140625" customWidth="1"/>
  </cols>
  <sheetData>
    <row r="1" spans="1:14" hidden="1" x14ac:dyDescent="0.25">
      <c r="A1" s="49" t="e">
        <f ca="1">DotStatQuery(B1)</f>
        <v>#NAME?</v>
      </c>
      <c r="B1" s="49" t="s">
        <v>147</v>
      </c>
    </row>
    <row r="2" spans="1:14" ht="24" x14ac:dyDescent="0.25">
      <c r="A2" s="50" t="s">
        <v>148</v>
      </c>
    </row>
    <row r="3" spans="1:14" x14ac:dyDescent="0.25">
      <c r="A3" s="114" t="s">
        <v>5</v>
      </c>
      <c r="B3" s="115"/>
      <c r="C3" s="51" t="s">
        <v>6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24" customHeight="1" x14ac:dyDescent="0.25">
      <c r="A4" s="112" t="s">
        <v>41</v>
      </c>
      <c r="B4" s="113"/>
      <c r="C4" s="109" t="s">
        <v>149</v>
      </c>
      <c r="D4" s="110"/>
      <c r="E4" s="109" t="s">
        <v>150</v>
      </c>
      <c r="F4" s="110"/>
      <c r="G4" s="109" t="s">
        <v>151</v>
      </c>
      <c r="H4" s="110"/>
      <c r="I4" s="109" t="s">
        <v>89</v>
      </c>
      <c r="J4" s="110"/>
      <c r="K4" s="109" t="s">
        <v>88</v>
      </c>
      <c r="L4" s="110"/>
      <c r="M4" s="109" t="s">
        <v>152</v>
      </c>
      <c r="N4" s="111"/>
    </row>
    <row r="5" spans="1:14" ht="63" x14ac:dyDescent="0.25">
      <c r="A5" s="112" t="s">
        <v>153</v>
      </c>
      <c r="B5" s="113"/>
      <c r="C5" s="53" t="s">
        <v>154</v>
      </c>
      <c r="D5" s="53" t="s">
        <v>155</v>
      </c>
      <c r="E5" s="53" t="s">
        <v>154</v>
      </c>
      <c r="F5" s="53" t="s">
        <v>155</v>
      </c>
      <c r="G5" s="53" t="s">
        <v>154</v>
      </c>
      <c r="H5" s="53" t="s">
        <v>155</v>
      </c>
      <c r="I5" s="53" t="s">
        <v>154</v>
      </c>
      <c r="J5" s="53" t="s">
        <v>155</v>
      </c>
      <c r="K5" s="53" t="s">
        <v>154</v>
      </c>
      <c r="L5" s="53" t="s">
        <v>155</v>
      </c>
      <c r="M5" s="53" t="s">
        <v>154</v>
      </c>
      <c r="N5" s="53" t="s">
        <v>155</v>
      </c>
    </row>
    <row r="6" spans="1:14" x14ac:dyDescent="0.25">
      <c r="A6" s="54" t="s">
        <v>4</v>
      </c>
      <c r="B6" s="55" t="s">
        <v>8</v>
      </c>
    </row>
    <row r="7" spans="1:14" x14ac:dyDescent="0.25">
      <c r="A7" s="56" t="s">
        <v>156</v>
      </c>
      <c r="B7" s="55" t="s">
        <v>8</v>
      </c>
      <c r="C7" s="36">
        <v>17390</v>
      </c>
      <c r="D7" s="36">
        <v>10427</v>
      </c>
      <c r="E7" s="36">
        <v>6061</v>
      </c>
      <c r="F7" s="36">
        <v>3451</v>
      </c>
      <c r="G7" s="36">
        <v>2949</v>
      </c>
      <c r="H7" s="36">
        <v>1466</v>
      </c>
      <c r="I7" s="36">
        <v>2957</v>
      </c>
      <c r="J7" s="36">
        <v>1941</v>
      </c>
      <c r="K7" s="36">
        <v>151</v>
      </c>
      <c r="L7" s="36">
        <v>48</v>
      </c>
      <c r="M7" s="36">
        <v>31.715</v>
      </c>
      <c r="N7" s="36">
        <v>16.427</v>
      </c>
    </row>
    <row r="8" spans="1:14" x14ac:dyDescent="0.25">
      <c r="A8" s="56" t="s">
        <v>157</v>
      </c>
      <c r="B8" s="55" t="s">
        <v>8</v>
      </c>
      <c r="C8" s="37">
        <v>13142.207</v>
      </c>
      <c r="D8" s="37">
        <v>4268.8580000000002</v>
      </c>
      <c r="E8" s="37">
        <v>2750.683</v>
      </c>
      <c r="F8" s="37">
        <v>2190.2440000000001</v>
      </c>
      <c r="G8" s="37">
        <v>1169.6790000000001</v>
      </c>
      <c r="H8" s="37">
        <v>999.32500000000005</v>
      </c>
      <c r="I8" s="37">
        <v>1540.5920000000001</v>
      </c>
      <c r="J8" s="37">
        <v>1143.9290000000001</v>
      </c>
      <c r="K8" s="37">
        <v>40.411999999999999</v>
      </c>
      <c r="L8" s="37">
        <v>46.99</v>
      </c>
      <c r="M8" s="37">
        <v>17.47</v>
      </c>
      <c r="N8" s="37">
        <v>15.18</v>
      </c>
    </row>
    <row r="9" spans="1:14" x14ac:dyDescent="0.25">
      <c r="A9" s="56" t="s">
        <v>158</v>
      </c>
      <c r="B9" s="55" t="s">
        <v>8</v>
      </c>
      <c r="C9" s="36">
        <v>32184.7</v>
      </c>
      <c r="D9" s="36">
        <v>15967.8</v>
      </c>
      <c r="E9" s="36">
        <v>9208.1</v>
      </c>
      <c r="F9" s="36">
        <v>5799.6</v>
      </c>
      <c r="G9" s="36">
        <v>4169.7</v>
      </c>
      <c r="H9" s="36">
        <v>2219.6999999999998</v>
      </c>
      <c r="I9" s="36">
        <v>5127.8</v>
      </c>
      <c r="J9" s="36">
        <v>3664</v>
      </c>
      <c r="K9" s="36">
        <v>-89.4</v>
      </c>
      <c r="L9" s="36">
        <v>-84.1</v>
      </c>
      <c r="M9" s="36">
        <v>44</v>
      </c>
      <c r="N9" s="36">
        <v>23.4</v>
      </c>
    </row>
    <row r="10" spans="1:14" x14ac:dyDescent="0.25">
      <c r="A10" s="56" t="s">
        <v>159</v>
      </c>
      <c r="B10" s="55" t="s">
        <v>8</v>
      </c>
      <c r="C10" s="37">
        <v>4296151.79</v>
      </c>
      <c r="D10" s="37">
        <v>1176806.6969999999</v>
      </c>
      <c r="E10" s="37">
        <v>1262313.6129999999</v>
      </c>
      <c r="F10" s="37">
        <v>414529.82299999997</v>
      </c>
      <c r="G10" s="37">
        <v>410617.86</v>
      </c>
      <c r="H10" s="37">
        <v>197186.617</v>
      </c>
      <c r="I10" s="37">
        <v>825702.42099999997</v>
      </c>
      <c r="J10" s="37">
        <v>207059.06099999999</v>
      </c>
      <c r="K10" s="37">
        <v>25993.348999999998</v>
      </c>
      <c r="L10" s="37">
        <v>10284.14</v>
      </c>
      <c r="M10" s="37" t="s">
        <v>160</v>
      </c>
      <c r="N10" s="37" t="s">
        <v>160</v>
      </c>
    </row>
    <row r="11" spans="1:14" x14ac:dyDescent="0.25">
      <c r="A11" s="56" t="s">
        <v>161</v>
      </c>
      <c r="B11" s="55" t="s">
        <v>8</v>
      </c>
      <c r="C11" s="36">
        <v>155577</v>
      </c>
      <c r="D11" s="36">
        <v>41847</v>
      </c>
      <c r="E11" s="36">
        <v>40096</v>
      </c>
      <c r="F11" s="36">
        <v>17707</v>
      </c>
      <c r="G11" s="36">
        <v>14359</v>
      </c>
      <c r="H11" s="36">
        <v>4980</v>
      </c>
      <c r="I11" s="36">
        <v>25779</v>
      </c>
      <c r="J11" s="36">
        <v>12717</v>
      </c>
      <c r="K11" s="36">
        <v>-42</v>
      </c>
      <c r="L11" s="36">
        <v>10</v>
      </c>
      <c r="M11" s="36">
        <v>30.922000000000001</v>
      </c>
      <c r="N11" s="36">
        <v>11.698</v>
      </c>
    </row>
    <row r="12" spans="1:14" x14ac:dyDescent="0.25">
      <c r="A12" s="56" t="s">
        <v>162</v>
      </c>
      <c r="B12" s="55" t="s">
        <v>8</v>
      </c>
      <c r="C12" s="37">
        <v>41360</v>
      </c>
      <c r="D12" s="37">
        <v>92114</v>
      </c>
      <c r="E12" s="37">
        <v>18022</v>
      </c>
      <c r="F12" s="37">
        <v>60233</v>
      </c>
      <c r="G12" s="37">
        <v>6417</v>
      </c>
      <c r="H12" s="37">
        <v>16429</v>
      </c>
      <c r="I12" s="37">
        <v>11520</v>
      </c>
      <c r="J12" s="37">
        <v>43707</v>
      </c>
      <c r="K12" s="37">
        <v>85</v>
      </c>
      <c r="L12" s="37">
        <v>98</v>
      </c>
      <c r="M12" s="37">
        <v>11.451000000000001</v>
      </c>
      <c r="N12" s="37">
        <v>22.722000000000001</v>
      </c>
    </row>
    <row r="13" spans="1:14" x14ac:dyDescent="0.25">
      <c r="A13" s="56" t="s">
        <v>163</v>
      </c>
      <c r="B13" s="55" t="s">
        <v>8</v>
      </c>
      <c r="C13" s="36">
        <v>429.8</v>
      </c>
      <c r="D13" s="36">
        <v>45.4</v>
      </c>
      <c r="E13" s="36">
        <v>106.1</v>
      </c>
      <c r="F13" s="36">
        <v>11</v>
      </c>
      <c r="G13" s="36">
        <v>50.2</v>
      </c>
      <c r="H13" s="36">
        <v>9.1999999999999993</v>
      </c>
      <c r="I13" s="36">
        <v>56</v>
      </c>
      <c r="J13" s="36">
        <v>1.8</v>
      </c>
      <c r="K13" s="36">
        <v>-0.1</v>
      </c>
      <c r="L13" s="36">
        <v>0</v>
      </c>
      <c r="M13" s="36">
        <v>3.1</v>
      </c>
      <c r="N13" s="36">
        <v>0.3</v>
      </c>
    </row>
    <row r="14" spans="1:14" x14ac:dyDescent="0.25">
      <c r="A14" s="56" t="s">
        <v>164</v>
      </c>
      <c r="B14" s="55" t="s">
        <v>8</v>
      </c>
      <c r="C14" s="37">
        <v>7559</v>
      </c>
      <c r="D14" s="37">
        <v>1835</v>
      </c>
      <c r="E14" s="37">
        <v>2022</v>
      </c>
      <c r="F14" s="37">
        <v>1315</v>
      </c>
      <c r="G14" s="37">
        <v>775</v>
      </c>
      <c r="H14" s="37">
        <v>264</v>
      </c>
      <c r="I14" s="37">
        <v>1266</v>
      </c>
      <c r="J14" s="37">
        <v>1056</v>
      </c>
      <c r="K14" s="37">
        <v>-19</v>
      </c>
      <c r="L14" s="37">
        <v>-5</v>
      </c>
      <c r="M14" s="37">
        <v>12.8</v>
      </c>
      <c r="N14" s="37">
        <v>4.4000000000000004</v>
      </c>
    </row>
    <row r="15" spans="1:14" x14ac:dyDescent="0.25">
      <c r="A15" s="56" t="s">
        <v>165</v>
      </c>
      <c r="B15" s="55" t="s">
        <v>8</v>
      </c>
      <c r="C15" s="36">
        <v>64869</v>
      </c>
      <c r="D15" s="36">
        <v>26029</v>
      </c>
      <c r="E15" s="36">
        <v>19595</v>
      </c>
      <c r="F15" s="36">
        <v>12412</v>
      </c>
      <c r="G15" s="36">
        <v>8882</v>
      </c>
      <c r="H15" s="36">
        <v>4218</v>
      </c>
      <c r="I15" s="36">
        <v>9941</v>
      </c>
      <c r="J15" s="36">
        <v>7853</v>
      </c>
      <c r="K15" s="36">
        <v>772</v>
      </c>
      <c r="L15" s="36">
        <v>341</v>
      </c>
      <c r="M15" s="36">
        <v>111</v>
      </c>
      <c r="N15" s="36">
        <v>46</v>
      </c>
    </row>
    <row r="16" spans="1:14" x14ac:dyDescent="0.25">
      <c r="A16" s="56" t="s">
        <v>166</v>
      </c>
      <c r="B16" s="55" t="s">
        <v>8</v>
      </c>
      <c r="C16" s="37">
        <v>137727</v>
      </c>
      <c r="D16" s="37">
        <v>46535</v>
      </c>
      <c r="E16" s="37">
        <v>45580</v>
      </c>
      <c r="F16" s="37">
        <v>22858</v>
      </c>
      <c r="G16" s="37">
        <v>24028</v>
      </c>
      <c r="H16" s="37">
        <v>8909</v>
      </c>
      <c r="I16" s="37">
        <v>21374</v>
      </c>
      <c r="J16" s="37">
        <v>13883</v>
      </c>
      <c r="K16" s="37">
        <v>178</v>
      </c>
      <c r="L16" s="37">
        <v>66</v>
      </c>
      <c r="M16" s="37">
        <v>348</v>
      </c>
      <c r="N16" s="37">
        <v>131</v>
      </c>
    </row>
    <row r="17" spans="1:14" x14ac:dyDescent="0.25">
      <c r="A17" s="56" t="s">
        <v>167</v>
      </c>
      <c r="B17" s="55" t="s">
        <v>8</v>
      </c>
      <c r="C17" s="36">
        <v>1561214</v>
      </c>
      <c r="D17" s="36">
        <v>950652</v>
      </c>
      <c r="E17" s="36">
        <v>392029</v>
      </c>
      <c r="F17" s="36">
        <v>450794</v>
      </c>
      <c r="G17" s="36">
        <v>89594</v>
      </c>
      <c r="H17" s="36">
        <v>149504</v>
      </c>
      <c r="I17" s="36">
        <v>294084</v>
      </c>
      <c r="J17" s="36">
        <v>298569</v>
      </c>
      <c r="K17" s="36">
        <v>8351</v>
      </c>
      <c r="L17" s="36">
        <v>2721</v>
      </c>
      <c r="M17" s="36">
        <v>16.291</v>
      </c>
      <c r="N17" s="36">
        <v>20.789000000000001</v>
      </c>
    </row>
    <row r="18" spans="1:14" x14ac:dyDescent="0.25">
      <c r="A18" s="56" t="s">
        <v>168</v>
      </c>
      <c r="B18" s="55" t="s">
        <v>8</v>
      </c>
      <c r="C18" s="37">
        <v>36073.199999999997</v>
      </c>
      <c r="D18" s="37">
        <v>29305.5</v>
      </c>
      <c r="E18" s="37">
        <v>19489.099999999999</v>
      </c>
      <c r="F18" s="37">
        <v>15832.8</v>
      </c>
      <c r="G18" s="37">
        <v>4530.3999999999996</v>
      </c>
      <c r="H18" s="37">
        <v>3680.5</v>
      </c>
      <c r="I18" s="37" t="s">
        <v>160</v>
      </c>
      <c r="J18" s="37" t="s">
        <v>160</v>
      </c>
      <c r="K18" s="37" t="s">
        <v>160</v>
      </c>
      <c r="L18" s="37" t="s">
        <v>160</v>
      </c>
      <c r="M18" s="37">
        <v>22.355</v>
      </c>
      <c r="N18" s="37">
        <v>15.978999999999999</v>
      </c>
    </row>
    <row r="19" spans="1:14" x14ac:dyDescent="0.25">
      <c r="A19" s="56" t="s">
        <v>169</v>
      </c>
      <c r="B19" s="55" t="s">
        <v>8</v>
      </c>
      <c r="C19" s="36">
        <v>50506.5</v>
      </c>
      <c r="D19" s="36">
        <v>25044.1</v>
      </c>
      <c r="E19" s="36">
        <v>10896.2</v>
      </c>
      <c r="F19" s="36">
        <v>8888.5</v>
      </c>
      <c r="G19" s="36">
        <v>5723.3</v>
      </c>
      <c r="H19" s="36">
        <v>4034.3</v>
      </c>
      <c r="I19" s="36">
        <v>4864.1000000000004</v>
      </c>
      <c r="J19" s="36">
        <v>4486.5</v>
      </c>
      <c r="K19" s="36">
        <v>308.8</v>
      </c>
      <c r="L19" s="36">
        <v>367.7</v>
      </c>
      <c r="M19" s="36">
        <v>109.7</v>
      </c>
      <c r="N19" s="36">
        <v>59.9</v>
      </c>
    </row>
    <row r="20" spans="1:14" x14ac:dyDescent="0.25">
      <c r="A20" s="56" t="s">
        <v>170</v>
      </c>
      <c r="B20" s="55" t="s">
        <v>8</v>
      </c>
      <c r="C20" s="37">
        <v>22424500</v>
      </c>
      <c r="D20" s="37">
        <v>9255400</v>
      </c>
      <c r="E20" s="37">
        <v>8516400</v>
      </c>
      <c r="F20" s="37">
        <v>3015900</v>
      </c>
      <c r="G20" s="37">
        <v>2266700</v>
      </c>
      <c r="H20" s="37">
        <v>802700</v>
      </c>
      <c r="I20" s="37" t="s">
        <v>160</v>
      </c>
      <c r="J20" s="37" t="s">
        <v>160</v>
      </c>
      <c r="K20" s="37" t="s">
        <v>160</v>
      </c>
      <c r="L20" s="37" t="s">
        <v>160</v>
      </c>
      <c r="M20" s="37">
        <v>328</v>
      </c>
      <c r="N20" s="37">
        <v>124</v>
      </c>
    </row>
    <row r="21" spans="1:14" x14ac:dyDescent="0.25">
      <c r="A21" s="56" t="s">
        <v>171</v>
      </c>
      <c r="B21" s="55" t="s">
        <v>8</v>
      </c>
      <c r="C21" s="36">
        <v>144820316</v>
      </c>
      <c r="D21" s="36">
        <v>17629352</v>
      </c>
      <c r="E21" s="36">
        <v>38090317</v>
      </c>
      <c r="F21" s="36">
        <v>6699394</v>
      </c>
      <c r="G21" s="36">
        <v>9391789</v>
      </c>
      <c r="H21" s="36">
        <v>1980796</v>
      </c>
      <c r="I21" s="36">
        <v>28334763</v>
      </c>
      <c r="J21" s="36">
        <v>4673860</v>
      </c>
      <c r="K21" s="36">
        <v>363765</v>
      </c>
      <c r="L21" s="36">
        <v>44738</v>
      </c>
      <c r="M21" s="36">
        <v>175.2</v>
      </c>
      <c r="N21" s="36">
        <v>44.2</v>
      </c>
    </row>
    <row r="22" spans="1:14" x14ac:dyDescent="0.25">
      <c r="A22" s="56" t="s">
        <v>172</v>
      </c>
      <c r="B22" s="55" t="s">
        <v>8</v>
      </c>
      <c r="C22" s="37">
        <v>245.93</v>
      </c>
      <c r="D22" s="37">
        <v>156.44999999999999</v>
      </c>
      <c r="E22" s="37">
        <v>61.082999999999998</v>
      </c>
      <c r="F22" s="37">
        <v>78.703999999999994</v>
      </c>
      <c r="G22" s="37">
        <v>33.743000000000002</v>
      </c>
      <c r="H22" s="37">
        <v>41.521000000000001</v>
      </c>
      <c r="I22" s="37">
        <v>26.463999999999999</v>
      </c>
      <c r="J22" s="37">
        <v>36.499000000000002</v>
      </c>
      <c r="K22" s="37">
        <v>0.876</v>
      </c>
      <c r="L22" s="37">
        <v>0.68400000000000005</v>
      </c>
      <c r="M22" s="37">
        <v>2.8730000000000002</v>
      </c>
      <c r="N22" s="37">
        <v>2.351</v>
      </c>
    </row>
    <row r="23" spans="1:14" x14ac:dyDescent="0.25">
      <c r="A23" s="57" t="s">
        <v>173</v>
      </c>
      <c r="B23" s="55" t="s">
        <v>8</v>
      </c>
      <c r="C23" s="36">
        <v>2026.5</v>
      </c>
      <c r="D23" s="36">
        <v>215.7</v>
      </c>
      <c r="E23" s="36">
        <v>532.5</v>
      </c>
      <c r="F23" s="36">
        <v>169.2</v>
      </c>
      <c r="G23" s="36">
        <v>126.7</v>
      </c>
      <c r="H23" s="36">
        <v>17.5</v>
      </c>
      <c r="I23" s="36">
        <v>407.4</v>
      </c>
      <c r="J23" s="36">
        <v>151.69999999999999</v>
      </c>
      <c r="K23" s="36">
        <v>-1.5</v>
      </c>
      <c r="L23" s="36">
        <v>0.1</v>
      </c>
      <c r="M23" s="36">
        <v>6.6</v>
      </c>
      <c r="N23" s="36">
        <v>0.2</v>
      </c>
    </row>
    <row r="24" spans="1:14" x14ac:dyDescent="0.25">
      <c r="A24" s="56" t="s">
        <v>174</v>
      </c>
      <c r="B24" s="55" t="s">
        <v>8</v>
      </c>
      <c r="C24" s="37">
        <v>295.5</v>
      </c>
      <c r="D24" s="37">
        <v>91.8</v>
      </c>
      <c r="E24" s="37">
        <v>73.5</v>
      </c>
      <c r="F24" s="37">
        <v>31.9</v>
      </c>
      <c r="G24" s="37">
        <v>45.3</v>
      </c>
      <c r="H24" s="37">
        <v>10.6</v>
      </c>
      <c r="I24" s="37">
        <v>28.202999999999999</v>
      </c>
      <c r="J24" s="37">
        <v>23.001999999999999</v>
      </c>
      <c r="K24" s="37">
        <v>-3.0000000000000001E-3</v>
      </c>
      <c r="L24" s="37">
        <v>-1.702</v>
      </c>
      <c r="M24" s="37">
        <v>1.0109999999999999</v>
      </c>
      <c r="N24" s="37">
        <v>0.129</v>
      </c>
    </row>
    <row r="25" spans="1:14" x14ac:dyDescent="0.25">
      <c r="A25" s="58" t="s">
        <v>175</v>
      </c>
      <c r="B25" s="59" t="s">
        <v>8</v>
      </c>
      <c r="C25" s="60">
        <v>720647.26100000006</v>
      </c>
      <c r="D25" s="60">
        <v>275739.48700000002</v>
      </c>
      <c r="E25" s="60">
        <v>210925.78400000001</v>
      </c>
      <c r="F25" s="60">
        <v>65884.478000000003</v>
      </c>
      <c r="G25" s="60">
        <v>38561.97</v>
      </c>
      <c r="H25" s="60">
        <v>25493.957999999999</v>
      </c>
      <c r="I25" s="60">
        <v>170135.56</v>
      </c>
      <c r="J25" s="60">
        <v>39511.928999999996</v>
      </c>
      <c r="K25" s="60">
        <v>2228.2539999999999</v>
      </c>
      <c r="L25" s="60">
        <v>878.59100000000001</v>
      </c>
      <c r="M25" s="61">
        <v>155.35499999999999</v>
      </c>
      <c r="N25" s="61">
        <v>118.422</v>
      </c>
    </row>
    <row r="26" spans="1:14" x14ac:dyDescent="0.25">
      <c r="A26" s="56" t="s">
        <v>176</v>
      </c>
      <c r="B26" s="55" t="s">
        <v>8</v>
      </c>
      <c r="C26" s="37">
        <v>41782</v>
      </c>
      <c r="D26" s="37">
        <v>5784</v>
      </c>
      <c r="E26" s="37">
        <v>9497</v>
      </c>
      <c r="F26" s="37">
        <v>2423</v>
      </c>
      <c r="G26" s="37">
        <v>3475</v>
      </c>
      <c r="H26" s="37">
        <v>902</v>
      </c>
      <c r="I26" s="37">
        <v>6007</v>
      </c>
      <c r="J26" s="37">
        <v>1552</v>
      </c>
      <c r="K26" s="37">
        <v>15</v>
      </c>
      <c r="L26" s="37">
        <v>-31</v>
      </c>
      <c r="M26" s="37">
        <v>43</v>
      </c>
      <c r="N26" s="37">
        <v>13</v>
      </c>
    </row>
    <row r="27" spans="1:14" x14ac:dyDescent="0.25">
      <c r="A27" s="56" t="s">
        <v>177</v>
      </c>
      <c r="B27" s="55" t="s">
        <v>8</v>
      </c>
      <c r="C27" s="36">
        <v>3369</v>
      </c>
      <c r="D27" s="36">
        <v>840</v>
      </c>
      <c r="E27" s="36">
        <v>1020</v>
      </c>
      <c r="F27" s="36">
        <v>296</v>
      </c>
      <c r="G27" s="36">
        <v>435</v>
      </c>
      <c r="H27" s="36">
        <v>162</v>
      </c>
      <c r="I27" s="36">
        <v>565</v>
      </c>
      <c r="J27" s="36">
        <v>121</v>
      </c>
      <c r="K27" s="36">
        <v>20</v>
      </c>
      <c r="L27" s="36">
        <v>13</v>
      </c>
      <c r="M27" s="36">
        <v>7.1</v>
      </c>
      <c r="N27" s="36">
        <v>3.3</v>
      </c>
    </row>
    <row r="28" spans="1:14" x14ac:dyDescent="0.25">
      <c r="A28" s="56" t="s">
        <v>178</v>
      </c>
      <c r="B28" s="55" t="s">
        <v>8</v>
      </c>
      <c r="C28" s="37">
        <v>56741</v>
      </c>
      <c r="D28" s="37">
        <v>12448</v>
      </c>
      <c r="E28" s="37">
        <v>15300</v>
      </c>
      <c r="F28" s="37">
        <v>6492</v>
      </c>
      <c r="G28" s="37">
        <v>7609</v>
      </c>
      <c r="H28" s="37">
        <v>2019</v>
      </c>
      <c r="I28" s="37">
        <v>7709</v>
      </c>
      <c r="J28" s="37">
        <v>4473</v>
      </c>
      <c r="K28" s="37">
        <v>-18</v>
      </c>
      <c r="L28" s="37">
        <v>0</v>
      </c>
      <c r="M28" s="37">
        <v>9.3000000000000007</v>
      </c>
      <c r="N28" s="37">
        <v>2.5</v>
      </c>
    </row>
    <row r="29" spans="1:14" x14ac:dyDescent="0.25">
      <c r="A29" s="56" t="s">
        <v>179</v>
      </c>
      <c r="B29" s="55" t="s">
        <v>8</v>
      </c>
      <c r="C29" s="36">
        <v>61411</v>
      </c>
      <c r="D29" s="36">
        <v>16160</v>
      </c>
      <c r="E29" s="36">
        <v>16893</v>
      </c>
      <c r="F29" s="36">
        <v>5668</v>
      </c>
      <c r="G29" s="36">
        <v>5574</v>
      </c>
      <c r="H29" s="36">
        <v>2166</v>
      </c>
      <c r="I29" s="36">
        <v>11217</v>
      </c>
      <c r="J29" s="36">
        <v>3471</v>
      </c>
      <c r="K29" s="36">
        <v>102</v>
      </c>
      <c r="L29" s="36">
        <v>31</v>
      </c>
      <c r="M29" s="36">
        <v>98.6</v>
      </c>
      <c r="N29" s="36">
        <v>41</v>
      </c>
    </row>
    <row r="30" spans="1:14" x14ac:dyDescent="0.25">
      <c r="A30" s="56" t="s">
        <v>180</v>
      </c>
      <c r="B30" s="55" t="s">
        <v>8</v>
      </c>
      <c r="C30" s="37">
        <v>4356.4840000000004</v>
      </c>
      <c r="D30" s="37">
        <v>1175.9290000000001</v>
      </c>
      <c r="E30" s="37">
        <v>878.67700000000002</v>
      </c>
      <c r="F30" s="37">
        <v>505.16399999999999</v>
      </c>
      <c r="G30" s="37">
        <v>356.76100000000002</v>
      </c>
      <c r="H30" s="37">
        <v>204.215</v>
      </c>
      <c r="I30" s="37">
        <v>503.59199999999998</v>
      </c>
      <c r="J30" s="37">
        <v>225.114</v>
      </c>
      <c r="K30" s="37">
        <v>18.324000000000002</v>
      </c>
      <c r="L30" s="37">
        <v>75.834999999999994</v>
      </c>
      <c r="M30" s="37">
        <v>12.057</v>
      </c>
      <c r="N30" s="37">
        <v>6.2270000000000003</v>
      </c>
    </row>
    <row r="31" spans="1:14" x14ac:dyDescent="0.25">
      <c r="A31" s="56" t="s">
        <v>181</v>
      </c>
      <c r="B31" s="55" t="s">
        <v>8</v>
      </c>
      <c r="C31" s="36">
        <v>1907.855</v>
      </c>
      <c r="D31" s="36">
        <v>209.029</v>
      </c>
      <c r="E31" s="36">
        <v>646.14</v>
      </c>
      <c r="F31" s="36">
        <v>55.09</v>
      </c>
      <c r="G31" s="36">
        <v>156.30000000000001</v>
      </c>
      <c r="H31" s="36">
        <v>45.83</v>
      </c>
      <c r="I31" s="36">
        <v>492.09699999999998</v>
      </c>
      <c r="J31" s="36">
        <v>9.3350000000000009</v>
      </c>
      <c r="K31" s="36">
        <v>-2.2650000000000001</v>
      </c>
      <c r="L31" s="36">
        <v>-7.2999999999999995E-2</v>
      </c>
      <c r="M31" s="36">
        <v>8.5920000000000005</v>
      </c>
      <c r="N31" s="36">
        <v>2.2280000000000002</v>
      </c>
    </row>
    <row r="32" spans="1:14" x14ac:dyDescent="0.25">
      <c r="A32" s="56" t="s">
        <v>182</v>
      </c>
      <c r="B32" s="55" t="s">
        <v>8</v>
      </c>
      <c r="C32" s="37">
        <v>1278.0999999999999</v>
      </c>
      <c r="D32" s="37">
        <v>1959</v>
      </c>
      <c r="E32" s="37">
        <v>372.7</v>
      </c>
      <c r="F32" s="37">
        <v>862.6</v>
      </c>
      <c r="G32" s="37">
        <v>175.7</v>
      </c>
      <c r="H32" s="37">
        <v>382.2</v>
      </c>
      <c r="I32" s="37">
        <v>192.5</v>
      </c>
      <c r="J32" s="37">
        <v>477.8</v>
      </c>
      <c r="K32" s="37">
        <v>4.5</v>
      </c>
      <c r="L32" s="37">
        <v>2.6</v>
      </c>
      <c r="M32" s="37">
        <v>6.4</v>
      </c>
      <c r="N32" s="37">
        <v>8</v>
      </c>
    </row>
    <row r="33" spans="1:14" x14ac:dyDescent="0.25">
      <c r="A33" s="56" t="s">
        <v>183</v>
      </c>
      <c r="B33" s="55" t="s">
        <v>8</v>
      </c>
      <c r="C33" s="36">
        <v>36741</v>
      </c>
      <c r="D33" s="36">
        <v>15161</v>
      </c>
      <c r="E33" s="36">
        <v>8061</v>
      </c>
      <c r="F33" s="36">
        <v>6833</v>
      </c>
      <c r="G33" s="36">
        <v>3954</v>
      </c>
      <c r="H33" s="36">
        <v>2115</v>
      </c>
      <c r="I33" s="36">
        <v>4057</v>
      </c>
      <c r="J33" s="36">
        <v>4711</v>
      </c>
      <c r="K33" s="36">
        <v>50</v>
      </c>
      <c r="L33" s="36">
        <v>7</v>
      </c>
      <c r="M33" s="36">
        <v>83.8</v>
      </c>
      <c r="N33" s="36">
        <v>39.9</v>
      </c>
    </row>
    <row r="34" spans="1:14" x14ac:dyDescent="0.25">
      <c r="A34" s="56" t="s">
        <v>184</v>
      </c>
      <c r="B34" s="55" t="s">
        <v>8</v>
      </c>
      <c r="C34" s="37">
        <v>23031.416700000002</v>
      </c>
      <c r="D34" s="37">
        <v>80032.204400000002</v>
      </c>
      <c r="E34" s="37">
        <v>7470.1342000000004</v>
      </c>
      <c r="F34" s="37">
        <v>28686.775900000001</v>
      </c>
      <c r="G34" s="37" t="s">
        <v>160</v>
      </c>
      <c r="H34" s="37" t="s">
        <v>160</v>
      </c>
      <c r="I34" s="37" t="s">
        <v>160</v>
      </c>
      <c r="J34" s="37" t="s">
        <v>160</v>
      </c>
      <c r="K34" s="37" t="s">
        <v>160</v>
      </c>
      <c r="L34" s="37" t="s">
        <v>160</v>
      </c>
      <c r="M34" s="37">
        <v>29.100999999999999</v>
      </c>
      <c r="N34" s="37">
        <v>46.713000000000001</v>
      </c>
    </row>
    <row r="35" spans="1:14" x14ac:dyDescent="0.25">
      <c r="A35" s="56" t="s">
        <v>185</v>
      </c>
      <c r="B35" s="55" t="s">
        <v>8</v>
      </c>
      <c r="C35" s="36">
        <v>32794</v>
      </c>
      <c r="D35" s="36">
        <v>21282</v>
      </c>
      <c r="E35" s="36">
        <v>12217</v>
      </c>
      <c r="F35" s="36">
        <v>11848</v>
      </c>
      <c r="G35" s="36">
        <v>6748</v>
      </c>
      <c r="H35" s="36">
        <v>4114</v>
      </c>
      <c r="I35" s="36">
        <v>5410</v>
      </c>
      <c r="J35" s="36">
        <v>7721</v>
      </c>
      <c r="K35" s="36">
        <v>59</v>
      </c>
      <c r="L35" s="36">
        <v>13</v>
      </c>
      <c r="M35" s="36">
        <v>96.19</v>
      </c>
      <c r="N35" s="36">
        <v>40.64</v>
      </c>
    </row>
    <row r="36" spans="1:14" x14ac:dyDescent="0.25">
      <c r="A36" s="58" t="s">
        <v>186</v>
      </c>
      <c r="B36" s="59" t="s">
        <v>8</v>
      </c>
      <c r="C36" s="60">
        <v>515221</v>
      </c>
      <c r="D36" s="60">
        <v>266206</v>
      </c>
      <c r="E36" s="60">
        <v>184192</v>
      </c>
      <c r="F36" s="60">
        <v>143569</v>
      </c>
      <c r="G36" s="60">
        <v>54606</v>
      </c>
      <c r="H36" s="60">
        <v>45877</v>
      </c>
      <c r="I36" s="60">
        <v>120465</v>
      </c>
      <c r="J36" s="60">
        <v>94460</v>
      </c>
      <c r="K36" s="60">
        <v>9121</v>
      </c>
      <c r="L36" s="60">
        <v>3232</v>
      </c>
      <c r="M36" s="60">
        <v>534</v>
      </c>
      <c r="N36" s="60">
        <v>286</v>
      </c>
    </row>
    <row r="37" spans="1:14" x14ac:dyDescent="0.25">
      <c r="A37" s="38" t="s">
        <v>187</v>
      </c>
    </row>
    <row r="38" spans="1:14" x14ac:dyDescent="0.25">
      <c r="A38" s="62" t="s">
        <v>188</v>
      </c>
    </row>
    <row r="39" spans="1:14" x14ac:dyDescent="0.25">
      <c r="A39" s="63" t="s">
        <v>189</v>
      </c>
      <c r="B39" s="62" t="s">
        <v>190</v>
      </c>
    </row>
    <row r="40" spans="1:14" x14ac:dyDescent="0.25">
      <c r="A40" s="63" t="s">
        <v>191</v>
      </c>
      <c r="B40" s="62" t="s">
        <v>192</v>
      </c>
    </row>
    <row r="41" spans="1:14" ht="15.75" thickBot="1" x14ac:dyDescent="0.3"/>
    <row r="42" spans="1:14" ht="15.75" thickBot="1" x14ac:dyDescent="0.3">
      <c r="C42" s="64" t="s">
        <v>217</v>
      </c>
      <c r="D42" s="65"/>
      <c r="E42" s="65"/>
      <c r="F42" s="66"/>
      <c r="G42" s="64" t="s">
        <v>193</v>
      </c>
      <c r="H42" s="65"/>
      <c r="I42" s="65"/>
      <c r="J42" s="66"/>
    </row>
    <row r="43" spans="1:14" x14ac:dyDescent="0.25">
      <c r="A43" s="67"/>
      <c r="B43" s="68"/>
      <c r="C43" s="69" t="s">
        <v>104</v>
      </c>
      <c r="D43" s="69" t="s">
        <v>105</v>
      </c>
      <c r="E43" s="69" t="s">
        <v>194</v>
      </c>
      <c r="F43" s="70" t="s">
        <v>195</v>
      </c>
      <c r="G43" s="67"/>
      <c r="H43" s="69" t="s">
        <v>104</v>
      </c>
      <c r="I43" s="69" t="s">
        <v>105</v>
      </c>
      <c r="J43" s="71"/>
    </row>
    <row r="44" spans="1:14" x14ac:dyDescent="0.25">
      <c r="A44" s="72" t="s">
        <v>196</v>
      </c>
      <c r="C44" s="73">
        <f>M36</f>
        <v>534</v>
      </c>
      <c r="D44" s="73">
        <f>N36</f>
        <v>286</v>
      </c>
      <c r="E44" s="73"/>
      <c r="F44" s="74" t="s">
        <v>197</v>
      </c>
      <c r="G44" s="72" t="s">
        <v>198</v>
      </c>
      <c r="H44" s="73">
        <f>M25</f>
        <v>155.35499999999999</v>
      </c>
      <c r="I44" s="73">
        <f>N25</f>
        <v>118.422</v>
      </c>
      <c r="J44" s="74"/>
    </row>
    <row r="45" spans="1:14" x14ac:dyDescent="0.25">
      <c r="A45" s="72" t="s">
        <v>199</v>
      </c>
      <c r="C45" s="75">
        <f>C44/SUM(C44:D44)</f>
        <v>0.65121951219512197</v>
      </c>
      <c r="D45" s="75">
        <f>D44/SUM(C44:D44)</f>
        <v>0.34878048780487803</v>
      </c>
      <c r="E45" s="73"/>
      <c r="F45" s="74" t="s">
        <v>200</v>
      </c>
      <c r="G45" s="72" t="s">
        <v>201</v>
      </c>
      <c r="H45" s="75">
        <f>H44/SUM(H44:I44)</f>
        <v>0.5674508815568875</v>
      </c>
      <c r="I45" s="75">
        <f>I44/SUM(H44:I44)</f>
        <v>0.43254911844311245</v>
      </c>
      <c r="J45" s="74"/>
    </row>
    <row r="46" spans="1:14" x14ac:dyDescent="0.25">
      <c r="A46" s="72" t="s">
        <v>202</v>
      </c>
      <c r="E46" s="76">
        <v>820</v>
      </c>
      <c r="F46" s="74" t="s">
        <v>203</v>
      </c>
      <c r="G46" s="72" t="s">
        <v>204</v>
      </c>
      <c r="J46" s="74">
        <v>265.39999999999998</v>
      </c>
    </row>
    <row r="47" spans="1:14" ht="15.75" thickBot="1" x14ac:dyDescent="0.3">
      <c r="A47" s="77" t="s">
        <v>196</v>
      </c>
      <c r="B47" s="78"/>
      <c r="C47" s="79">
        <f>C45*E46*10^3</f>
        <v>534000</v>
      </c>
      <c r="D47" s="79">
        <f>D45*E46*10^3</f>
        <v>286000</v>
      </c>
      <c r="E47" s="78"/>
      <c r="F47" s="80" t="s">
        <v>200</v>
      </c>
      <c r="G47" s="77" t="s">
        <v>198</v>
      </c>
      <c r="H47" s="81">
        <f>H45*J46*10^3</f>
        <v>150601.46396519791</v>
      </c>
      <c r="I47" s="81">
        <f>I45*J46*10^3</f>
        <v>114798.53603480203</v>
      </c>
      <c r="J47" s="80"/>
    </row>
    <row r="48" spans="1:14" x14ac:dyDescent="0.25">
      <c r="A48" s="72"/>
      <c r="F48" s="74"/>
      <c r="G48" s="1"/>
    </row>
    <row r="49" spans="1:10" x14ac:dyDescent="0.25">
      <c r="A49" s="72" t="s">
        <v>205</v>
      </c>
      <c r="C49" s="73">
        <f>C36</f>
        <v>515221</v>
      </c>
      <c r="D49" s="73">
        <f>D36</f>
        <v>266206</v>
      </c>
      <c r="F49" s="74" t="s">
        <v>197</v>
      </c>
      <c r="G49" s="1"/>
      <c r="H49" s="73"/>
      <c r="I49" s="73"/>
    </row>
    <row r="50" spans="1:10" x14ac:dyDescent="0.25">
      <c r="A50" s="72" t="s">
        <v>206</v>
      </c>
      <c r="C50" s="82">
        <f>C49/SUM(C49:D49)</f>
        <v>0.65933350140192237</v>
      </c>
      <c r="D50" s="82">
        <f>D49/SUM(C49:D49)</f>
        <v>0.34066649859807763</v>
      </c>
      <c r="F50" s="74" t="s">
        <v>200</v>
      </c>
      <c r="G50" s="1"/>
      <c r="H50" s="83"/>
      <c r="I50" s="83"/>
    </row>
    <row r="51" spans="1:10" x14ac:dyDescent="0.25">
      <c r="A51" s="72" t="s">
        <v>207</v>
      </c>
      <c r="E51" s="84">
        <v>785327</v>
      </c>
      <c r="F51" s="74" t="s">
        <v>203</v>
      </c>
      <c r="G51" s="1"/>
    </row>
    <row r="52" spans="1:10" x14ac:dyDescent="0.25">
      <c r="A52" s="72" t="s">
        <v>208</v>
      </c>
      <c r="C52">
        <f>E51*C50*10^6</f>
        <v>517792400655.46747</v>
      </c>
      <c r="D52">
        <f>E51*D50*10^6</f>
        <v>267534599344.53253</v>
      </c>
      <c r="F52" s="74" t="s">
        <v>200</v>
      </c>
      <c r="G52" s="1"/>
    </row>
    <row r="53" spans="1:10" x14ac:dyDescent="0.25">
      <c r="A53" s="72"/>
      <c r="F53" s="74"/>
    </row>
    <row r="54" spans="1:10" x14ac:dyDescent="0.25">
      <c r="A54" s="72" t="s">
        <v>209</v>
      </c>
      <c r="C54" s="85">
        <f>C52/C47</f>
        <v>969648.69036604394</v>
      </c>
      <c r="D54" s="85">
        <f>D52/D47</f>
        <v>935435.66204382002</v>
      </c>
      <c r="F54" s="74" t="s">
        <v>200</v>
      </c>
      <c r="G54" s="1"/>
      <c r="H54" s="86"/>
      <c r="I54" s="86"/>
    </row>
    <row r="55" spans="1:10" x14ac:dyDescent="0.25">
      <c r="A55" s="72"/>
      <c r="F55" s="74"/>
    </row>
    <row r="56" spans="1:10" x14ac:dyDescent="0.25">
      <c r="A56" s="72" t="s">
        <v>210</v>
      </c>
      <c r="C56" s="28">
        <v>56051.37046244237</v>
      </c>
      <c r="D56" s="28">
        <v>11447.964919453187</v>
      </c>
      <c r="F56" s="74" t="s">
        <v>211</v>
      </c>
      <c r="G56" s="1"/>
      <c r="H56" s="28"/>
      <c r="I56" s="28"/>
    </row>
    <row r="57" spans="1:10" x14ac:dyDescent="0.25">
      <c r="A57" s="72" t="s">
        <v>212</v>
      </c>
      <c r="C57" s="87">
        <f>C56/C54</f>
        <v>5.7805853830713565E-2</v>
      </c>
      <c r="D57" s="87">
        <f>D56/D54</f>
        <v>1.2238110416317347E-2</v>
      </c>
      <c r="F57" s="74" t="s">
        <v>213</v>
      </c>
      <c r="G57" s="1"/>
      <c r="H57" s="87"/>
      <c r="I57" s="87"/>
    </row>
    <row r="58" spans="1:10" x14ac:dyDescent="0.25">
      <c r="A58" s="72" t="s">
        <v>214</v>
      </c>
      <c r="C58" s="82">
        <f>C57/SUM(C57:D57)</f>
        <v>0.82527958621593711</v>
      </c>
      <c r="D58" s="82">
        <f>D57/SUM(C57:D57)</f>
        <v>0.17472041378406289</v>
      </c>
      <c r="F58" s="74" t="s">
        <v>200</v>
      </c>
      <c r="G58" s="1"/>
      <c r="H58" s="83"/>
      <c r="I58" s="83"/>
    </row>
    <row r="59" spans="1:10" x14ac:dyDescent="0.25">
      <c r="A59" s="72"/>
      <c r="C59" s="82"/>
      <c r="D59" s="82"/>
      <c r="F59" s="74"/>
    </row>
    <row r="60" spans="1:10" x14ac:dyDescent="0.25">
      <c r="A60" s="72" t="s">
        <v>215</v>
      </c>
      <c r="D60" s="82"/>
      <c r="E60" s="85">
        <v>265400</v>
      </c>
      <c r="F60" s="74" t="s">
        <v>203</v>
      </c>
      <c r="G60" s="1"/>
      <c r="I60" s="83"/>
      <c r="J60" s="86"/>
    </row>
    <row r="61" spans="1:10" ht="15.75" thickBot="1" x14ac:dyDescent="0.3">
      <c r="A61" s="77" t="s">
        <v>216</v>
      </c>
      <c r="B61" s="78"/>
      <c r="C61" s="81">
        <f>E60*C58</f>
        <v>219029.2021817097</v>
      </c>
      <c r="D61" s="81">
        <f>E60*D58</f>
        <v>46370.797818290288</v>
      </c>
      <c r="E61" s="78"/>
      <c r="F61" s="80" t="s">
        <v>200</v>
      </c>
      <c r="G61" s="1"/>
      <c r="H61" s="86"/>
      <c r="I61" s="86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localhost/OECDStat_Metadata/ShowMetadata.ashx?Dataset=STANI4_2020&amp;ShowOnWeb=true&amp;Lang=en" xr:uid="{5B28B8E8-AB3C-4D8E-8735-AA279D638681}"/>
    <hyperlink ref="C4" r:id="rId2" display="http://localhost/OECDStat_Metadata/ShowMetadata.ashx?Dataset=STANI4_2020&amp;Coords=[VAR].[PROD]&amp;ShowOnWeb=true&amp;Lang=en" xr:uid="{F531776A-FE4F-42C9-9436-7EF6CE306DEC}"/>
    <hyperlink ref="E4" r:id="rId3" display="http://localhost/OECDStat_Metadata/ShowMetadata.ashx?Dataset=STANI4_2020&amp;Coords=[VAR].[VALU]&amp;ShowOnWeb=true&amp;Lang=en" xr:uid="{7A163DA2-A662-4C86-81CD-BDF2E4EB0D6A}"/>
    <hyperlink ref="G4" r:id="rId4" display="http://localhost/OECDStat_Metadata/ShowMetadata.ashx?Dataset=STANI4_2020&amp;Coords=[VAR].[LABR]&amp;ShowOnWeb=true&amp;Lang=en" xr:uid="{D9EAA577-8730-4DF5-9E6D-7E805D09C76B}"/>
    <hyperlink ref="I4" r:id="rId5" display="http://localhost/OECDStat_Metadata/ShowMetadata.ashx?Dataset=STANI4_2020&amp;Coords=[VAR].[GOPS]&amp;ShowOnWeb=true&amp;Lang=en" xr:uid="{04F49582-4091-42AC-A460-F7F1E04757F2}"/>
    <hyperlink ref="K4" r:id="rId6" display="http://localhost/OECDStat_Metadata/ShowMetadata.ashx?Dataset=STANI4_2020&amp;Coords=[VAR].[OTXS]&amp;ShowOnWeb=true&amp;Lang=en" xr:uid="{A062A7CD-FFA6-43B3-9445-018F9B61C9F7}"/>
    <hyperlink ref="M4" r:id="rId7" display="http://localhost/OECDStat_Metadata/ShowMetadata.ashx?Dataset=STANI4_2020&amp;Coords=[VAR].[EMPN]&amp;ShowOnWeb=true&amp;Lang=en" xr:uid="{41B1CC8C-5089-4CAA-9B4F-0D554DF3CE01}"/>
    <hyperlink ref="A7" r:id="rId8" display="http://localhost/OECDStat_Metadata/ShowMetadata.ashx?Dataset=STANI4_2020&amp;Coords=[LOCATION].[AUS]&amp;ShowOnWeb=true&amp;Lang=en" xr:uid="{3439A6C9-7FD9-4EC4-8E91-7B2B67C12034}"/>
    <hyperlink ref="A8" r:id="rId9" display="http://localhost/OECDStat_Metadata/ShowMetadata.ashx?Dataset=STANI4_2020&amp;Coords=[LOCATION].[AUT]&amp;ShowOnWeb=true&amp;Lang=en" xr:uid="{6F79CAB0-338A-4DEE-A508-9775A9326696}"/>
    <hyperlink ref="A9" r:id="rId10" display="http://localhost/OECDStat_Metadata/ShowMetadata.ashx?Dataset=STANI4_2020&amp;Coords=[LOCATION].[BEL]&amp;ShowOnWeb=true&amp;Lang=en" xr:uid="{659643A5-2334-4C74-AB12-71087495F8B6}"/>
    <hyperlink ref="A10" r:id="rId11" display="http://localhost/OECDStat_Metadata/ShowMetadata.ashx?Dataset=STANI4_2020&amp;Coords=[LOCATION].[CHL]&amp;ShowOnWeb=true&amp;Lang=en" xr:uid="{E0E09D54-ACED-40BB-97AF-EF0B824FA787}"/>
    <hyperlink ref="A11" r:id="rId12" display="http://localhost/OECDStat_Metadata/ShowMetadata.ashx?Dataset=STANI4_2020&amp;Coords=[LOCATION].[CZE]&amp;ShowOnWeb=true&amp;Lang=en" xr:uid="{38D7B55E-EA9B-40B4-ADFE-F28CF28EDA36}"/>
    <hyperlink ref="A12" r:id="rId13" display="http://localhost/OECDStat_Metadata/ShowMetadata.ashx?Dataset=STANI4_2020&amp;Coords=[LOCATION].[DNK]&amp;ShowOnWeb=true&amp;Lang=en" xr:uid="{DAE0E592-A53E-45FA-8118-6909AD4638E6}"/>
    <hyperlink ref="A13" r:id="rId14" display="http://localhost/OECDStat_Metadata/ShowMetadata.ashx?Dataset=STANI4_2020&amp;Coords=[LOCATION].[EST]&amp;ShowOnWeb=true&amp;Lang=en" xr:uid="{DF2ADCAA-5FF0-40C1-819B-0D9D0A5772B3}"/>
    <hyperlink ref="A14" r:id="rId15" display="http://localhost/OECDStat_Metadata/ShowMetadata.ashx?Dataset=STANI4_2020&amp;Coords=[LOCATION].[FIN]&amp;ShowOnWeb=true&amp;Lang=en" xr:uid="{AE79EFF2-C998-4F20-A894-A64E001B1CA8}"/>
    <hyperlink ref="A15" r:id="rId16" display="http://localhost/OECDStat_Metadata/ShowMetadata.ashx?Dataset=STANI4_2020&amp;Coords=[LOCATION].[FRA]&amp;ShowOnWeb=true&amp;Lang=en" xr:uid="{99EBF280-1C58-4B3A-B796-608AA8FD0F43}"/>
    <hyperlink ref="A16" r:id="rId17" display="http://localhost/OECDStat_Metadata/ShowMetadata.ashx?Dataset=STANI4_2020&amp;Coords=[LOCATION].[DEU]&amp;ShowOnWeb=true&amp;Lang=en" xr:uid="{E57B7A58-1886-4660-87D5-F1413541FA72}"/>
    <hyperlink ref="A17" r:id="rId18" display="http://localhost/OECDStat_Metadata/ShowMetadata.ashx?Dataset=STANI4_2020&amp;Coords=[LOCATION].[HUN]&amp;ShowOnWeb=true&amp;Lang=en" xr:uid="{41056A8D-B32C-418A-9E05-FE3C1F060B04}"/>
    <hyperlink ref="A18" r:id="rId19" display="http://localhost/OECDStat_Metadata/ShowMetadata.ashx?Dataset=STANI4_2020&amp;Coords=[LOCATION].[ISR]&amp;ShowOnWeb=true&amp;Lang=en" xr:uid="{DE2ACDE2-0E94-4C31-B183-E80880548508}"/>
    <hyperlink ref="A19" r:id="rId20" display="http://localhost/OECDStat_Metadata/ShowMetadata.ashx?Dataset=STANI4_2020&amp;Coords=[LOCATION].[ITA]&amp;ShowOnWeb=true&amp;Lang=en" xr:uid="{CFB986D5-FD53-4630-9BC4-D2B9231C1A88}"/>
    <hyperlink ref="A20" r:id="rId21" display="http://localhost/OECDStat_Metadata/ShowMetadata.ashx?Dataset=STANI4_2020&amp;Coords=[LOCATION].[JPN]&amp;ShowOnWeb=true&amp;Lang=en" xr:uid="{AA9A48A5-24A6-41C5-8E1B-B2C3342B591B}"/>
    <hyperlink ref="A21" r:id="rId22" display="http://localhost/OECDStat_Metadata/ShowMetadata.ashx?Dataset=STANI4_2020&amp;Coords=[LOCATION].[KOR]&amp;ShowOnWeb=true&amp;Lang=en" xr:uid="{760CF712-A22A-450E-B1BE-C359FCEFE85A}"/>
    <hyperlink ref="A22" r:id="rId23" display="http://localhost/OECDStat_Metadata/ShowMetadata.ashx?Dataset=STANI4_2020&amp;Coords=[LOCATION].[LVA]&amp;ShowOnWeb=true&amp;Lang=en" xr:uid="{60B2B9F6-2538-4933-B274-71A58BF00FDE}"/>
    <hyperlink ref="A24" r:id="rId24" display="http://localhost/OECDStat_Metadata/ShowMetadata.ashx?Dataset=STANI4_2020&amp;Coords=[LOCATION].[LUX]&amp;ShowOnWeb=true&amp;Lang=en" xr:uid="{9EB4DBA0-35E4-4F85-B801-77A83A9EBBF0}"/>
    <hyperlink ref="A25" r:id="rId25" display="http://localhost/OECDStat_Metadata/ShowMetadata.ashx?Dataset=STANI4_2020&amp;Coords=[LOCATION].[MEX]&amp;ShowOnWeb=true&amp;Lang=en" xr:uid="{B6FD293A-7724-4AB5-872D-B3E2042503B8}"/>
    <hyperlink ref="A26" r:id="rId26" display="http://localhost/OECDStat_Metadata/ShowMetadata.ashx?Dataset=STANI4_2020&amp;Coords=[LOCATION].[NLD]&amp;ShowOnWeb=true&amp;Lang=en" xr:uid="{353B296A-B39B-475C-B107-FA6D893A681C}"/>
    <hyperlink ref="A27" r:id="rId27" display="http://localhost/OECDStat_Metadata/ShowMetadata.ashx?Dataset=STANI4_2020&amp;Coords=[LOCATION].[NZL]&amp;ShowOnWeb=true&amp;Lang=en" xr:uid="{E23A0CB4-D40D-4DA9-8053-2988B86026ED}"/>
    <hyperlink ref="A28" r:id="rId28" display="http://localhost/OECDStat_Metadata/ShowMetadata.ashx?Dataset=STANI4_2020&amp;Coords=[LOCATION].[NOR]&amp;ShowOnWeb=true&amp;Lang=en" xr:uid="{485B5E5A-16A3-435E-853F-E5AF561DC44B}"/>
    <hyperlink ref="A29" r:id="rId29" display="http://localhost/OECDStat_Metadata/ShowMetadata.ashx?Dataset=STANI4_2020&amp;Coords=[LOCATION].[POL]&amp;ShowOnWeb=true&amp;Lang=en" xr:uid="{7F1D9C44-22DF-4276-B475-4D1344C7D2B2}"/>
    <hyperlink ref="A30" r:id="rId30" display="http://localhost/OECDStat_Metadata/ShowMetadata.ashx?Dataset=STANI4_2020&amp;Coords=[LOCATION].[PRT]&amp;ShowOnWeb=true&amp;Lang=en" xr:uid="{0D193755-03CE-46EA-9D0B-4AFD08D97A2E}"/>
    <hyperlink ref="A31" r:id="rId31" display="http://localhost/OECDStat_Metadata/ShowMetadata.ashx?Dataset=STANI4_2020&amp;Coords=[LOCATION].[SVK]&amp;ShowOnWeb=true&amp;Lang=en" xr:uid="{45398890-2A9E-4DCA-8FF2-580A5909CFD3}"/>
    <hyperlink ref="A32" r:id="rId32" display="http://localhost/OECDStat_Metadata/ShowMetadata.ashx?Dataset=STANI4_2020&amp;Coords=[LOCATION].[SVN]&amp;ShowOnWeb=true&amp;Lang=en" xr:uid="{46AA9622-AC4A-4DB4-BB62-94DCC21CB1AD}"/>
    <hyperlink ref="A33" r:id="rId33" display="http://localhost/OECDStat_Metadata/ShowMetadata.ashx?Dataset=STANI4_2020&amp;Coords=[LOCATION].[ESP]&amp;ShowOnWeb=true&amp;Lang=en" xr:uid="{50D5156B-1D43-424D-9D30-2536B4560BB9}"/>
    <hyperlink ref="A34" r:id="rId34" display="http://localhost/OECDStat_Metadata/ShowMetadata.ashx?Dataset=STANI4_2020&amp;Coords=[LOCATION].[CHE]&amp;ShowOnWeb=true&amp;Lang=en" xr:uid="{32104F82-20A9-4908-BD89-33BACEC78E87}"/>
    <hyperlink ref="A35" r:id="rId35" display="http://localhost/OECDStat_Metadata/ShowMetadata.ashx?Dataset=STANI4_2020&amp;Coords=[LOCATION].[GBR]&amp;ShowOnWeb=true&amp;Lang=en" xr:uid="{18A5C611-0B5C-4B0D-A731-6F3B927D0515}"/>
    <hyperlink ref="A36" r:id="rId36" display="http://localhost/OECDStat_Metadata/ShowMetadata.ashx?Dataset=STANI4_2020&amp;Coords=[LOCATION].[USA]&amp;ShowOnWeb=true&amp;Lang=en" xr:uid="{9CC18C0C-B150-4B44-9C0B-3BAFDE53EEF2}"/>
    <hyperlink ref="A37" r:id="rId37" display="https://stats-3.oecd.org/index.aspx?DatasetCode=STANI4_2020" xr:uid="{BE548CFD-E9BF-44C9-9CA1-EE98EA644482}"/>
  </hyperlinks>
  <pageMargins left="0.7" right="0.7" top="0.75" bottom="0.75" header="0.3" footer="0.3"/>
  <pageSetup orientation="portrait"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sheetPr>
    <tabColor theme="9" tint="0.59999389629810485"/>
  </sheetPr>
  <dimension ref="A1:M13"/>
  <sheetViews>
    <sheetView workbookViewId="0">
      <selection activeCell="D9" sqref="D9"/>
    </sheetView>
  </sheetViews>
  <sheetFormatPr defaultRowHeight="15" x14ac:dyDescent="0.25"/>
  <cols>
    <col min="1" max="1" width="24.28515625" customWidth="1"/>
    <col min="2" max="2" width="26.42578125" customWidth="1"/>
    <col min="3" max="3" width="15.85546875" customWidth="1"/>
    <col min="4" max="4" width="22.42578125" customWidth="1"/>
    <col min="5" max="5" width="17" customWidth="1"/>
    <col min="6" max="6" width="20" customWidth="1"/>
    <col min="7" max="7" width="16.85546875" customWidth="1"/>
    <col min="8" max="8" width="23.5703125" customWidth="1"/>
    <col min="9" max="9" width="16.5703125" customWidth="1"/>
    <col min="10" max="10" width="14.5703125" customWidth="1"/>
    <col min="11" max="11" width="21.7109375" customWidth="1"/>
    <col min="12" max="12" width="18.85546875" customWidth="1"/>
    <col min="13" max="13" width="17" customWidth="1"/>
  </cols>
  <sheetData>
    <row r="1" spans="1:13" ht="15.75" thickBot="1" x14ac:dyDescent="0.3">
      <c r="C1" s="46" t="s">
        <v>112</v>
      </c>
      <c r="D1" s="47" t="s">
        <v>113</v>
      </c>
      <c r="E1" s="46" t="s">
        <v>104</v>
      </c>
      <c r="F1" s="48" t="s">
        <v>105</v>
      </c>
      <c r="G1" s="47" t="s">
        <v>122</v>
      </c>
      <c r="H1" s="47" t="s">
        <v>123</v>
      </c>
      <c r="I1" s="46" t="s">
        <v>127</v>
      </c>
      <c r="J1" s="48" t="s">
        <v>128</v>
      </c>
      <c r="K1" s="47" t="s">
        <v>124</v>
      </c>
      <c r="L1" s="47" t="s">
        <v>125</v>
      </c>
      <c r="M1" s="48" t="s">
        <v>126</v>
      </c>
    </row>
    <row r="2" spans="1:13" s="11" customFormat="1" ht="30" x14ac:dyDescent="0.25">
      <c r="B2" s="19"/>
      <c r="C2" s="20" t="s">
        <v>114</v>
      </c>
      <c r="D2" s="21" t="s">
        <v>111</v>
      </c>
      <c r="E2" s="20" t="s">
        <v>106</v>
      </c>
      <c r="F2" s="21" t="s">
        <v>107</v>
      </c>
      <c r="G2" s="16" t="s">
        <v>115</v>
      </c>
      <c r="H2" s="15" t="s">
        <v>116</v>
      </c>
      <c r="I2" s="14" t="s">
        <v>117</v>
      </c>
      <c r="J2" s="15" t="s">
        <v>118</v>
      </c>
      <c r="K2" s="14" t="s">
        <v>119</v>
      </c>
      <c r="L2" s="16" t="s">
        <v>120</v>
      </c>
      <c r="M2" s="15" t="s">
        <v>121</v>
      </c>
    </row>
    <row r="3" spans="1:13" s="4" customFormat="1" x14ac:dyDescent="0.25">
      <c r="A3" s="4" t="s">
        <v>142</v>
      </c>
      <c r="B3" s="17" t="s">
        <v>138</v>
      </c>
      <c r="C3" s="12" t="s">
        <v>112</v>
      </c>
      <c r="D3" s="13" t="s">
        <v>113</v>
      </c>
      <c r="E3" s="88" t="s">
        <v>104</v>
      </c>
      <c r="F3" s="89" t="s">
        <v>105</v>
      </c>
      <c r="G3" s="17" t="s">
        <v>122</v>
      </c>
      <c r="H3" s="13" t="s">
        <v>123</v>
      </c>
      <c r="I3" s="12" t="s">
        <v>127</v>
      </c>
      <c r="J3" s="13" t="s">
        <v>128</v>
      </c>
      <c r="K3" s="12" t="s">
        <v>124</v>
      </c>
      <c r="L3" s="17" t="s">
        <v>125</v>
      </c>
      <c r="M3" s="13" t="s">
        <v>126</v>
      </c>
    </row>
    <row r="4" spans="1:13" s="4" customFormat="1" x14ac:dyDescent="0.25">
      <c r="A4" t="s">
        <v>139</v>
      </c>
      <c r="B4" s="18" t="s">
        <v>108</v>
      </c>
      <c r="C4" s="94">
        <v>57.033963788179726</v>
      </c>
      <c r="D4" s="95">
        <v>77.543512192854934</v>
      </c>
      <c r="E4" s="96">
        <f>'OECD Chem Pharma Split'!G25</f>
        <v>38561.97</v>
      </c>
      <c r="F4" s="97">
        <f>'OECD Chem Pharma Split'!H25</f>
        <v>25493.957999999999</v>
      </c>
      <c r="G4" s="98">
        <v>65.430646564695849</v>
      </c>
      <c r="H4" s="95">
        <v>145.99953803981663</v>
      </c>
      <c r="I4" s="94">
        <v>117.43588346067047</v>
      </c>
      <c r="J4" s="95">
        <v>109.16331448528406</v>
      </c>
      <c r="K4" s="94">
        <v>862.29985069554482</v>
      </c>
      <c r="L4" s="98">
        <v>15.088968902369988</v>
      </c>
      <c r="M4" s="95">
        <v>113.52711447066014</v>
      </c>
    </row>
    <row r="5" spans="1:13" s="4" customFormat="1" x14ac:dyDescent="0.25">
      <c r="A5" t="s">
        <v>140</v>
      </c>
      <c r="B5" s="18" t="s">
        <v>109</v>
      </c>
      <c r="C5" s="94">
        <v>1.6155191422174997</v>
      </c>
      <c r="D5" s="95">
        <v>7.8748033781315598</v>
      </c>
      <c r="E5" s="96">
        <f>'OECD Chem Pharma Split'!K25</f>
        <v>2228.2539999999999</v>
      </c>
      <c r="F5" s="97">
        <f>'OECD Chem Pharma Split'!L25</f>
        <v>878.59100000000001</v>
      </c>
      <c r="G5" s="98">
        <v>108.9760388324159</v>
      </c>
      <c r="H5" s="95">
        <v>122.78462247927368</v>
      </c>
      <c r="I5" s="94">
        <v>247.7535804875003</v>
      </c>
      <c r="J5" s="95">
        <v>194.17622663075267</v>
      </c>
      <c r="K5" s="94">
        <v>135.0599109878292</v>
      </c>
      <c r="L5" s="98">
        <v>21.229592783348643</v>
      </c>
      <c r="M5" s="95">
        <v>21.033120639359442</v>
      </c>
    </row>
    <row r="6" spans="1:13" s="4" customFormat="1" x14ac:dyDescent="0.25">
      <c r="A6" t="s">
        <v>141</v>
      </c>
      <c r="B6" s="18" t="s">
        <v>110</v>
      </c>
      <c r="C6" s="94">
        <v>172.34626769344109</v>
      </c>
      <c r="D6" s="95">
        <v>31779.352173824213</v>
      </c>
      <c r="E6" s="96">
        <f>'OECD Chem Pharma Split'!I25</f>
        <v>170135.56</v>
      </c>
      <c r="F6" s="97">
        <f>'OECD Chem Pharma Split'!J25</f>
        <v>39511.928999999996</v>
      </c>
      <c r="G6" s="98">
        <v>4168.3288418139564</v>
      </c>
      <c r="H6" s="95">
        <v>5768.0153398798529</v>
      </c>
      <c r="I6" s="94">
        <v>7764.1071365350517</v>
      </c>
      <c r="J6" s="95">
        <v>2822.6955768708112</v>
      </c>
      <c r="K6" s="94">
        <v>13101.332496872734</v>
      </c>
      <c r="L6" s="98">
        <v>250.92223917379479</v>
      </c>
      <c r="M6" s="95">
        <v>178.7610017430635</v>
      </c>
    </row>
    <row r="7" spans="1:13" x14ac:dyDescent="0.25">
      <c r="A7" t="s">
        <v>139</v>
      </c>
      <c r="B7" s="18" t="s">
        <v>108</v>
      </c>
      <c r="C7" s="27">
        <v>0.42380021896247511</v>
      </c>
      <c r="D7" s="29">
        <v>0.57619978103752489</v>
      </c>
      <c r="E7" s="90">
        <f>E4/SUM($E$4:$F$4)</f>
        <v>0.60200470438895215</v>
      </c>
      <c r="F7" s="91">
        <f>F4/SUM($E$4:$F$4)</f>
        <v>0.39799529561104785</v>
      </c>
      <c r="G7" s="26">
        <v>0.3094669130951484</v>
      </c>
      <c r="H7" s="29">
        <v>0.6905330869048516</v>
      </c>
      <c r="I7" s="27">
        <v>0.51825374725589157</v>
      </c>
      <c r="J7" s="29">
        <v>0.48174625274410843</v>
      </c>
      <c r="K7" s="27">
        <v>0.87020484891695227</v>
      </c>
      <c r="L7" s="26">
        <v>1.5227294650936331E-2</v>
      </c>
      <c r="M7" s="29">
        <v>0.11456785643211148</v>
      </c>
    </row>
    <row r="8" spans="1:13" x14ac:dyDescent="0.25">
      <c r="A8" t="s">
        <v>140</v>
      </c>
      <c r="B8" s="18" t="s">
        <v>109</v>
      </c>
      <c r="C8" s="27">
        <v>0.17022805481621084</v>
      </c>
      <c r="D8" s="29">
        <v>0.82977194518378927</v>
      </c>
      <c r="E8" s="90">
        <f>E5/SUM($E$5:$F$5)</f>
        <v>0.71720797143082449</v>
      </c>
      <c r="F8" s="91">
        <f>F5/SUM($E$5:$F$5)</f>
        <v>0.28279202856917551</v>
      </c>
      <c r="G8" s="26">
        <v>0.47020938849435079</v>
      </c>
      <c r="H8" s="29">
        <v>0.52979061150564921</v>
      </c>
      <c r="I8" s="27">
        <v>0.56061749286172413</v>
      </c>
      <c r="J8" s="29">
        <v>0.43938250713827592</v>
      </c>
      <c r="K8" s="27">
        <v>0.7616620351565434</v>
      </c>
      <c r="L8" s="26">
        <v>0.11972297868882144</v>
      </c>
      <c r="M8" s="29">
        <v>0.11861498615463512</v>
      </c>
    </row>
    <row r="9" spans="1:13" ht="15.75" thickBot="1" x14ac:dyDescent="0.3">
      <c r="A9" t="s">
        <v>141</v>
      </c>
      <c r="B9" s="18" t="s">
        <v>110</v>
      </c>
      <c r="C9" s="41">
        <v>5.3939626404803705E-3</v>
      </c>
      <c r="D9" s="42">
        <v>0.99460603735951969</v>
      </c>
      <c r="E9" s="92">
        <f>E6/SUM($E$6:$F$6)</f>
        <v>0.81153158958178606</v>
      </c>
      <c r="F9" s="93">
        <f>F6/SUM($E$6:$F$6)</f>
        <v>0.18846841041821397</v>
      </c>
      <c r="G9" s="43">
        <f>G6/SUM(G6:H6)</f>
        <v>0.41950326655284975</v>
      </c>
      <c r="H9" s="44">
        <f>H6/SUM(G6:H6)</f>
        <v>0.58049673344715014</v>
      </c>
      <c r="I9" s="43">
        <f>I6/SUM(I6:J6)</f>
        <v>0.73337601037029942</v>
      </c>
      <c r="J9" s="44">
        <f>J6/SUM(I6:J6)</f>
        <v>0.26662398962970063</v>
      </c>
      <c r="K9" s="43">
        <f>K6/SUM(K6:M6)</f>
        <v>0.96824456868253927</v>
      </c>
      <c r="L9" s="42">
        <f>L6/SUM(K6:M6)</f>
        <v>1.8544227871453579E-2</v>
      </c>
      <c r="M9" s="45">
        <f>M6/SUM(K6:M6)</f>
        <v>1.3211203446007199E-2</v>
      </c>
    </row>
    <row r="10" spans="1:13" x14ac:dyDescent="0.25">
      <c r="E10" s="39"/>
      <c r="F10" s="40"/>
    </row>
    <row r="11" spans="1:13" x14ac:dyDescent="0.25">
      <c r="E11" s="39"/>
      <c r="F11" s="40"/>
    </row>
    <row r="12" spans="1:13" x14ac:dyDescent="0.25">
      <c r="E12" s="40"/>
      <c r="F12" s="40"/>
    </row>
    <row r="13" spans="1:13" x14ac:dyDescent="0.25">
      <c r="E13" s="40"/>
      <c r="F13" s="4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topLeftCell="S1" workbookViewId="0">
      <selection activeCell="AD17" sqref="AD17"/>
    </sheetView>
  </sheetViews>
  <sheetFormatPr defaultRowHeight="15" x14ac:dyDescent="0.25"/>
  <cols>
    <col min="1" max="1" width="23.7109375" customWidth="1"/>
    <col min="2" max="26" width="10.140625" customWidth="1"/>
    <col min="27" max="27" width="14" customWidth="1"/>
    <col min="28" max="28" width="11.7109375" customWidth="1"/>
    <col min="29" max="43" width="10.140625" customWidth="1"/>
  </cols>
  <sheetData>
    <row r="1" spans="1:43" s="4" customFormat="1" x14ac:dyDescent="0.25">
      <c r="A1" s="7" t="s">
        <v>83</v>
      </c>
      <c r="B1" s="4" t="s">
        <v>9</v>
      </c>
      <c r="C1" s="22" t="s">
        <v>112</v>
      </c>
      <c r="D1" s="23" t="s">
        <v>113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2" t="s">
        <v>104</v>
      </c>
      <c r="M1" s="23" t="s">
        <v>105</v>
      </c>
      <c r="N1" s="4" t="s">
        <v>17</v>
      </c>
      <c r="O1" s="22" t="s">
        <v>122</v>
      </c>
      <c r="P1" s="23" t="s">
        <v>123</v>
      </c>
      <c r="Q1" s="22" t="s">
        <v>127</v>
      </c>
      <c r="R1" s="23" t="s">
        <v>128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2" t="s">
        <v>124</v>
      </c>
      <c r="AA1" s="24" t="s">
        <v>125</v>
      </c>
      <c r="AB1" s="23" t="s">
        <v>126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30.75" thickBot="1" x14ac:dyDescent="0.3">
      <c r="A2" s="9" t="s">
        <v>102</v>
      </c>
      <c r="B2" s="116">
        <f>'OECD VAL'!C10/SUM('OECD VAL'!C9:C11)</f>
        <v>3.8436898397477616E-5</v>
      </c>
      <c r="C2" s="117">
        <f>('OECD VAL'!$D$10*'MEX Data for ISIC Splits'!C$8)/SUMPRODUCT('OECD VAL'!$D$9:$D$11,'MEX Data for ISIC Splits'!C$7:C$9)</f>
        <v>4.6004144173578737E-3</v>
      </c>
      <c r="D2" s="118">
        <f>('OECD VAL'!$D$10*'MEX Data for ISIC Splits'!D$8)/SUMPRODUCT('OECD VAL'!$D$9:$D$11,'MEX Data for ISIC Splits'!D$7:D$9)</f>
        <v>5.0566186497459902E-4</v>
      </c>
      <c r="E2" s="116">
        <f>'OECD VAL'!E10/SUM('OECD VAL'!E9:E11)</f>
        <v>1.8253208373994218E-3</v>
      </c>
      <c r="F2" s="116">
        <f>'OECD VAL'!F10/SUM('OECD VAL'!F9:F11)</f>
        <v>2.6308066828959215E-3</v>
      </c>
      <c r="G2" s="116">
        <f>'OECD VAL'!G10/SUM('OECD VAL'!G9:G11)</f>
        <v>7.1839025436386053E-3</v>
      </c>
      <c r="H2" s="116">
        <f>'OECD VAL'!H10/SUM('OECD VAL'!H9:H11)</f>
        <v>7.4273280522218063E-3</v>
      </c>
      <c r="I2" s="116">
        <f>'OECD VAL'!I10/SUM('OECD VAL'!I9:I11)</f>
        <v>6.9823788546255509E-3</v>
      </c>
      <c r="J2" s="116">
        <f>'OECD VAL'!J10/SUM('OECD VAL'!J9:J11)</f>
        <v>1.1824921986864599E-2</v>
      </c>
      <c r="K2" s="116">
        <f>'OECD VAL'!K10/SUM('OECD VAL'!K9:K11)</f>
        <v>3.7721571330117158E-2</v>
      </c>
      <c r="L2" s="117">
        <f>('OECD VAL'!$L$10*'MEX Data for ISIC Splits'!E$8)/SUMPRODUCT('OECD VAL'!$L$9:$L$11,'MEX Data for ISIC Splits'!E$7:E$9)</f>
        <v>1.7660542826934238E-2</v>
      </c>
      <c r="M2" s="118">
        <f>('OECD VAL'!$L$10*'MEX Data for ISIC Splits'!F$8)/SUMPRODUCT('OECD VAL'!$L$9:$L$11,'MEX Data for ISIC Splits'!F$7:F$9)</f>
        <v>2.2854853202712761E-2</v>
      </c>
      <c r="N2" s="116">
        <f>'OECD VAL'!M10/SUM('OECD VAL'!M9:M11)</f>
        <v>1.2792884413397576E-2</v>
      </c>
      <c r="O2" s="117">
        <f>('OECD VAL'!$N$10*'MEX Data for ISIC Splits'!G$8)/SUMPRODUCT('OECD VAL'!$N$9:$N$11,'MEX Data for ISIC Splits'!G$7:G$9)</f>
        <v>1.3327866449313336E-2</v>
      </c>
      <c r="P2" s="118">
        <f>('OECD VAL'!$N$10*'MEX Data for ISIC Splits'!H$8)/SUMPRODUCT('OECD VAL'!$N$9:$N$11,'MEX Data for ISIC Splits'!H$7:H$9)</f>
        <v>9.5659205758165111E-3</v>
      </c>
      <c r="Q2" s="117">
        <f>('OECD VAL'!$O$10*'MEX Data for ISIC Splits'!I$8)/SUMPRODUCT('OECD VAL'!$O$9:$O$11,'MEX Data for ISIC Splits'!I$7:I$9)</f>
        <v>7.3930939094262902E-3</v>
      </c>
      <c r="R2" s="118">
        <f>('OECD VAL'!$O$10*'MEX Data for ISIC Splits'!J$8)/SUMPRODUCT('OECD VAL'!$O$9:$O$11,'MEX Data for ISIC Splits'!J$7:J$9)</f>
        <v>1.4076630698232839E-2</v>
      </c>
      <c r="S2" s="116">
        <f>'OECD VAL'!P10/SUM('OECD VAL'!P9:P11)</f>
        <v>1.1340386790859908E-2</v>
      </c>
      <c r="T2" s="116">
        <f>'OECD VAL'!Q10/SUM('OECD VAL'!Q9:Q11)</f>
        <v>2.1275374865425811E-2</v>
      </c>
      <c r="U2" s="116">
        <f>'OECD VAL'!R10/SUM('OECD VAL'!R9:R11)</f>
        <v>1.4465530712826059E-2</v>
      </c>
      <c r="V2" s="116">
        <f>'OECD VAL'!S10/SUM('OECD VAL'!S9:S11)</f>
        <v>7.0513189103715958E-3</v>
      </c>
      <c r="W2" s="116">
        <f>'OECD VAL'!T10/SUM('OECD VAL'!T9:T11)</f>
        <v>1.5209295103739501E-2</v>
      </c>
      <c r="X2" s="116">
        <f>'OECD VAL'!U10/SUM('OECD VAL'!U9:U11)</f>
        <v>1.0364268205653294E-2</v>
      </c>
      <c r="Y2" s="116">
        <f>'OECD VAL'!V10/SUM('OECD VAL'!V9:V11)</f>
        <v>1.0544167813753067E-2</v>
      </c>
      <c r="Z2" s="117">
        <f>('OECD VAL'!$W$10*'MEX Data for ISIC Splits'!K$8)/SUMPRODUCT('OECD VAL'!$W$9:$W$11,'MEX Data for ISIC Splits'!K$7:K$9)</f>
        <v>9.2134111133725227E-3</v>
      </c>
      <c r="AA2" s="119">
        <f>('OECD VAL'!$W$10*'MEX Data for ISIC Splits'!L$8)/SUMPRODUCT('OECD VAL'!$W$9:$W$11,'MEX Data for ISIC Splits'!L$7:L$9)</f>
        <v>7.2314516149791397E-2</v>
      </c>
      <c r="AB2" s="118">
        <f>('OECD VAL'!$W$10*'MEX Data for ISIC Splits'!M$8)/SUMPRODUCT('OECD VAL'!$W$9:$W$11,'MEX Data for ISIC Splits'!M$7:M$9)</f>
        <v>3.3126785853478662E-2</v>
      </c>
      <c r="AC2" s="116">
        <f>'OECD VAL'!X10/SUM('OECD VAL'!X9:X11)</f>
        <v>3.5010641802240734E-3</v>
      </c>
      <c r="AD2" s="116">
        <f>'OECD VAL'!Y10/SUM('OECD VAL'!Y9:Y11)</f>
        <v>5.3444616393541833E-3</v>
      </c>
      <c r="AE2" s="116">
        <f>'OECD VAL'!Z10/SUM('OECD VAL'!Z9:Z11)</f>
        <v>-1.7068701178393289E-3</v>
      </c>
      <c r="AF2" s="116">
        <f>'OECD VAL'!AA10/SUM('OECD VAL'!AA9:AA11)</f>
        <v>1.2911612110647346E-3</v>
      </c>
      <c r="AG2" s="116">
        <f>'OECD VAL'!AB10/SUM('OECD VAL'!AB9:AB11)</f>
        <v>1.3599626981659931E-3</v>
      </c>
      <c r="AH2" s="116">
        <f>'OECD VAL'!AC10/SUM('OECD VAL'!AC9:AC11)</f>
        <v>4.5066523605017412E-3</v>
      </c>
      <c r="AI2" s="116">
        <f>'OECD VAL'!AD10/SUM('OECD VAL'!AD9:AD11)</f>
        <v>3.3039102458340204E-3</v>
      </c>
      <c r="AJ2" s="116">
        <f>'OECD VAL'!AE10/SUM('OECD VAL'!AE9:AE11)</f>
        <v>2.7368554088842093E-2</v>
      </c>
      <c r="AK2" s="116">
        <f>'OECD VAL'!AF10/SUM('OECD VAL'!AF9:AF11)</f>
        <v>1.4989286402059348E-4</v>
      </c>
      <c r="AL2" s="116">
        <f>'OECD VAL'!AG10/SUM('OECD VAL'!AG9:AG11)</f>
        <v>2.1114105896463992E-3</v>
      </c>
      <c r="AM2" s="116">
        <f>'OECD VAL'!AH10/SUM('OECD VAL'!AH9:AH11)</f>
        <v>1.2719346938083697E-2</v>
      </c>
      <c r="AN2" s="116">
        <f>'OECD VAL'!AI10/SUM('OECD VAL'!AI9:AI11)</f>
        <v>1.9152478718077112E-3</v>
      </c>
      <c r="AO2" s="116">
        <f>'OECD VAL'!AJ10/SUM('OECD VAL'!AJ9:AJ11)</f>
        <v>3.2896628136791046E-3</v>
      </c>
      <c r="AP2" s="116">
        <f>'OECD VAL'!AK10/SUM('OECD VAL'!AK9:AK11)</f>
        <v>9.2097845595899668E-3</v>
      </c>
      <c r="AQ2" s="116">
        <f>'OECD VAL'!AL10/SUM('OECD VAL'!AL9:AL11)</f>
        <v>0</v>
      </c>
    </row>
    <row r="3" spans="1:43" x14ac:dyDescent="0.25">
      <c r="Q3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OECD Chem Pharma Split</vt:lpstr>
      <vt:lpstr>MEX Data for ISIC Splits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2021-05-14T18:28:22Z</dcterms:modified>
</cp:coreProperties>
</file>