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Rachel Goldstein\Dropbox (Energy Innovation)\Desktop\EPS Models\Mexico EPS\"/>
    </mc:Choice>
  </mc:AlternateContent>
  <xr:revisionPtr revIDLastSave="0" documentId="13_ncr:1_{64BED22C-D17D-4442-B9E6-F630E7D816D4}" xr6:coauthVersionLast="47" xr6:coauthVersionMax="47" xr10:uidLastSave="{00000000-0000-0000-0000-000000000000}"/>
  <bookViews>
    <workbookView xWindow="780" yWindow="780" windowWidth="21600" windowHeight="12645" activeTab="2"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I70" i="19"/>
  <c r="I40" i="19"/>
  <c r="G31" i="19"/>
  <c r="G17" i="19"/>
  <c r="G13" i="19"/>
  <c r="G10"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<sst xmlns="http://schemas.openxmlformats.org/spreadsheetml/2006/main" count="14935" uniqueCount="3554">
  <si>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</si>
  <si>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</si>
  <si>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</si>
  <si>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</si>
  <si>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</si>
  <si>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</si>
  <si>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</si>
  <si>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</si>
  <si>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</si>
  <si>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</si>
  <si>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</si>
  <si>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</si>
  <si>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</si>
  <si>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</si>
  <si>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</si>
  <si>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</si>
  <si>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</si>
  <si>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</si>
  <si>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</si>
  <si>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</si>
  <si>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</si>
  <si>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</si>
  <si>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</si>
  <si>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</si>
  <si>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</si>
  <si>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</si>
  <si>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</si>
  <si>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</si>
  <si>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</si>
  <si>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</si>
  <si>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</si>
  <si>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</si>
  <si>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</si>
  <si>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</si>
  <si>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</si>
  <si>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</si>
  <si>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</si>
  <si>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</si>
  <si>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</si>
  <si>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</si>
  <si>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</si>
  <si>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</si>
  <si>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</si>
  <si>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</si>
  <si>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</si>
  <si>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</si>
  <si>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</si>
  <si>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</si>
  <si>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</si>
  <si>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</si>
  <si>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</si>
  <si>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</si>
  <si>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</si>
  <si>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</si>
  <si>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</si>
  <si>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</si>
  <si>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</si>
  <si>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</si>
  <si>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</si>
  <si>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</si>
  <si>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</si>
  <si>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</si>
  <si>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</si>
  <si>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</si>
  <si>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</si>
  <si>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</si>
  <si>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</si>
  <si>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</si>
  <si>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</si>
  <si>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</si>
  <si>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</si>
  <si>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</si>
  <si>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</si>
  <si>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</si>
  <si>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</si>
  <si>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</si>
  <si>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</si>
  <si>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</si>
  <si>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</si>
  <si>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</si>
  <si>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</si>
  <si>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</si>
  <si>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</si>
  <si>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</si>
  <si>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</si>
  <si>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</si>
  <si>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</si>
  <si>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</si>
  <si>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</si>
  <si>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</si>
  <si>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</si>
  <si>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</si>
  <si>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</si>
  <si>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</si>
  <si>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</si>
  <si>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</si>
  <si>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</si>
  <si>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</si>
  <si>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</si>
  <si>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</si>
  <si>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</si>
  <si>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</si>
  <si>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</si>
  <si>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</si>
  <si>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</si>
  <si>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</si>
  <si>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</si>
  <si>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</si>
  <si>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</si>
  <si>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</si>
  <si>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</si>
  <si>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</si>
  <si>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</si>
  <si>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</si>
  <si>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</si>
  <si>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</si>
  <si>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</si>
  <si>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</si>
  <si>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</si>
  <si>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</si>
  <si>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</si>
  <si>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</si>
  <si>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</si>
  <si>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</si>
  <si>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</si>
  <si>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</si>
  <si>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</si>
  <si>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</si>
  <si>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</si>
  <si>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</si>
  <si>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</si>
  <si>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</si>
  <si>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</si>
  <si>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</si>
  <si>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</si>
  <si>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</si>
  <si>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</si>
  <si>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</si>
  <si>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</si>
  <si>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</si>
  <si>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</si>
  <si>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</si>
  <si>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</si>
  <si>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</si>
  <si>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</si>
  <si>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</si>
  <si>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</si>
  <si>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</si>
  <si>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</si>
  <si>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</si>
  <si>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</si>
  <si>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</si>
  <si>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</si>
  <si>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</si>
  <si>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</si>
  <si>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</si>
  <si>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</si>
  <si>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</si>
  <si>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</si>
  <si>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</si>
  <si>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</si>
  <si>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</si>
  <si>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</si>
  <si>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</si>
  <si>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</si>
  <si>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</si>
  <si>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</si>
  <si>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</si>
  <si>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</si>
  <si>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</si>
  <si>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</si>
  <si>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</si>
  <si>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</si>
  <si>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</si>
  <si>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</si>
  <si>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</si>
  <si>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</si>
  <si>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</si>
  <si>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</si>
  <si>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</si>
  <si>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</si>
  <si>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</si>
  <si>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</si>
  <si>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</si>
  <si>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</si>
  <si>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</si>
  <si>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</si>
  <si>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</si>
  <si>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</si>
  <si>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</si>
  <si>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</si>
  <si>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</si>
  <si>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</si>
  <si>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</si>
  <si>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</si>
  <si>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</si>
  <si>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</si>
  <si>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</si>
  <si>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</si>
  <si>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</si>
  <si>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</si>
  <si>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</si>
  <si>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</si>
  <si>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</si>
  <si>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</si>
  <si>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</si>
  <si>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</si>
  <si>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</si>
  <si>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</si>
  <si>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</si>
  <si>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</si>
  <si>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</si>
  <si>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</si>
  <si>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</si>
  <si>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</si>
  <si>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</si>
  <si>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</si>
  <si>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</si>
  <si>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</si>
  <si>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</si>
  <si>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</si>
  <si>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</si>
  <si>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</si>
  <si>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</si>
  <si>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</si>
  <si>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</si>
  <si>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</si>
  <si>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</si>
  <si>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</si>
  <si>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</si>
  <si>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</si>
  <si>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</si>
  <si>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</si>
  <si>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</si>
  <si>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</si>
  <si>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</si>
  <si>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</si>
  <si>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</si>
  <si>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</si>
  <si>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</si>
  <si>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</si>
  <si>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</si>
  <si>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</si>
  <si>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</si>
  <si>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</si>
  <si>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</si>
  <si>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</si>
  <si>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</si>
  <si>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</si>
  <si>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</si>
  <si>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</si>
  <si>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</si>
  <si>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</si>
  <si>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</si>
  <si>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</si>
  <si>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</si>
  <si>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</si>
  <si>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</si>
  <si>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</si>
  <si>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</si>
  <si>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</si>
  <si>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</si>
  <si>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</si>
  <si>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</si>
  <si>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</si>
  <si>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</si>
  <si>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</si>
  <si>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</si>
  <si>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</si>
  <si>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</si>
  <si>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</si>
  <si>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</si>
  <si>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</si>
  <si>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</si>
  <si>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</si>
  <si>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</si>
  <si>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</si>
  <si>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</si>
  <si>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</si>
  <si>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</si>
  <si>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</si>
  <si>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</si>
  <si>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</si>
  <si>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</si>
  <si>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</si>
  <si>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</si>
  <si>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</si>
  <si>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</si>
  <si>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</si>
  <si>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</si>
  <si>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</si>
  <si>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</si>
  <si>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</si>
  <si>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</si>
  <si>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</si>
  <si>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</si>
  <si>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</si>
  <si>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</si>
  <si>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</si>
  <si>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</si>
  <si>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</si>
  <si>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</si>
  <si>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</si>
  <si>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</si>
  <si>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</si>
  <si>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</si>
  <si>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</si>
  <si>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</si>
  <si>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</si>
  <si>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</si>
  <si>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</si>
  <si>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</si>
  <si>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</si>
  <si>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</si>
  <si>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</si>
  <si>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</si>
  <si>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</si>
  <si>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</si>
  <si>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</si>
  <si>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</si>
  <si>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</si>
  <si>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</si>
  <si>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</si>
  <si>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</si>
  <si>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</si>
  <si>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</si>
  <si>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</si>
  <si>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</si>
  <si>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</si>
  <si>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</si>
  <si>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</si>
  <si>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</si>
  <si>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</si>
  <si>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</si>
  <si>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</si>
  <si>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</si>
  <si>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</si>
  <si>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</si>
  <si>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</si>
  <si>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</si>
  <si>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</si>
  <si>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</si>
  <si>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</si>
  <si>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</si>
  <si>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</si>
  <si>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</si>
  <si>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</si>
  <si>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</si>
  <si>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</si>
  <si>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</si>
  <si>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</si>
  <si>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</si>
  <si>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</si>
  <si>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</si>
  <si>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</si>
  <si>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</si>
  <si>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</si>
  <si>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</si>
  <si>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</si>
  <si>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</si>
  <si>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</si>
  <si>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</si>
  <si>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</si>
  <si>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</si>
  <si>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</si>
  <si>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</si>
  <si>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</si>
  <si>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</si>
  <si>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</si>
  <si>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</si>
  <si>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</si>
  <si>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</si>
  <si>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</si>
  <si>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</si>
  <si>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</si>
  <si>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</si>
  <si>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</si>
  <si>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</si>
  <si>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</si>
  <si>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</si>
  <si>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</si>
  <si>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</si>
  <si>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</si>
  <si>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</si>
  <si>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</si>
  <si>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</si>
  <si>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</si>
  <si>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</si>
  <si>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</si>
  <si>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</si>
  <si>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</si>
  <si>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</si>
  <si>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</si>
  <si>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</si>
  <si>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</si>
  <si>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</si>
  <si>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</si>
  <si>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</si>
  <si>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</si>
  <si>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</si>
  <si>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</si>
  <si>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</si>
  <si>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</si>
  <si>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</si>
  <si>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</si>
  <si>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</si>
  <si>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</si>
  <si>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</si>
  <si>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</si>
  <si>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</si>
  <si>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</si>
  <si>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</si>
  <si>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</si>
  <si>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</si>
  <si>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</si>
  <si>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</si>
  <si>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</si>
  <si>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</si>
  <si>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</si>
  <si>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</si>
  <si>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</si>
  <si>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</si>
  <si>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</si>
  <si>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</si>
  <si>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</si>
  <si>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</si>
  <si>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</si>
  <si>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</si>
  <si>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</si>
  <si>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</si>
  <si>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</si>
  <si>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</si>
  <si>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</si>
  <si>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</si>
  <si>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</si>
  <si>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</si>
  <si>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</si>
  <si>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</si>
  <si>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</si>
  <si>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</si>
  <si>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</si>
  <si>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</si>
  <si>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</si>
  <si>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</si>
  <si>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</si>
  <si>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</si>
  <si>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</si>
  <si>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</si>
  <si>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</si>
  <si>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</si>
  <si>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</si>
  <si>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</si>
  <si>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</si>
  <si>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</si>
  <si>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</si>
  <si>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</si>
  <si>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</si>
  <si>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</si>
  <si>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</si>
  <si>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</si>
  <si>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</si>
  <si>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</si>
  <si>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</si>
  <si>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</si>
  <si>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</si>
  <si>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</si>
  <si>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</si>
  <si>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</si>
  <si>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</si>
  <si>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</si>
  <si>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</si>
  <si>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</si>
  <si>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</si>
  <si>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</si>
  <si>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</si>
  <si>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</si>
  <si>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</si>
  <si>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</si>
  <si>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</si>
  <si>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</si>
  <si>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</si>
  <si>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</si>
  <si>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</si>
  <si>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</si>
  <si>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</si>
  <si>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</si>
  <si>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</si>
  <si>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</si>
  <si>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</si>
  <si>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</si>
  <si>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</si>
  <si>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</si>
  <si>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</si>
  <si>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</si>
  <si>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</si>
  <si>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</si>
  <si>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</si>
  <si>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</si>
  <si>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</si>
  <si>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</si>
  <si>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</si>
  <si>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</si>
  <si>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</si>
  <si>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</si>
  <si>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</si>
  <si>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</si>
  <si>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</si>
  <si>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</si>
  <si>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</si>
  <si>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</si>
  <si>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</si>
  <si>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</si>
  <si>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</si>
  <si>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</si>
  <si>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</si>
  <si>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</si>
  <si>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</si>
  <si>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</si>
  <si>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</si>
  <si>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</si>
  <si>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</si>
  <si>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</si>
  <si>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</si>
  <si>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</si>
  <si>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</si>
  <si>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</si>
  <si>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</si>
  <si>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</si>
  <si>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</si>
  <si>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</si>
  <si>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</si>
  <si>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</si>
  <si>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</si>
  <si>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</si>
  <si>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</si>
  <si>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</si>
  <si>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</si>
  <si>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</si>
  <si>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</si>
  <si>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</si>
  <si>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</si>
  <si>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</si>
  <si>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</si>
  <si>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</si>
  <si>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</si>
  <si>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</si>
  <si>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</si>
  <si>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</si>
  <si>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</si>
  <si>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</si>
  <si>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</si>
  <si>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</si>
  <si>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</si>
  <si>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</si>
  <si>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</si>
  <si>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</si>
  <si>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</si>
  <si>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</si>
  <si>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</si>
  <si>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</si>
  <si>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</si>
  <si>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</si>
  <si>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</si>
  <si>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</si>
  <si>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</si>
  <si>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</si>
  <si>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</si>
  <si>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</si>
  <si>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</si>
  <si>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</si>
  <si>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</si>
  <si>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</si>
  <si>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</si>
  <si>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</si>
  <si>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</si>
  <si>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</si>
  <si>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</si>
  <si>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</si>
  <si>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</si>
  <si>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</si>
  <si>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</si>
  <si>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</si>
  <si>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</si>
  <si>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</si>
  <si>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</si>
  <si>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</si>
  <si>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</si>
  <si>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</si>
  <si>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</si>
  <si>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</si>
  <si>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</si>
  <si>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</si>
  <si>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</si>
  <si>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</si>
  <si>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</si>
  <si>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</si>
  <si>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</si>
  <si>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</si>
  <si>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</si>
  <si>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</si>
  <si>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</si>
  <si>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</si>
  <si>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</si>
  <si>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</si>
  <si>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</si>
  <si>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</si>
  <si>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</si>
  <si>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</si>
  <si>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</si>
  <si>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</si>
  <si>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</si>
  <si>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</si>
  <si>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</si>
  <si>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</si>
  <si>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</si>
  <si>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</si>
  <si>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</si>
  <si>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</si>
  <si>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</si>
  <si>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</si>
  <si>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</si>
  <si>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</si>
  <si>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</si>
  <si>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</si>
  <si>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</si>
  <si>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</si>
  <si>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</si>
  <si>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</si>
  <si>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</si>
  <si>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</si>
  <si>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</si>
  <si>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</si>
  <si>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</si>
  <si>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</si>
  <si>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</si>
  <si>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</si>
  <si>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</si>
  <si>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</si>
  <si>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</si>
  <si>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</si>
  <si>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</si>
  <si>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</si>
  <si>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</si>
  <si>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</si>
  <si>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</si>
  <si>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</si>
  <si>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</si>
  <si>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</si>
  <si>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</si>
  <si>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</si>
  <si>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</si>
  <si>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</si>
  <si>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</si>
  <si>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</si>
  <si>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</si>
  <si>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</si>
  <si>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</si>
  <si>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</si>
  <si>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</si>
  <si>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</si>
  <si>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</si>
  <si>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</si>
  <si>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</si>
  <si>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</si>
  <si>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</si>
  <si>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</si>
  <si>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</si>
  <si>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</si>
  <si>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</si>
  <si>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</si>
  <si>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</si>
  <si>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</si>
  <si>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</si>
  <si>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</si>
  <si>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</si>
  <si>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</si>
  <si>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</si>
  <si>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</si>
  <si>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</si>
  <si>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</si>
  <si>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</si>
  <si>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</si>
  <si>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</si>
  <si>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</si>
  <si>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</si>
  <si>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</si>
  <si>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</si>
  <si>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</si>
  <si>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</si>
  <si>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</si>
  <si>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</si>
  <si>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</si>
  <si>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</si>
  <si>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</si>
  <si>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</si>
  <si>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</si>
  <si>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</si>
  <si>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</si>
  <si>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</si>
  <si>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</si>
  <si>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</si>
  <si>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</si>
  <si>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</si>
  <si>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</si>
  <si>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</si>
  <si>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</si>
  <si>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</si>
  <si>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</si>
  <si>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</si>
  <si>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</si>
  <si>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</si>
  <si>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</si>
  <si>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</si>
  <si>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</si>
  <si>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</si>
  <si>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</si>
  <si>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</si>
  <si>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</si>
  <si>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</si>
  <si>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</si>
  <si>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</si>
  <si>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</si>
  <si>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</si>
  <si>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</si>
  <si>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</si>
  <si>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</si>
  <si>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</si>
  <si>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</si>
  <si>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</si>
  <si>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</si>
  <si>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</si>
  <si>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</si>
  <si>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</si>
  <si>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</si>
  <si>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</si>
  <si>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</si>
  <si>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</si>
  <si>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</si>
  <si>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</si>
  <si>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</si>
  <si>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</si>
  <si>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</si>
  <si>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</si>
  <si>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</si>
  <si>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</si>
  <si>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</si>
  <si>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</si>
  <si>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</si>
  <si>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</si>
  <si>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</si>
  <si>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</si>
  <si>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</si>
  <si>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</si>
  <si>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</si>
  <si>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</si>
  <si>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</si>
  <si>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</si>
  <si>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</si>
  <si>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</si>
  <si>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</si>
  <si>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</si>
  <si>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</si>
  <si>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</si>
  <si>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</si>
  <si>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</si>
  <si>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</si>
  <si>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</si>
  <si>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</si>
  <si>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</si>
  <si>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</si>
  <si>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</si>
  <si>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</si>
  <si>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</si>
  <si>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</si>
  <si>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</si>
  <si>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</si>
  <si>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</si>
  <si>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</si>
  <si>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</si>
  <si>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</si>
  <si>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</si>
  <si>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</si>
  <si>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</si>
  <si>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</si>
  <si>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</si>
  <si>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</si>
  <si>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</si>
  <si>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</si>
  <si>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</si>
  <si>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</si>
  <si>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</si>
  <si>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</si>
  <si>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</si>
  <si>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</si>
  <si>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</si>
  <si>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</si>
  <si>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</si>
  <si>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</si>
  <si>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</si>
  <si>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</si>
  <si>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</si>
  <si>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</si>
  <si>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</si>
  <si>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</si>
  <si>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</si>
  <si>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</si>
  <si>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</si>
  <si>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</si>
  <si>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</si>
  <si>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</si>
  <si>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</si>
  <si>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</si>
  <si>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</si>
  <si>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</si>
  <si>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</si>
  <si>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</si>
  <si>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</si>
  <si>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</si>
  <si>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</si>
  <si>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</si>
  <si>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</si>
  <si>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</si>
  <si>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</si>
  <si>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</si>
  <si>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</si>
  <si>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</si>
  <si>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</si>
  <si>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</si>
  <si>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</si>
  <si>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</si>
  <si>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</si>
  <si>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</si>
  <si>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</si>
  <si>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</si>
  <si>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</si>
  <si>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</si>
  <si>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</si>
  <si>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</si>
  <si>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</si>
  <si>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</si>
  <si>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</si>
  <si>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</si>
  <si>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</si>
  <si>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</si>
  <si>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</si>
  <si>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</si>
  <si>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</si>
  <si>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</si>
  <si>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</si>
  <si>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</si>
  <si>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</si>
  <si>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</si>
  <si>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</si>
  <si>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</si>
  <si>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</si>
  <si>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</si>
  <si>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</si>
  <si>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</si>
  <si>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</si>
  <si>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</si>
  <si>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</si>
  <si>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</si>
  <si>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</si>
  <si>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</si>
  <si>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</si>
  <si>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</si>
  <si>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</si>
  <si>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</si>
  <si>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</si>
  <si>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</si>
  <si>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</si>
  <si>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</si>
  <si>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</si>
  <si>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</si>
  <si>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</si>
  <si>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</si>
  <si>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</si>
  <si>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</si>
  <si>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</si>
  <si>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</si>
  <si>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</si>
  <si>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</si>
  <si>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</si>
  <si>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</si>
  <si>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</si>
  <si>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</si>
  <si>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</si>
  <si>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</si>
  <si>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</si>
  <si>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</si>
  <si>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</si>
  <si>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</si>
  <si>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</si>
  <si>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</si>
  <si>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</si>
  <si>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</si>
  <si>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</si>
  <si>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</si>
  <si>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</si>
  <si>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</si>
  <si>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</si>
  <si>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</si>
  <si>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</si>
  <si>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</si>
  <si>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</si>
  <si>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</si>
  <si>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</si>
  <si>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</si>
  <si>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</si>
  <si>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</si>
  <si>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</si>
  <si>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</si>
  <si>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</si>
  <si>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</si>
  <si>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</si>
  <si>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</si>
  <si>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</si>
  <si>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</si>
  <si>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</si>
  <si>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</si>
  <si>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</si>
  <si>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</si>
  <si>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</si>
  <si>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</si>
  <si>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</si>
  <si>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</si>
  <si>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</si>
  <si>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</si>
  <si>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</si>
  <si>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</si>
  <si>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</si>
  <si>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</si>
  <si>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</si>
  <si>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</si>
  <si>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</si>
  <si>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</si>
  <si>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</si>
  <si>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</si>
  <si>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</si>
  <si>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</si>
  <si>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</si>
  <si>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</si>
  <si>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</si>
  <si>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</si>
  <si>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</si>
  <si>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</si>
  <si>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</si>
  <si>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</si>
  <si>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</si>
  <si>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</si>
  <si>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</si>
  <si>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</si>
  <si>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</si>
  <si>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</si>
  <si>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</si>
  <si>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</si>
  <si>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</si>
  <si>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</si>
  <si>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</si>
  <si>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</si>
  <si>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</si>
  <si>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</si>
  <si>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</si>
  <si>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</si>
  <si>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</si>
  <si>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</si>
  <si>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</si>
  <si>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</si>
  <si>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</si>
  <si>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</si>
  <si>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</si>
  <si>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</si>
  <si>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</si>
  <si>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</si>
  <si>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</si>
  <si>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</si>
  <si>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</si>
  <si>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</si>
  <si>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</si>
  <si>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</si>
  <si>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</si>
  <si>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</si>
  <si>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</si>
  <si>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</si>
  <si>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</si>
  <si>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</si>
  <si>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</si>
  <si>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</si>
  <si>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</si>
  <si>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</si>
  <si>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</si>
  <si>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</si>
  <si>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</si>
  <si>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</si>
  <si>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</si>
  <si>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</si>
  <si>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</si>
  <si>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</si>
  <si>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</si>
  <si>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</si>
  <si>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</si>
  <si>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</si>
  <si>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</si>
  <si>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</si>
  <si>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</si>
  <si>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</si>
  <si>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</si>
  <si>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</si>
  <si>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</si>
  <si>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</si>
  <si>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</si>
  <si>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</si>
  <si>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</si>
  <si>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</si>
  <si>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</si>
  <si>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</si>
  <si>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</si>
  <si>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</si>
  <si>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</si>
  <si>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</si>
  <si>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</si>
  <si>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</si>
  <si>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</si>
  <si>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</si>
  <si>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</si>
  <si>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</si>
  <si>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</si>
  <si>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</si>
  <si>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</si>
  <si>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</si>
  <si>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</si>
  <si>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</si>
  <si>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</si>
  <si>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</si>
  <si>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</si>
  <si>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</si>
  <si>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</si>
  <si>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</si>
  <si>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</si>
  <si>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</si>
  <si>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</si>
  <si>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</si>
  <si>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</si>
  <si>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</si>
  <si>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</si>
  <si>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</si>
  <si>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</si>
  <si>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</si>
  <si>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</si>
  <si>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</si>
  <si>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</si>
  <si>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</si>
  <si>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</si>
  <si>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</si>
  <si>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</si>
  <si>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</si>
  <si>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</si>
  <si>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</si>
  <si>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</si>
  <si>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</si>
  <si>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</si>
  <si>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</si>
  <si>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</si>
  <si>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</si>
  <si>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</si>
  <si>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</si>
  <si>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</si>
  <si>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</si>
  <si>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</si>
  <si>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</si>
  <si>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</si>
  <si>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</si>
  <si>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</si>
  <si>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</si>
  <si>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</si>
  <si>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</si>
  <si>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</si>
  <si>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</si>
  <si>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</si>
  <si>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</si>
  <si>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</si>
  <si>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</si>
  <si>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</si>
  <si>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</si>
  <si>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</si>
  <si>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</si>
  <si>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</si>
  <si>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</si>
  <si>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</si>
  <si>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</si>
  <si>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</si>
  <si>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</si>
  <si>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</si>
  <si>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</si>
  <si>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</si>
  <si>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</si>
  <si>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</si>
  <si>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</si>
  <si>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</si>
  <si>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</si>
  <si>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</si>
  <si>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</si>
  <si>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</si>
  <si>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</si>
  <si>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</si>
  <si>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</si>
  <si>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</si>
  <si>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</si>
  <si>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</si>
  <si>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</si>
  <si>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</si>
  <si>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</si>
  <si>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</si>
  <si>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</si>
  <si>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</si>
  <si>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</si>
  <si>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</si>
  <si>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</si>
  <si>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</si>
  <si>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</si>
  <si>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</si>
  <si>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</si>
  <si>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</si>
  <si>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</si>
  <si>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</si>
  <si>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</si>
  <si>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</si>
  <si>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</si>
  <si>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</si>
  <si>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</si>
  <si>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</si>
  <si>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</si>
  <si>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</si>
  <si>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</si>
  <si>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</si>
  <si>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</si>
  <si>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</si>
  <si>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</si>
  <si>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</si>
  <si>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</si>
  <si>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</si>
  <si>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</si>
  <si>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</si>
  <si>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</si>
  <si>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</si>
  <si>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</si>
  <si>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</si>
  <si>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</si>
  <si>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</si>
  <si>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</si>
  <si>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</si>
  <si>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</si>
  <si>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</si>
  <si>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</si>
  <si>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</si>
  <si>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</si>
  <si>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</si>
  <si>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</si>
  <si>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</si>
  <si>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</si>
  <si>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</si>
  <si>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</si>
  <si>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</si>
  <si>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</si>
  <si>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</si>
  <si>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</si>
  <si>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</si>
  <si>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</si>
  <si>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</si>
  <si>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</si>
  <si>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</si>
  <si>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</si>
  <si>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</si>
  <si>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</si>
  <si>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</si>
  <si>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</si>
  <si>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</si>
  <si>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</si>
  <si>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</si>
  <si>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</si>
  <si>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</si>
  <si>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</si>
  <si>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</si>
  <si>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</si>
  <si>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</si>
  <si>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</si>
  <si>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</si>
  <si>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</si>
  <si>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</si>
  <si>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</si>
  <si>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</si>
  <si>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</si>
  <si>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</si>
  <si>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</si>
  <si>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</si>
  <si>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</si>
  <si>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</si>
  <si>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</si>
  <si>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</si>
  <si>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</si>
  <si>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</si>
  <si>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</si>
  <si>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</si>
  <si>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</si>
  <si>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</si>
  <si>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</si>
  <si>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</si>
  <si>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</si>
  <si>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</si>
  <si>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</si>
  <si>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</si>
  <si>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</si>
  <si>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</si>
  <si>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</si>
  <si>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</si>
  <si>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</si>
  <si>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</si>
  <si>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</si>
  <si>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</si>
  <si>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</si>
  <si>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</si>
  <si>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</si>
  <si>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</si>
  <si>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</si>
  <si>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</si>
  <si>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</si>
  <si>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</si>
  <si>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</si>
  <si>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</si>
  <si>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</si>
  <si>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</si>
  <si>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</si>
  <si>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</si>
  <si>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</si>
  <si>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</si>
  <si>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</si>
  <si>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</si>
  <si>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</si>
  <si>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</si>
  <si>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</si>
  <si>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</si>
  <si>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</si>
  <si>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</si>
  <si>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</si>
  <si>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</si>
  <si>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</si>
  <si>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</si>
  <si>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</si>
  <si>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</si>
  <si>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</si>
  <si>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</si>
  <si>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</si>
  <si>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</si>
  <si>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</si>
  <si>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</si>
  <si>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</si>
  <si>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</si>
  <si>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</si>
  <si>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</si>
  <si>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</si>
  <si>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</si>
  <si>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</si>
  <si>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</si>
  <si>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</si>
  <si>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</si>
  <si>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</si>
  <si>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</si>
  <si>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</si>
  <si>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</si>
  <si>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</si>
  <si>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</si>
  <si>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</si>
  <si>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</si>
  <si>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</si>
  <si>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</si>
  <si>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</si>
  <si>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</si>
  <si>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</si>
  <si>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</si>
  <si>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</si>
  <si>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</si>
  <si>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</si>
  <si>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</si>
  <si>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</si>
  <si>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</si>
  <si>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</si>
  <si>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</si>
  <si>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</si>
  <si>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</si>
  <si>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</si>
  <si>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</si>
  <si>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</si>
  <si>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</si>
  <si>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</si>
  <si>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</si>
  <si>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</si>
  <si>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</si>
  <si>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</si>
  <si>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</si>
  <si>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</si>
  <si>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</si>
  <si>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</si>
  <si>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</si>
  <si>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</si>
  <si>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</si>
  <si>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</si>
  <si>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</si>
  <si>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</si>
  <si>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</si>
  <si>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</si>
  <si>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</si>
  <si>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</si>
  <si>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</si>
  <si>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</si>
  <si>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</si>
  <si>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</si>
  <si>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</si>
  <si>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</si>
  <si>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</si>
  <si>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</si>
  <si>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</si>
  <si>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</si>
  <si>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</si>
  <si>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</si>
  <si>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</si>
  <si>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</si>
  <si>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</si>
  <si>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</si>
  <si>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</si>
  <si>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</si>
  <si>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</si>
  <si>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</si>
  <si>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</si>
  <si>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</si>
  <si>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</si>
  <si>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</si>
  <si>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</si>
  <si>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</si>
  <si>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</si>
  <si>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</si>
  <si>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</si>
  <si>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</si>
  <si>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</si>
  <si>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</si>
  <si>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</si>
  <si>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</si>
  <si>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</si>
  <si>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</si>
  <si>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</si>
  <si>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</si>
  <si>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</si>
  <si>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</si>
  <si>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</si>
  <si>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</si>
  <si>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</si>
  <si>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</si>
  <si>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</si>
  <si>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</si>
  <si>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</si>
  <si>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</si>
  <si>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</si>
  <si>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</si>
  <si>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</si>
  <si>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</si>
  <si>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</si>
  <si>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</si>
  <si>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</si>
  <si>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</si>
  <si>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</si>
  <si>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</si>
  <si>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</si>
  <si>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</si>
  <si>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</si>
  <si>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</si>
  <si>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</si>
  <si>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</si>
  <si>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</si>
  <si>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</si>
  <si>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</si>
  <si>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</si>
  <si>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</si>
  <si>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</si>
  <si>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</si>
  <si>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</si>
  <si>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</si>
  <si>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</si>
  <si>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</si>
  <si>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</si>
  <si>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</si>
  <si>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</si>
  <si>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</si>
  <si>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</si>
  <si>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</si>
  <si>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</si>
  <si>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</si>
  <si>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</si>
  <si>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</si>
  <si>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</si>
  <si>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</si>
  <si>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</si>
  <si>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</si>
  <si>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</si>
  <si>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</si>
  <si>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</si>
  <si>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</si>
  <si>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</si>
  <si>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</si>
  <si>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</si>
  <si>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</si>
  <si>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</si>
  <si>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</si>
  <si>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</si>
  <si>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</si>
  <si>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</si>
  <si>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</si>
  <si>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</si>
  <si>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</si>
  <si>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</si>
  <si>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</si>
  <si>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</si>
  <si>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</si>
  <si>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</si>
  <si>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</si>
  <si>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</si>
  <si>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</si>
  <si>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</si>
  <si>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</si>
  <si>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</si>
  <si>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</si>
  <si>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</si>
  <si>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</si>
  <si>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</si>
  <si>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</si>
  <si>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</si>
  <si>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</si>
  <si>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</si>
  <si>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</si>
  <si>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</si>
  <si>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</si>
  <si>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</si>
  <si>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</si>
  <si>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</si>
  <si>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</si>
  <si>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</si>
  <si>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</si>
  <si>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</si>
  <si>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</si>
  <si>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</si>
  <si>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</si>
  <si>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</si>
  <si>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</si>
  <si>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</si>
  <si>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</si>
  <si>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</si>
  <si>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</si>
  <si>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</si>
  <si>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</si>
  <si>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</si>
  <si>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</si>
  <si>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</si>
  <si>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</si>
  <si>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</si>
  <si>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</si>
  <si>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</si>
  <si>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</si>
  <si>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</si>
  <si>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</si>
  <si>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</si>
  <si>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</si>
  <si>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</si>
  <si>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</si>
  <si>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</si>
  <si>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</si>
  <si>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</si>
  <si>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</si>
  <si>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</si>
  <si>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</si>
  <si>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</si>
  <si>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</si>
  <si>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</si>
  <si>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</si>
  <si>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</si>
  <si>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</si>
  <si>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</si>
  <si>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</si>
  <si>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</si>
  <si>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</si>
  <si>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</si>
  <si>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</si>
  <si>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</si>
  <si>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</si>
  <si>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</si>
  <si>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</si>
  <si>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</si>
  <si>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</si>
  <si>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</si>
  <si>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</si>
  <si>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</si>
  <si>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</si>
  <si>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</si>
  <si>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</si>
  <si>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</si>
  <si>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</si>
  <si>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</si>
  <si>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</si>
  <si>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</si>
  <si>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</si>
  <si>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</si>
  <si>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</si>
  <si>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</si>
  <si>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</si>
  <si>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</si>
  <si>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</si>
  <si>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</si>
  <si>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</si>
  <si>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</si>
  <si>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</si>
  <si>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</si>
  <si>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</si>
  <si>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</si>
  <si>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</si>
  <si>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</si>
  <si>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</si>
  <si>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</si>
  <si>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</si>
  <si>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</si>
  <si>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</si>
  <si>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</si>
  <si>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</si>
  <si>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</si>
  <si>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</si>
  <si>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</si>
  <si>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</si>
  <si>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</si>
  <si>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</si>
  <si>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</si>
  <si>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</si>
  <si>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</si>
  <si>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</si>
  <si>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</si>
  <si>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</si>
  <si>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</si>
  <si>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</si>
  <si>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</si>
  <si>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</si>
  <si>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</si>
  <si>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</si>
  <si>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</si>
  <si>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</si>
  <si>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</si>
  <si>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</si>
  <si>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</si>
  <si>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</si>
  <si>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</si>
  <si>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</si>
  <si>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</si>
  <si>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</si>
  <si>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</si>
  <si>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</si>
  <si>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</si>
  <si>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</si>
  <si>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</si>
  <si>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</si>
  <si>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</si>
  <si>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</si>
  <si>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</si>
  <si>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</si>
  <si>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</si>
  <si>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</si>
  <si>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</si>
  <si>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</si>
  <si>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</si>
  <si>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</si>
  <si>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</si>
  <si>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</si>
  <si>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</si>
  <si>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</si>
  <si>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</si>
  <si>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</si>
  <si>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</si>
  <si>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</si>
  <si>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</si>
  <si>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</si>
  <si>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</si>
  <si>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</si>
  <si>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</si>
  <si>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</si>
  <si>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</si>
  <si>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</si>
  <si>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</si>
  <si>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</si>
  <si>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</si>
  <si>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</si>
  <si>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</si>
  <si>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</si>
  <si>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</si>
  <si>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</si>
  <si>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</si>
  <si>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</si>
  <si>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</si>
  <si>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</si>
  <si>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</si>
  <si>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</si>
  <si>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</si>
  <si>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</si>
  <si>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</si>
  <si>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</si>
  <si>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</si>
  <si>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</si>
  <si>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</si>
  <si>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</si>
  <si>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</si>
  <si>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</si>
  <si>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</si>
  <si>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</si>
  <si>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</si>
  <si>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</si>
  <si>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</si>
  <si>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</si>
  <si>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</si>
  <si>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</si>
  <si>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</si>
  <si>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</si>
  <si>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</si>
  <si>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</si>
  <si>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</si>
  <si>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</si>
  <si>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</si>
  <si>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</si>
  <si>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</si>
  <si>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</si>
  <si>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</si>
  <si>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</si>
  <si>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</si>
  <si>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</si>
  <si>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</si>
  <si>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</si>
  <si>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</si>
  <si>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</si>
  <si>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</si>
  <si>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</si>
  <si>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</si>
  <si>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</si>
  <si>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</si>
  <si>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</si>
  <si>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</si>
  <si>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</si>
  <si>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</si>
  <si>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</si>
  <si>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</si>
  <si>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</si>
  <si>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</si>
  <si>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</si>
  <si>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</si>
  <si>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</si>
  <si>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</si>
  <si>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</si>
  <si>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</si>
  <si>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</si>
  <si>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</si>
  <si>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</si>
  <si>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</si>
  <si>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</si>
  <si>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</si>
  <si>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</si>
  <si>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</si>
  <si>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</si>
  <si>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</si>
  <si>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</si>
  <si>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</si>
  <si>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</si>
  <si>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</si>
  <si>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</si>
  <si>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</si>
  <si>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</si>
  <si>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</si>
  <si>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</si>
  <si>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</si>
  <si>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</si>
  <si>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</si>
  <si>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</si>
  <si>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</si>
  <si>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</si>
  <si>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</si>
  <si>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</si>
  <si>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</si>
  <si>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</si>
  <si>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</si>
  <si>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</si>
  <si>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</si>
  <si>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</si>
  <si>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</si>
  <si>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</si>
  <si>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</si>
  <si>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</si>
  <si>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</si>
  <si>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</si>
  <si>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</si>
  <si>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</si>
  <si>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</si>
  <si>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</si>
  <si>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</si>
  <si>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</si>
  <si>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</si>
  <si>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</si>
  <si>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</si>
  <si>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</si>
  <si>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</si>
  <si>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</si>
  <si>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</si>
  <si>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</si>
  <si>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</si>
  <si>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</si>
  <si>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</si>
  <si>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</si>
  <si>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</si>
  <si>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</si>
  <si>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</si>
  <si>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</si>
  <si>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</si>
  <si>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</si>
  <si>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</si>
  <si>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</si>
  <si>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</si>
  <si>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</si>
  <si>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</si>
  <si>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</si>
  <si>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</si>
  <si>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</si>
  <si>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</si>
  <si>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</si>
  <si>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</si>
  <si>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</si>
  <si>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</si>
  <si>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</si>
  <si>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</si>
  <si>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</si>
  <si>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</si>
  <si>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</si>
  <si>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</si>
  <si>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</si>
  <si>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</si>
  <si>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</si>
  <si>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</si>
  <si>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</si>
  <si>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</si>
  <si>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</si>
  <si>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</si>
  <si>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</si>
  <si>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</si>
  <si>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</si>
  <si>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</si>
  <si>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</si>
  <si>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</si>
  <si>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</si>
  <si>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</si>
  <si>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</si>
  <si>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</si>
  <si>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</si>
  <si>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</si>
  <si>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</si>
  <si>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</si>
  <si>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</si>
  <si>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</si>
  <si>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</si>
  <si>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</si>
  <si>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</si>
  <si>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</si>
  <si>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</si>
  <si>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</si>
  <si>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</si>
  <si>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</si>
  <si>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</si>
  <si>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</si>
  <si>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</si>
  <si>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</si>
  <si>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</si>
  <si>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</si>
  <si>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</si>
  <si>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</si>
  <si>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</si>
  <si>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</si>
  <si>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</si>
  <si>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</si>
  <si>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</si>
  <si>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</si>
  <si>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</si>
  <si>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</si>
  <si>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</si>
  <si>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</si>
  <si>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</si>
  <si>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</si>
  <si>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</si>
  <si>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</si>
  <si>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</si>
  <si>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</si>
  <si>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</si>
  <si>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</si>
  <si>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</si>
  <si>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</si>
  <si>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</si>
  <si>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</si>
  <si>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</si>
  <si>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</si>
  <si>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</si>
  <si>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</si>
  <si>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</si>
  <si>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</si>
  <si>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</si>
  <si>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</si>
  <si>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</si>
  <si>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</si>
  <si>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</si>
  <si>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</si>
  <si>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</si>
  <si>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</si>
  <si>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</si>
  <si>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</si>
  <si>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</si>
  <si>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</si>
  <si>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</si>
  <si>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</si>
  <si>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</si>
  <si>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</si>
  <si>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</si>
  <si>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</si>
  <si>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</si>
  <si>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</si>
  <si>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</si>
  <si>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</si>
  <si>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</si>
  <si>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</si>
  <si>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</si>
  <si>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</si>
  <si>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</si>
  <si>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</si>
  <si>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</si>
  <si>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</si>
  <si>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</si>
  <si>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</si>
  <si>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</si>
  <si>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</si>
  <si>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</si>
  <si>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</si>
  <si>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</si>
  <si>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</si>
  <si>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</si>
  <si>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</si>
  <si>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</si>
  <si>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</si>
  <si>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</si>
  <si>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</si>
  <si>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</si>
  <si>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</si>
  <si>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</si>
  <si>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</si>
  <si>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</si>
  <si>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</si>
  <si>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</si>
  <si>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</si>
  <si>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</si>
  <si>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</si>
  <si>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</si>
  <si>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</si>
  <si>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</si>
  <si>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</si>
  <si>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</si>
  <si>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</si>
  <si>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</si>
  <si>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</si>
  <si>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</si>
  <si>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</si>
  <si>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</si>
  <si>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</si>
  <si>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</si>
  <si>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</si>
  <si>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</si>
  <si>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</si>
  <si>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</si>
  <si>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</si>
  <si>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</si>
  <si>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</si>
  <si>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</si>
  <si>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</si>
  <si>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</si>
  <si>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</si>
  <si>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</si>
  <si>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</si>
  <si>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</si>
  <si>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</si>
  <si>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</si>
  <si>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</si>
  <si>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</si>
  <si>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</si>
  <si>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</si>
  <si>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</si>
  <si>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</si>
  <si>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</si>
  <si>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</si>
  <si>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</si>
  <si>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</si>
  <si>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</si>
  <si>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</si>
  <si>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</si>
  <si>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</si>
  <si>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</si>
  <si>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</si>
  <si>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</si>
  <si>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</si>
  <si>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</si>
  <si>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</si>
  <si>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</si>
  <si>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</si>
  <si>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</si>
  <si>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</si>
  <si>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</si>
  <si>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</si>
  <si>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</si>
  <si>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</si>
  <si>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</si>
  <si>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</si>
  <si>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</si>
  <si>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</si>
  <si>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</si>
  <si>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</si>
  <si>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</si>
  <si>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</si>
  <si>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</si>
  <si>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</si>
  <si>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</si>
  <si>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</si>
  <si>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</si>
  <si>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</si>
  <si>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</si>
  <si>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</si>
  <si>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</si>
  <si>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</si>
  <si>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</si>
  <si>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</si>
  <si>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</si>
  <si>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</si>
  <si>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</si>
  <si>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</si>
  <si>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</si>
  <si>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</si>
  <si>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</si>
  <si>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</si>
  <si>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</si>
  <si>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</si>
  <si>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</si>
  <si>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</si>
  <si>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</si>
  <si>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</si>
  <si>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</si>
  <si>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</si>
  <si>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</si>
  <si>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</si>
  <si>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</si>
  <si>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</si>
  <si>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</si>
  <si>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</si>
  <si>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</si>
  <si>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</si>
  <si>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</si>
  <si>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</si>
  <si>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</si>
  <si>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</si>
  <si>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</si>
  <si>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</si>
  <si>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</si>
  <si>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</si>
  <si>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</si>
  <si>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</si>
  <si>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</si>
  <si>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</si>
  <si>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</si>
  <si>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</si>
  <si>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</si>
  <si>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</si>
  <si>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</si>
  <si>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</si>
  <si>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</si>
  <si>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</si>
  <si>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</si>
  <si>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</si>
  <si>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</si>
  <si>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</si>
  <si>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</si>
  <si>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</si>
  <si>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</si>
  <si>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</si>
  <si>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</si>
  <si>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</si>
  <si>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</si>
  <si>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</si>
  <si>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</si>
  <si>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</si>
  <si>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</si>
  <si>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</si>
  <si>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</si>
  <si>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</si>
  <si>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</si>
  <si>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</si>
  <si>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</si>
  <si>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</si>
  <si>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</si>
  <si>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</si>
  <si>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</si>
  <si>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</si>
  <si>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</si>
  <si>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</si>
  <si>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</si>
  <si>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</si>
  <si>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</si>
  <si>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</si>
  <si>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</si>
  <si>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</si>
  <si>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</si>
  <si>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</si>
  <si>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</si>
  <si>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</si>
  <si>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</si>
  <si>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</si>
  <si>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</si>
  <si>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</si>
  <si>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</si>
  <si>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</si>
  <si>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</si>
  <si>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</si>
  <si>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</si>
  <si>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</si>
  <si>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</si>
  <si>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</si>
  <si>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</si>
  <si>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</si>
  <si>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</si>
  <si>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</si>
  <si>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</si>
  <si>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</si>
  <si>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</si>
  <si>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</si>
  <si>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</si>
  <si>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</si>
  <si>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</si>
  <si>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</si>
  <si>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</si>
  <si>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</si>
  <si>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</si>
  <si>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</si>
  <si>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</si>
  <si>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</si>
  <si>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</si>
  <si>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</si>
  <si>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</si>
  <si>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</si>
  <si>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</si>
  <si>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</si>
  <si>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</si>
  <si>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</si>
  <si>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</si>
  <si>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</si>
  <si>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</si>
  <si>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</si>
  <si>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</si>
  <si>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</si>
  <si>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</si>
  <si>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</si>
  <si>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</si>
  <si>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</si>
  <si>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</si>
  <si>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</si>
  <si>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</si>
  <si>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</si>
  <si>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</si>
  <si>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</si>
  <si>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</si>
  <si>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</si>
  <si>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</si>
  <si>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</si>
  <si>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</si>
  <si>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</si>
  <si>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</si>
  <si>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</si>
  <si>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</si>
  <si>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</si>
  <si>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</si>
  <si>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</si>
  <si>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</si>
  <si>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</si>
  <si>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</si>
  <si>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</si>
  <si>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</si>
  <si>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</si>
  <si>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</si>
  <si>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</si>
  <si>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</si>
  <si>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</si>
  <si>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</si>
  <si>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</si>
  <si>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</si>
  <si>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</si>
  <si>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</si>
  <si>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</si>
  <si>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</si>
  <si>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</si>
  <si>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</si>
  <si>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</si>
  <si>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</si>
  <si>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</si>
  <si>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</si>
  <si>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</si>
  <si>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</si>
  <si>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</si>
  <si>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</si>
  <si>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</si>
  <si>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</si>
  <si>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</si>
  <si>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</si>
  <si>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</si>
  <si>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</si>
  <si>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</si>
  <si>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</si>
  <si>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</si>
  <si>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</si>
  <si>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</si>
  <si>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</si>
  <si>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</si>
  <si>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</si>
  <si>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</si>
  <si>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</si>
  <si>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</si>
  <si>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</si>
  <si>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</si>
  <si>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</si>
  <si>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</si>
  <si>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</si>
  <si>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</si>
  <si>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</si>
  <si>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</si>
  <si>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</si>
  <si>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</si>
  <si>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</si>
  <si>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</si>
  <si>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</si>
  <si>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</si>
  <si>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</si>
  <si>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</si>
  <si>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</si>
  <si>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</si>
  <si>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</si>
  <si>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</si>
  <si>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</si>
  <si>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</si>
  <si>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</si>
  <si>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</si>
  <si>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</si>
  <si>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</si>
  <si>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</si>
  <si>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</si>
  <si>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</si>
  <si>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</si>
  <si>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</si>
  <si>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</si>
  <si>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</si>
  <si>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</si>
  <si>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</si>
  <si>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</si>
  <si>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</si>
  <si>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</si>
  <si>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</si>
  <si>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</si>
  <si>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</si>
  <si>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</si>
  <si>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</si>
  <si>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</si>
  <si>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</si>
  <si>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</si>
  <si>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</si>
  <si>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</si>
  <si>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</si>
  <si>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</si>
  <si>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</si>
  <si>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</si>
  <si>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</si>
  <si>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</si>
  <si>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</si>
  <si>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</si>
  <si>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</si>
  <si>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</si>
  <si>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</si>
  <si>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</si>
  <si>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</si>
  <si>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</si>
  <si>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</si>
  <si>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</si>
  <si>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</si>
  <si>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</si>
  <si>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</si>
  <si>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</si>
  <si>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</si>
  <si>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</si>
  <si>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</si>
  <si>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</si>
  <si>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</si>
  <si>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</si>
  <si>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</si>
  <si>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</si>
  <si>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</si>
  <si>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</si>
  <si>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</si>
  <si>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</si>
  <si>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</si>
  <si>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</si>
  <si>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</si>
  <si>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</si>
  <si>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</si>
  <si>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</si>
  <si>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</si>
  <si>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</si>
  <si>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</si>
  <si>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</si>
  <si>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</si>
  <si>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</si>
  <si>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</si>
  <si>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</si>
  <si>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</si>
  <si>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</si>
  <si>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</si>
  <si>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</si>
  <si>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</si>
  <si>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</si>
  <si>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</si>
  <si>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</si>
  <si>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</si>
  <si>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</si>
  <si>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</si>
  <si>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</si>
  <si>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</si>
  <si>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</si>
  <si>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</si>
  <si>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</si>
  <si>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</si>
  <si>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</si>
  <si>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</si>
  <si>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</si>
  <si>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</si>
  <si>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</si>
  <si>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</si>
  <si>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</si>
  <si>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</si>
  <si>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</si>
  <si>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</si>
  <si>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</si>
  <si>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</si>
  <si>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</si>
  <si>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</si>
  <si>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</si>
  <si>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</si>
  <si>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</si>
  <si>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</si>
  <si>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</si>
  <si>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</si>
  <si>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</si>
  <si>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</si>
  <si>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</si>
  <si>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</si>
  <si>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</si>
  <si>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</si>
  <si>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</si>
  <si>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</si>
  <si>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</si>
  <si>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</si>
  <si>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</si>
  <si>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</si>
  <si>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</si>
  <si>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</si>
  <si>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</si>
  <si>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</si>
  <si>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</si>
  <si>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</si>
  <si>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</si>
  <si>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</si>
  <si>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</si>
  <si>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</si>
  <si>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</si>
  <si>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</si>
  <si>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</si>
  <si>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</si>
  <si>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</si>
  <si>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</si>
  <si>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</si>
  <si>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</si>
  <si>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</si>
  <si>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</si>
  <si>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</si>
  <si>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</si>
  <si>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</si>
  <si>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</si>
  <si>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</si>
  <si>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</si>
  <si>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</si>
  <si>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</si>
  <si>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</si>
  <si>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</si>
  <si>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</si>
  <si>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</si>
  <si>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</si>
  <si>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</si>
  <si>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</si>
  <si>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</si>
  <si>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</si>
  <si>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</si>
  <si>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</si>
  <si>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</si>
  <si>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</si>
  <si>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</si>
  <si>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</si>
  <si>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</si>
  <si>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</si>
  <si>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</si>
  <si>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</si>
  <si>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</si>
  <si>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</si>
  <si>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</si>
  <si>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</si>
  <si>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</si>
  <si>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</si>
  <si>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</si>
  <si>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</si>
  <si>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</si>
  <si>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</si>
  <si>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</si>
  <si>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</si>
  <si>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</si>
  <si>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</si>
  <si>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</si>
  <si>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</si>
  <si>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</si>
  <si>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</si>
  <si>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</si>
  <si>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</si>
  <si>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</si>
  <si>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</si>
  <si>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</si>
  <si>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</si>
  <si>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</si>
  <si>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</si>
  <si>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</si>
  <si>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</si>
  <si>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</si>
  <si>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</si>
  <si>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</si>
  <si>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</si>
  <si>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</si>
  <si>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</si>
  <si>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</si>
  <si>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</si>
  <si>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</si>
  <si>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</si>
  <si>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</si>
  <si>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</si>
  <si>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</si>
  <si>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</si>
  <si>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</si>
  <si>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</si>
  <si>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</si>
  <si>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</si>
  <si>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</si>
  <si>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</si>
  <si>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</si>
  <si>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</si>
  <si>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</si>
  <si>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</si>
  <si>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</si>
  <si>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</si>
  <si>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</si>
  <si>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</si>
  <si>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</si>
  <si>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</si>
  <si>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</si>
  <si>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</si>
  <si>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</si>
  <si>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</si>
  <si>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</si>
  <si>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</si>
  <si>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</si>
  <si>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</si>
  <si>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</si>
  <si>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</si>
  <si>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</si>
  <si>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</si>
  <si>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</si>
  <si>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</si>
  <si>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</si>
  <si>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</si>
  <si>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</si>
  <si>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</si>
  <si>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</si>
  <si>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</si>
  <si>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</si>
  <si>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</si>
  <si>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</si>
  <si>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</si>
  <si>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</si>
  <si>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</si>
  <si>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</si>
  <si>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</si>
  <si>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</si>
  <si>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</si>
  <si>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</si>
  <si>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</si>
  <si>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</si>
  <si>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</si>
  <si>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</si>
  <si>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</si>
  <si>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</si>
  <si>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</si>
  <si>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</si>
  <si>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</si>
  <si>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</si>
  <si>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</si>
  <si>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</si>
  <si>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</si>
  <si>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</si>
  <si>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</si>
  <si>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</si>
  <si>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</si>
  <si>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</si>
  <si>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</si>
  <si>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</si>
  <si>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</si>
  <si>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</si>
  <si>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</si>
  <si>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</si>
  <si>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</si>
  <si>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</si>
  <si>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</si>
  <si>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</si>
  <si>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</si>
  <si>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</si>
  <si>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</si>
  <si>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</si>
  <si>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</si>
  <si>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</si>
  <si>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</si>
  <si>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</si>
  <si>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</si>
  <si>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</si>
  <si>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</si>
  <si>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</si>
  <si>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</si>
  <si>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</si>
  <si>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</si>
  <si>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</si>
  <si>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</si>
  <si>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</si>
  <si>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</si>
  <si>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</si>
  <si>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</si>
  <si>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</si>
  <si>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</si>
  <si>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</si>
  <si>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</si>
  <si>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</si>
  <si>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</si>
  <si>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</si>
  <si>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</si>
  <si>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</si>
  <si>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</si>
  <si>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</si>
  <si>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</si>
  <si>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</si>
  <si>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</si>
  <si>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</si>
  <si>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</si>
  <si>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</si>
  <si>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</si>
  <si>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</si>
  <si>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</si>
  <si>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</si>
  <si>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</si>
  <si>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</si>
  <si>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</si>
  <si>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</si>
  <si>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</si>
  <si>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</si>
  <si>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</si>
  <si>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</si>
  <si>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</si>
  <si>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</si>
  <si>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</si>
  <si>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</si>
  <si>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</si>
  <si>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</si>
  <si>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</si>
  <si>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</si>
  <si>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</si>
  <si>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</si>
  <si>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</si>
  <si>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</si>
  <si>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</si>
  <si>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</si>
  <si>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</si>
  <si>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</si>
  <si>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</si>
  <si>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</si>
  <si>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</si>
  <si>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</si>
  <si>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</si>
  <si>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</si>
  <si>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</si>
  <si>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</si>
  <si>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</si>
  <si>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</si>
  <si>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</si>
  <si>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</si>
  <si>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</si>
  <si>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</si>
  <si>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</si>
  <si>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</si>
  <si>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</si>
  <si>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</si>
  <si>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</si>
  <si>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</si>
  <si>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</si>
  <si>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</si>
  <si>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</si>
  <si>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</si>
  <si>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</si>
  <si>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</si>
  <si>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</si>
  <si>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</si>
  <si>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</si>
  <si>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</si>
  <si>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</si>
  <si>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</si>
  <si>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</si>
  <si>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</si>
  <si>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</si>
  <si>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</si>
  <si>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</si>
  <si>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</si>
  <si>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</si>
  <si>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</si>
  <si>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</si>
  <si>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</si>
  <si>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</si>
  <si>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</si>
  <si>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</si>
  <si>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</si>
  <si>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</si>
  <si>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</si>
  <si>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</si>
  <si>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</si>
  <si>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</si>
  <si>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</si>
  <si>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</si>
  <si>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</si>
  <si>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</si>
  <si>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</si>
  <si>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</si>
  <si>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</si>
  <si>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</si>
  <si>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</si>
  <si>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</si>
  <si>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</si>
  <si>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</si>
  <si>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</si>
  <si>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</si>
  <si>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</si>
  <si>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</si>
  <si>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</si>
  <si>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</si>
  <si>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</si>
  <si>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</si>
  <si>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</si>
  <si>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</si>
  <si>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</si>
  <si>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</si>
  <si>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</si>
  <si>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</si>
  <si>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</si>
  <si>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</si>
  <si>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</si>
  <si>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</si>
  <si>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</si>
  <si>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</si>
  <si>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</si>
  <si>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</si>
  <si>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</si>
  <si>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</si>
  <si>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</si>
  <si>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</si>
  <si>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</si>
  <si>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</si>
  <si>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</si>
  <si>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</si>
  <si>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</si>
  <si>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</si>
  <si>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</si>
  <si>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</si>
  <si>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</si>
  <si>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</si>
  <si>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</si>
  <si>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</si>
  <si>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</si>
  <si>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</si>
  <si>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</si>
  <si>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</si>
  <si>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</si>
  <si>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</si>
  <si>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</si>
  <si>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</si>
  <si>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</si>
  <si>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</si>
  <si>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</si>
  <si>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</si>
  <si>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</si>
  <si>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</si>
  <si>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</si>
  <si>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</si>
  <si>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</si>
  <si>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</si>
  <si>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</si>
  <si>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</si>
  <si>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</si>
  <si>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</si>
  <si>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</si>
  <si>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</si>
  <si>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</si>
  <si>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</si>
  <si>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</si>
  <si>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</si>
  <si>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</si>
  <si>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</si>
  <si>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</si>
  <si>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</si>
  <si>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</si>
  <si>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</si>
  <si>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</si>
  <si>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</si>
  <si>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</si>
  <si>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</si>
  <si>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</si>
  <si>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</si>
  <si>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</si>
  <si>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</si>
  <si>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</si>
  <si>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</si>
  <si>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</si>
  <si>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</si>
  <si>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</si>
  <si>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</si>
  <si>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</si>
  <si>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</si>
  <si>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</si>
  <si>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</si>
  <si>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</si>
  <si>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</si>
  <si>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</si>
  <si>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</si>
  <si>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</si>
  <si>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</si>
  <si>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</si>
  <si>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</si>
  <si>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</si>
  <si>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</si>
  <si>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</si>
  <si>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</si>
  <si>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</si>
  <si>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</si>
  <si>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</si>
  <si>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</si>
  <si>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</si>
  <si>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</si>
  <si>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</si>
  <si>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</si>
  <si>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</si>
  <si>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</si>
  <si>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</si>
  <si>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</si>
  <si>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</si>
  <si>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</si>
  <si>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</si>
  <si>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</si>
  <si>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</si>
  <si>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</si>
  <si>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</si>
  <si>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</si>
  <si>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</si>
  <si>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</si>
  <si>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</si>
  <si>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</si>
  <si>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</si>
  <si>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</si>
  <si>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</si>
  <si>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</si>
  <si>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</si>
  <si>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</si>
  <si>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</si>
  <si>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</si>
  <si>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</si>
  <si>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</si>
  <si>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</si>
  <si>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</si>
  <si>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</si>
  <si>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</si>
  <si>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</si>
  <si>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</si>
  <si>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</si>
  <si>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</si>
  <si>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</si>
  <si>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</si>
  <si>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</si>
  <si>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</si>
  <si>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</si>
  <si>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</si>
  <si>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</si>
  <si>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</si>
  <si>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</si>
  <si>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</si>
  <si>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</si>
  <si>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</si>
  <si>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</si>
  <si>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</si>
  <si>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</si>
  <si>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</si>
  <si>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</si>
  <si>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</si>
  <si>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</si>
  <si>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</si>
  <si>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</si>
  <si>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</si>
  <si>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</si>
  <si>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</si>
  <si>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</si>
  <si>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</si>
  <si>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</si>
  <si>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</si>
  <si>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</si>
  <si>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</si>
  <si>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</si>
  <si>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</si>
  <si>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</si>
  <si>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</si>
  <si>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</si>
  <si>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</si>
  <si>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</si>
  <si>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</si>
  <si>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</si>
  <si>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</si>
  <si>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</si>
  <si>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</si>
  <si>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</si>
  <si>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</si>
  <si>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</si>
  <si>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</si>
  <si>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</si>
  <si>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</si>
  <si>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</si>
  <si>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</si>
  <si>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</si>
  <si>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</si>
  <si>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</si>
  <si>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</si>
  <si>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</si>
  <si>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</si>
  <si>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</si>
  <si>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</si>
  <si>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</si>
  <si>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</si>
  <si>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</si>
  <si>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</si>
  <si>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</si>
  <si>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</si>
  <si>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</si>
  <si>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</si>
  <si>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</si>
  <si>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</si>
  <si>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</si>
  <si>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</si>
  <si>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</si>
  <si>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</si>
  <si>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</si>
  <si>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</si>
  <si>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</si>
  <si>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</si>
  <si>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</si>
  <si>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</si>
  <si>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</si>
  <si>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</si>
  <si>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</si>
  <si>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</si>
  <si>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</si>
  <si>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</si>
  <si>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</si>
  <si>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</si>
  <si>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</si>
  <si>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</si>
  <si>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</si>
  <si>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</si>
  <si>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</si>
  <si>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</si>
  <si>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</si>
  <si>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</si>
  <si>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</si>
  <si>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</si>
  <si>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</si>
  <si>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</si>
  <si>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</si>
  <si>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</si>
  <si>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</si>
  <si>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</si>
  <si>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</si>
  <si>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</si>
  <si>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</si>
  <si>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</si>
  <si>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</si>
  <si>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</si>
  <si>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</si>
  <si>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</si>
  <si>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</si>
  <si>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</si>
  <si>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</si>
  <si>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</si>
  <si>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</si>
  <si>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</si>
  <si>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</si>
  <si>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</si>
  <si>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</si>
  <si>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</si>
  <si>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</si>
  <si>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</si>
  <si>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</si>
  <si>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</si>
  <si>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</si>
  <si>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</si>
  <si>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</si>
  <si>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</si>
  <si>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</si>
  <si>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</si>
  <si>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</si>
  <si>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</si>
  <si>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</si>
  <si>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</si>
  <si>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</si>
  <si>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</si>
  <si>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</si>
  <si>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</si>
  <si>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</si>
  <si>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</si>
  <si>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</si>
  <si>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</si>
  <si>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</si>
  <si>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</si>
  <si>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</si>
  <si>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</si>
  <si>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</si>
  <si>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</si>
  <si>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</si>
  <si>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</si>
  <si>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</si>
  <si>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</si>
  <si>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</si>
  <si>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</si>
  <si>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</si>
  <si>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</si>
  <si>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</si>
  <si>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</si>
  <si>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</si>
  <si>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</si>
  <si>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</si>
  <si>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</si>
  <si>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</si>
  <si>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</si>
  <si>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</si>
  <si>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</si>
  <si>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</si>
  <si>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</si>
  <si>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</si>
  <si>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</si>
  <si>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</si>
  <si>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</si>
  <si>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</si>
  <si>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</si>
  <si>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</si>
  <si>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</si>
  <si>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</si>
  <si>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</si>
  <si>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</si>
  <si>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</si>
  <si>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</si>
  <si>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</si>
  <si>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</si>
  <si>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</si>
  <si>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</si>
  <si>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</si>
  <si>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</si>
  <si>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</si>
  <si>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</si>
  <si>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</si>
  <si>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</si>
  <si>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</si>
  <si>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</si>
  <si>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</si>
  <si>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</si>
  <si>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</si>
  <si>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</si>
  <si>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</si>
  <si>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</si>
  <si>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</si>
  <si>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</si>
  <si>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</si>
  <si>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</si>
  <si>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</si>
  <si>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</si>
  <si>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</si>
  <si>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</si>
  <si>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</si>
  <si>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</si>
  <si>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</si>
  <si>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</si>
  <si>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</si>
  <si>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</si>
  <si>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</si>
  <si>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</si>
  <si>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</si>
  <si>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</si>
  <si>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</si>
  <si>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</si>
  <si>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</si>
  <si>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</si>
  <si>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</si>
  <si>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</si>
  <si>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</si>
  <si>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</si>
  <si>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</si>
  <si>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</si>
  <si>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</si>
  <si>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</si>
  <si>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</si>
  <si>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</si>
  <si>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</si>
  <si>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</si>
  <si>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</si>
  <si>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</si>
  <si>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</si>
  <si>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</si>
  <si>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</si>
  <si>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</si>
  <si>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</si>
  <si>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</si>
  <si>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</si>
  <si>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</si>
  <si>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</si>
  <si>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</si>
  <si>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</si>
  <si>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</si>
  <si>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</si>
  <si>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</si>
  <si>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</si>
  <si>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</si>
  <si>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</si>
  <si>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</si>
  <si>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</si>
  <si>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</si>
  <si>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</si>
  <si>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</si>
  <si>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</si>
  <si>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</si>
  <si>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</si>
  <si>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</si>
  <si>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</si>
  <si>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</si>
  <si>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</si>
  <si>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</si>
  <si>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</si>
  <si>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</si>
  <si>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</si>
  <si>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</si>
  <si>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</si>
  <si>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</si>
  <si>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</si>
  <si>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</si>
  <si>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</si>
  <si>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</si>
  <si>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</si>
  <si>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</si>
  <si>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</si>
  <si>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</si>
  <si>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</si>
  <si>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</si>
  <si>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</si>
  <si>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</si>
  <si>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</si>
  <si>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</si>
  <si>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</si>
  <si>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</si>
  <si>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</si>
  <si>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</si>
  <si>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</si>
  <si>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</si>
  <si>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</si>
  <si>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</si>
  <si>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</si>
  <si>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</si>
  <si>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</si>
  <si>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</si>
  <si>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</si>
  <si>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</si>
  <si>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</si>
  <si>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</si>
  <si>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</si>
  <si>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</si>
  <si>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</si>
  <si>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</si>
  <si>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</si>
  <si>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</si>
  <si>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</si>
  <si>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</si>
  <si>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</si>
  <si>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</si>
  <si>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</si>
  <si>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</si>
  <si>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</si>
  <si>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</si>
  <si>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</si>
  <si>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</si>
  <si>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</si>
  <si>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</si>
  <si>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</si>
  <si>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</si>
  <si>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</si>
  <si>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</si>
  <si>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</si>
  <si>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</si>
  <si>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</si>
  <si>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</si>
  <si>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</si>
  <si>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</si>
  <si>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</si>
  <si>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</si>
  <si>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</si>
  <si>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</si>
  <si>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</si>
  <si>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</si>
  <si>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</si>
  <si>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</si>
  <si>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</si>
  <si>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</si>
  <si>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</si>
  <si>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</si>
  <si>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</si>
  <si>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</si>
  <si>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</si>
  <si>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</si>
  <si>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</si>
  <si>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</si>
  <si>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</si>
  <si>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</si>
  <si>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</si>
  <si>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</si>
  <si>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</si>
  <si>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</si>
  <si>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</si>
  <si>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</si>
  <si>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</si>
  <si>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</si>
  <si>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</si>
  <si>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</si>
  <si>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</si>
  <si>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</si>
  <si>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</si>
  <si>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</si>
  <si>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</si>
  <si>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</si>
  <si>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</si>
  <si>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</si>
  <si>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</si>
  <si>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</si>
  <si>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</si>
  <si>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</si>
  <si>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</si>
  <si>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</si>
  <si>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</si>
  <si>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</si>
  <si>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</si>
  <si>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</si>
  <si>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</si>
  <si>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</si>
  <si>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</si>
  <si>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</si>
  <si>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</si>
  <si>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</si>
  <si>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</si>
  <si>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</si>
  <si>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</si>
  <si>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</si>
  <si>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</si>
  <si>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</si>
  <si>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</si>
  <si>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</si>
  <si>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</si>
  <si>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</si>
  <si>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</si>
  <si>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</si>
  <si>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</si>
  <si>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</si>
  <si>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</si>
  <si>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</si>
  <si>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</si>
  <si>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</si>
  <si>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</si>
  <si>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</si>
  <si>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</si>
  <si>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</si>
  <si>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</si>
  <si>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</si>
  <si>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</si>
  <si>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</si>
  <si>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</si>
  <si>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</si>
  <si>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</si>
  <si>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</si>
  <si>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</si>
  <si>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</si>
  <si>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</si>
  <si>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</si>
  <si>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</si>
  <si>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</si>
  <si>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</si>
  <si>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</si>
  <si>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</si>
  <si>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</si>
  <si>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</si>
  <si>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</si>
  <si>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</si>
  <si>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</si>
  <si>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</si>
  <si>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</si>
  <si>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</si>
  <si>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</si>
  <si>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</si>
  <si>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</si>
  <si>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</si>
  <si>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</si>
  <si>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</si>
  <si>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</si>
  <si>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</si>
  <si>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</si>
  <si>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</si>
  <si>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</si>
  <si>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</si>
  <si>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</si>
  <si>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</si>
  <si>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</si>
  <si>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</si>
  <si>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</si>
  <si>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</si>
  <si>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</si>
  <si>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</si>
  <si>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</si>
  <si>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</si>
  <si>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</si>
  <si>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</si>
  <si>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</si>
  <si>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</si>
  <si>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</si>
  <si>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</si>
  <si>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</si>
  <si>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</si>
  <si>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</si>
  <si>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</si>
  <si>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</si>
  <si>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</si>
  <si>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</si>
  <si>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</si>
  <si>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</si>
  <si>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</si>
  <si>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</si>
  <si>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</si>
  <si>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</si>
  <si>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</si>
  <si>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</si>
  <si>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</si>
  <si>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</si>
  <si>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</si>
  <si>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</si>
  <si>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</si>
  <si>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</si>
  <si>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</si>
  <si>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</si>
  <si>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</si>
  <si>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</si>
  <si>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</si>
  <si>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</si>
  <si>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</si>
  <si>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</si>
  <si>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</si>
  <si>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</si>
  <si>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</si>
  <si>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</si>
  <si>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</si>
  <si>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</si>
  <si>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</si>
  <si>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</si>
  <si>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</si>
  <si>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</si>
  <si>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</si>
  <si>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</si>
  <si>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</si>
  <si>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</si>
  <si>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</si>
  <si>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</si>
  <si>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</si>
  <si>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</si>
  <si>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</si>
  <si>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</si>
  <si>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</si>
  <si>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</si>
  <si>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</si>
  <si>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</si>
  <si>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</si>
  <si>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</si>
  <si>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</si>
  <si>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</si>
  <si>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</si>
  <si>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</si>
  <si>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</si>
  <si>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</si>
  <si>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</si>
  <si>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</si>
  <si>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</si>
  <si>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</si>
  <si>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</si>
  <si>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</si>
  <si>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</si>
  <si>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</si>
  <si>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</si>
  <si>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</si>
  <si>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</si>
  <si>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</si>
  <si>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</si>
  <si>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</si>
  <si>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</si>
  <si>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</si>
  <si>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</si>
  <si>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</si>
  <si>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</si>
  <si>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</si>
  <si>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</si>
  <si>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</si>
  <si>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</si>
  <si>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</si>
  <si>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</si>
  <si>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</si>
  <si>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</si>
  <si>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</si>
  <si>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</si>
  <si>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</si>
  <si>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</si>
  <si>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</si>
  <si>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</si>
  <si>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</si>
  <si>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</si>
  <si>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</si>
  <si>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</si>
  <si>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</si>
  <si>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</si>
  <si>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</si>
  <si>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</si>
  <si>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</si>
  <si>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</si>
  <si>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</si>
  <si>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</si>
  <si>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</si>
  <si>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</si>
  <si>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</si>
  <si>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</si>
  <si>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</si>
  <si>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</si>
  <si>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</si>
  <si>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</si>
  <si>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</si>
  <si>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</si>
  <si>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</si>
  <si>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</si>
  <si>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</si>
  <si>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</si>
  <si>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</si>
  <si>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</si>
  <si>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</si>
  <si>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</si>
  <si>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</si>
  <si>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</si>
  <si>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</si>
  <si>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</si>
  <si>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</si>
  <si>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</si>
  <si>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</si>
  <si>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</si>
  <si>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</si>
  <si>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</si>
  <si>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</si>
  <si>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</si>
  <si>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</si>
  <si>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</si>
  <si>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</si>
  <si>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</si>
  <si>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</si>
  <si>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</si>
  <si>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</si>
  <si>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</si>
  <si>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</si>
  <si>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</si>
  <si>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</si>
  <si>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</si>
  <si>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</si>
  <si>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</si>
  <si>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</si>
  <si>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</si>
  <si>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</si>
  <si>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</si>
  <si>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</si>
  <si>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</si>
  <si>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</si>
  <si>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</si>
  <si>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</si>
  <si>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</si>
  <si>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</si>
  <si>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</si>
  <si>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</si>
  <si>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</si>
  <si>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</si>
  <si>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</si>
  <si>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</si>
  <si>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</si>
  <si>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</si>
  <si>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</si>
  <si>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</si>
  <si>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</si>
  <si>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</si>
  <si>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</si>
  <si>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</si>
  <si>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</si>
  <si>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</si>
  <si>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</si>
  <si>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</si>
  <si>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</si>
  <si>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</si>
  <si>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</si>
  <si>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</si>
  <si>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</si>
  <si>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</si>
  <si>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</si>
  <si>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</si>
  <si>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</si>
  <si>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</si>
  <si>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</si>
  <si>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</si>
  <si>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</si>
  <si>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</si>
  <si>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</si>
  <si>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</si>
  <si>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</si>
  <si>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</si>
  <si>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</si>
  <si>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</si>
  <si>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</si>
  <si>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</si>
  <si>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</si>
  <si>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</si>
  <si>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</si>
  <si>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</si>
  <si>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</si>
  <si>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</si>
  <si>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</si>
  <si>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</si>
  <si>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</si>
  <si>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</si>
  <si>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</si>
  <si>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</si>
  <si>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</si>
  <si>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</si>
  <si>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</si>
  <si>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</si>
  <si>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</si>
  <si>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</si>
  <si>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</si>
  <si>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</si>
  <si>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</si>
  <si>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</si>
  <si>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</si>
  <si>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</si>
  <si>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</si>
  <si>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</si>
  <si>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</si>
  <si>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</si>
  <si>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</si>
  <si>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</si>
  <si>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</si>
  <si>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</si>
  <si>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</si>
  <si>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</si>
  <si>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</si>
  <si>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</si>
  <si>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</si>
  <si>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</si>
  <si>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</si>
  <si>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</si>
  <si>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</si>
  <si>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</si>
  <si>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</si>
  <si>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</si>
  <si>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</si>
  <si>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</si>
  <si>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</si>
  <si>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</si>
  <si>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</si>
  <si>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</si>
  <si>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</si>
  <si>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</si>
  <si>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</si>
  <si>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</si>
  <si>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</si>
  <si>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</si>
  <si>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</si>
  <si>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</si>
  <si>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</si>
  <si>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</si>
  <si>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</si>
  <si>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</si>
  <si>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</si>
  <si>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</si>
  <si>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</si>
  <si>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</si>
  <si>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</si>
  <si>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</si>
  <si>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</si>
  <si>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</si>
  <si>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</si>
  <si>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</si>
  <si>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</si>
  <si>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</si>
  <si>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</si>
  <si>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</si>
  <si>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</si>
  <si>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</si>
  <si>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</si>
  <si>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</si>
  <si>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</si>
  <si>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</si>
  <si>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</si>
  <si>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</si>
  <si>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</si>
  <si>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</si>
  <si>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</si>
  <si>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</si>
  <si>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</si>
  <si>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</si>
  <si>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</si>
  <si>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</si>
  <si>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</si>
  <si>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</si>
  <si>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</si>
  <si>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</si>
  <si>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</si>
  <si>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</si>
  <si>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</si>
  <si>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</si>
  <si>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</si>
  <si>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</si>
  <si>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</si>
  <si>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</si>
  <si>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</si>
  <si>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</si>
  <si>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</si>
  <si>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</si>
  <si>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</si>
  <si>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</si>
  <si>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</si>
  <si>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</si>
  <si>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</si>
  <si>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</si>
  <si>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</si>
  <si>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</si>
  <si>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</si>
  <si>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</si>
  <si>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</si>
  <si>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</si>
  <si>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</si>
  <si>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</si>
  <si>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</si>
  <si>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</si>
  <si>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</si>
  <si>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</si>
  <si>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</si>
  <si>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</si>
  <si>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</si>
  <si>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</si>
  <si>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</si>
  <si>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</si>
  <si>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</si>
  <si>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</si>
  <si>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</si>
  <si>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</si>
  <si>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</si>
  <si>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</si>
  <si>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</si>
  <si>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</si>
  <si>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</si>
  <si>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</si>
  <si>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</si>
  <si>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</si>
  <si>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</si>
  <si>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</si>
  <si>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</si>
  <si>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</si>
  <si>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</si>
  <si>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</si>
  <si>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</si>
  <si>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</si>
  <si>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</si>
  <si>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</si>
  <si>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</si>
  <si>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</si>
  <si>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</si>
  <si>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</si>
  <si>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</si>
  <si>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</si>
  <si>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</si>
  <si>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</si>
  <si>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</si>
  <si>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</si>
  <si>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</si>
  <si>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</si>
  <si>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</si>
  <si>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</si>
  <si>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</si>
  <si>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</si>
  <si>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</si>
  <si>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</si>
  <si>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</si>
  <si>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</si>
  <si>
    <t>Example LTS Scenario</t>
  </si>
  <si>
    <t>Scenario_LTS.cin</t>
  </si>
  <si>
    <t>Conditional NDC</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</si>
  <si>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Industry[road vehicles 29];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</si>
  <si>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Road Vehicles, Other Metals, Iron and Steel, Cement and Other Nonmetallic Minerals, Glass and Glass Products, Rubber and Plastic Products, Chemicals, Refined Petroleum and Coke, Pulp Paper and Printing, Food Beverage and Tobacco, Other Mining and Quarrying, Oil and Gas Extraction, Coal Mining</t>
  </si>
  <si>
    <t>6E8000, CCFF33, FF9999, bfb088, 087bf1, 004185, c2dffd, ad6600, ff00ff, f1bb18, 000000, 04ffaf, ff6400, 620e7a, c01b00, 969696</t>
  </si>
  <si>
    <t>Output Industrial Fuel Use by Industry[construction 41T43]; Output Industrial Fuel Use by Industry[energy pipelines and gas processing 352T353]; Output Industrial Fuel Use by Industry[other manufacturing 31T33]; Output Industrial Fuel Use by Industry[road vehicles 29];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</si>
  <si>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Industry[road vehicles 29];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</si>
  <si>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Industry[road vehicles 29];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</si>
  <si>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Industry[road vehicles 29];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</si>
</sst>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429">
    <xf numFmtId="0" fontId="0" fillId="0" borderId="0" xfId="0"/>
    <xf numFmtId="0" fontId="0" fillId="0" borderId="0" xfId="0"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1" fontId="0" fillId="0" borderId="0" xfId="0" applyNumberFormat="1" applyAlignment="1">
      <alignment wrapText="1"/>
    </xf>
    <xf numFmtId="49" fontId="4" fillId="0" borderId="0" xfId="0" applyNumberFormat="1" applyFont="1" applyAlignment="1">
      <alignment wrapText="1"/>
    </xf>
    <xf numFmtId="0" fontId="0" fillId="0" borderId="1" xfId="0" applyBorder="1"/>
    <xf numFmtId="0" fontId="11" fillId="0" borderId="0" xfId="3"/>
    <xf numFmtId="0" fontId="3" fillId="0" borderId="0" xfId="0" applyFont="1"/>
    <xf numFmtId="0" fontId="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9" fillId="0" borderId="0" xfId="0" applyFont="1"/>
    <xf numFmtId="11" fontId="0" fillId="0" borderId="0" xfId="0" applyNumberFormat="1"/>
    <xf numFmtId="166" fontId="0" fillId="0" borderId="0" xfId="0" applyNumberFormat="1"/>
    <xf numFmtId="0" fontId="1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Alignment="1">
      <alignment horizontal="left"/>
    </xf>
    <xf numFmtId="0" fontId="16" fillId="0" borderId="11" xfId="0" applyFont="1" applyBorder="1" applyAlignment="1">
      <alignment horizontal="left" wrapText="1"/>
    </xf>
    <xf numFmtId="167" fontId="17" fillId="0" borderId="12" xfId="0" applyNumberFormat="1" applyFont="1" applyBorder="1" applyAlignment="1">
      <alignment horizontal="center" wrapText="1"/>
    </xf>
    <xf numFmtId="167" fontId="17" fillId="0" borderId="13" xfId="0" applyNumberFormat="1" applyFont="1" applyBorder="1" applyAlignment="1">
      <alignment horizontal="center" wrapText="1"/>
    </xf>
    <xf numFmtId="0" fontId="16" fillId="0" borderId="14" xfId="0" applyFont="1" applyBorder="1" applyAlignment="1">
      <alignment horizontal="left" wrapText="1"/>
    </xf>
    <xf numFmtId="167" fontId="17" fillId="0" borderId="15" xfId="0" applyNumberFormat="1" applyFont="1" applyBorder="1" applyAlignment="1">
      <alignment horizontal="center" wrapText="1"/>
    </xf>
    <xf numFmtId="167" fontId="17" fillId="0" borderId="16" xfId="0" applyNumberFormat="1" applyFont="1" applyBorder="1" applyAlignment="1">
      <alignment horizontal="center" wrapText="1"/>
    </xf>
    <xf numFmtId="0" fontId="18" fillId="0" borderId="0" xfId="0" applyFont="1" applyAlignment="1">
      <alignment horizontal="left"/>
    </xf>
    <xf numFmtId="16" fontId="0" fillId="0" borderId="0" xfId="0" applyNumberFormat="1"/>
    <xf numFmtId="0" fontId="16" fillId="0" borderId="17" xfId="0" applyFont="1" applyBorder="1" applyAlignment="1">
      <alignment horizontal="left" wrapText="1"/>
    </xf>
    <xf numFmtId="167" fontId="17" fillId="0" borderId="18" xfId="0" applyNumberFormat="1" applyFont="1" applyBorder="1" applyAlignment="1">
      <alignment horizontal="center" wrapText="1"/>
    </xf>
    <xf numFmtId="167" fontId="1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7" fillId="0" borderId="0" xfId="2" applyAlignment="1"/>
    <xf numFmtId="0" fontId="3" fillId="2" borderId="0" xfId="0" applyFont="1" applyFill="1"/>
    <xf numFmtId="0" fontId="0" fillId="0" borderId="0" xfId="0" applyAlignment="1">
      <alignment horizontal="left" wrapText="1"/>
    </xf>
    <xf numFmtId="49" fontId="0" fillId="0" borderId="0" xfId="0" applyNumberFormat="1" applyAlignment="1">
      <alignment wrapText="1"/>
    </xf>
    <xf numFmtId="49" fontId="5" fillId="0" borderId="0" xfId="0" applyNumberFormat="1" applyFont="1" applyAlignment="1">
      <alignment wrapText="1"/>
    </xf>
    <xf numFmtId="0" fontId="4" fillId="0" borderId="0" xfId="0" applyFont="1" applyAlignment="1">
      <alignment horizontal="left" wrapText="1"/>
    </xf>
    <xf numFmtId="49" fontId="4" fillId="0" borderId="0" xfId="1" applyNumberFormat="1" applyFont="1" applyFill="1" applyBorder="1" applyAlignment="1">
      <alignment wrapText="1"/>
    </xf>
    <xf numFmtId="0" fontId="19" fillId="8" borderId="25" xfId="7" applyFill="1" applyBorder="1" applyAlignment="1"/>
    <xf numFmtId="0" fontId="20" fillId="8" borderId="0" xfId="8" applyNumberFormat="1" applyFill="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xf numFmtId="0" fontId="25" fillId="8" borderId="0" xfId="3" applyFont="1" applyFill="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ill="1" applyBorder="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35" fillId="0" borderId="0" xfId="0" applyFont="1" applyAlignment="1">
      <alignment horizontal="left" vertical="top"/>
    </xf>
    <xf numFmtId="0" fontId="0" fillId="0" borderId="0" xfId="0"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Border="1" applyAlignment="1">
      <alignment horizontal="left" vertical="top" wrapText="1"/>
    </xf>
    <xf numFmtId="0" fontId="0" fillId="0" borderId="49" xfId="0" applyBorder="1" applyAlignment="1">
      <alignment horizontal="center" vertical="top" wrapText="1"/>
    </xf>
    <xf numFmtId="167" fontId="48" fillId="0" borderId="49" xfId="0" applyNumberFormat="1" applyFont="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Border="1" applyAlignment="1">
      <alignment horizontal="left" vertical="top" wrapText="1"/>
    </xf>
    <xf numFmtId="0" fontId="0" fillId="0" borderId="50" xfId="0" applyBorder="1" applyAlignment="1">
      <alignment horizontal="center" vertical="top" wrapText="1"/>
    </xf>
    <xf numFmtId="167" fontId="48" fillId="0" borderId="50" xfId="0" applyNumberFormat="1" applyFont="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Border="1" applyAlignment="1">
      <alignment horizontal="left" vertical="top" wrapText="1"/>
    </xf>
    <xf numFmtId="169" fontId="46" fillId="0" borderId="49" xfId="0" applyNumberFormat="1" applyFont="1" applyBorder="1" applyAlignment="1">
      <alignment horizontal="center" vertical="top" wrapText="1"/>
    </xf>
    <xf numFmtId="170" fontId="48" fillId="0" borderId="49" xfId="0" applyNumberFormat="1" applyFont="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46"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46" fillId="0" borderId="50" xfId="0" applyNumberFormat="1" applyFont="1" applyBorder="1" applyAlignment="1">
      <alignment horizontal="left" vertical="top" wrapText="1"/>
    </xf>
    <xf numFmtId="169" fontId="46" fillId="0" borderId="50" xfId="0" applyNumberFormat="1" applyFont="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Border="1" applyAlignment="1">
      <alignment horizontal="center" vertical="top" wrapText="1"/>
    </xf>
    <xf numFmtId="167" fontId="50" fillId="0" borderId="49" xfId="0" applyNumberFormat="1" applyFont="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Border="1" applyAlignment="1">
      <alignment horizontal="center" vertical="top" wrapText="1"/>
    </xf>
    <xf numFmtId="167" fontId="50" fillId="0" borderId="50" xfId="0" applyNumberFormat="1" applyFont="1" applyBorder="1" applyAlignment="1">
      <alignment horizontal="center" vertical="top" wrapText="1"/>
    </xf>
    <xf numFmtId="0" fontId="51" fillId="0" borderId="50" xfId="0" applyFont="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Border="1" applyAlignment="1">
      <alignment horizontal="left" vertical="top" wrapText="1"/>
    </xf>
    <xf numFmtId="167" fontId="50" fillId="0" borderId="50" xfId="0" applyNumberFormat="1" applyFont="1" applyBorder="1" applyAlignment="1">
      <alignment horizontal="left" vertical="top" wrapText="1"/>
    </xf>
    <xf numFmtId="171" fontId="46" fillId="0" borderId="49" xfId="0" applyNumberFormat="1" applyFont="1" applyBorder="1" applyAlignment="1">
      <alignment horizontal="left" vertical="top" wrapText="1"/>
    </xf>
    <xf numFmtId="170" fontId="50" fillId="0" borderId="49" xfId="0" applyNumberFormat="1" applyFont="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0" fillId="0" borderId="0" xfId="0" applyAlignment="1">
      <alignment horizontal="center"/>
    </xf>
    <xf numFmtId="10" fontId="0" fillId="0" borderId="0" xfId="0" applyNumberFormat="1"/>
    <xf numFmtId="0" fontId="10" fillId="2" borderId="20" xfId="0" applyFont="1" applyFill="1" applyBorder="1" applyAlignment="1">
      <alignment wrapText="1"/>
    </xf>
    <xf numFmtId="0" fontId="10" fillId="2" borderId="21" xfId="0" applyFont="1" applyFill="1" applyBorder="1" applyAlignment="1">
      <alignment wrapText="1"/>
    </xf>
    <xf numFmtId="0" fontId="10" fillId="2" borderId="22" xfId="0" applyFont="1" applyFill="1" applyBorder="1" applyAlignment="1">
      <alignment wrapText="1"/>
    </xf>
    <xf numFmtId="9" fontId="4" fillId="0" borderId="0" xfId="0" applyNumberFormat="1" applyFont="1" applyAlignment="1">
      <alignment wrapText="1"/>
    </xf>
    <xf numFmtId="9" fontId="5" fillId="0" borderId="0" xfId="1" applyFont="1" applyAlignment="1">
      <alignment wrapText="1"/>
    </xf>
    <xf numFmtId="0" fontId="10" fillId="2" borderId="0" xfId="0" applyFont="1" applyFill="1" applyAlignment="1">
      <alignment wrapText="1"/>
    </xf>
    <xf numFmtId="9" fontId="5" fillId="0" borderId="0" xfId="1" applyFont="1" applyFill="1" applyBorder="1" applyAlignment="1">
      <alignment wrapText="1"/>
    </xf>
    <xf numFmtId="0" fontId="4" fillId="0" borderId="0" xfId="1" applyNumberFormat="1" applyFont="1" applyAlignment="1">
      <alignment wrapText="1"/>
    </xf>
    <xf numFmtId="0" fontId="0" fillId="21" borderId="0" xfId="0" applyFill="1"/>
    <xf numFmtId="0" fontId="0" fillId="22" borderId="0" xfId="0" applyFill="1"/>
    <xf numFmtId="0" fontId="0" fillId="2" borderId="0" xfId="0" applyFill="1" applyAlignment="1">
      <alignment horizontal="left"/>
    </xf>
    <xf numFmtId="0" fontId="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4" fillId="0" borderId="0" xfId="0" quotePrefix="1" applyFont="1" applyAlignment="1">
      <alignment wrapText="1"/>
    </xf>
    <xf numFmtId="0" fontId="4" fillId="0" borderId="26" xfId="0" applyFont="1" applyBorder="1" applyAlignment="1">
      <alignment wrapText="1"/>
    </xf>
    <xf numFmtId="0" fontId="0" fillId="0" borderId="26" xfId="0" applyBorder="1" applyAlignment="1">
      <alignment wrapText="1"/>
    </xf>
    <xf numFmtId="0" fontId="4" fillId="0" borderId="26" xfId="0" quotePrefix="1" applyFont="1" applyBorder="1" applyAlignment="1">
      <alignmen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9" fontId="0" fillId="0" borderId="0" xfId="0" applyNumberFormat="1" applyAlignment="1">
      <alignment wrapText="1"/>
    </xf>
    <xf numFmtId="164" fontId="0" fillId="0" borderId="0" xfId="0" applyNumberFormat="1" applyAlignment="1">
      <alignment wrapText="1"/>
    </xf>
    <xf numFmtId="0" fontId="0" fillId="20" borderId="0" xfId="0" applyFill="1" applyAlignment="1">
      <alignment wrapText="1"/>
    </xf>
    <xf numFmtId="0" fontId="3" fillId="2" borderId="0" xfId="0" applyFont="1" applyFill="1" applyAlignment="1">
      <alignment wrapText="1"/>
    </xf>
    <xf numFmtId="0" fontId="3" fillId="0" borderId="0" xfId="0" applyFont="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xf numFmtId="0" fontId="3"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0" fillId="0" borderId="0" xfId="1" applyNumberFormat="1" applyFont="1" applyFill="1" applyBorder="1" applyAlignment="1">
      <alignment wrapText="1"/>
    </xf>
    <xf numFmtId="0" fontId="9" fillId="0" borderId="0" xfId="0" applyFont="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5" fillId="0" borderId="0" xfId="0" applyFont="1"/>
    <xf numFmtId="0" fontId="4" fillId="0" borderId="54" xfId="0" applyFont="1" applyBorder="1"/>
    <xf numFmtId="0" fontId="5" fillId="0" borderId="54" xfId="0" applyFont="1" applyBorder="1"/>
    <xf numFmtId="0" fontId="0" fillId="0" borderId="54" xfId="0" applyBorder="1"/>
    <xf numFmtId="0" fontId="5" fillId="0" borderId="54" xfId="0" applyFont="1" applyBorder="1" applyAlignment="1">
      <alignment horizontal="left"/>
    </xf>
    <xf numFmtId="0" fontId="4" fillId="0" borderId="54" xfId="0" applyFont="1" applyBorder="1" applyAlignment="1">
      <alignment horizontal="left"/>
    </xf>
    <xf numFmtId="0" fontId="5" fillId="0" borderId="54" xfId="1" applyNumberFormat="1" applyFont="1" applyFill="1" applyBorder="1" applyAlignment="1"/>
    <xf numFmtId="0" fontId="0" fillId="0" borderId="54" xfId="0" applyBorder="1" applyAlignment="1">
      <alignment horizontal="left" wrapText="1"/>
    </xf>
    <xf numFmtId="0" fontId="10" fillId="44" borderId="0" xfId="0" applyFont="1" applyFill="1" applyAlignment="1">
      <alignment wrapText="1"/>
    </xf>
    <xf numFmtId="0" fontId="10" fillId="44" borderId="0" xfId="0" applyFont="1" applyFill="1" applyAlignment="1">
      <alignment horizontal="left" wrapText="1"/>
    </xf>
    <xf numFmtId="0" fontId="10" fillId="45" borderId="0" xfId="0" applyFont="1" applyFill="1" applyAlignment="1">
      <alignment wrapText="1"/>
    </xf>
    <xf numFmtId="0" fontId="10" fillId="45" borderId="54" xfId="0" applyFont="1" applyFill="1" applyBorder="1" applyAlignment="1">
      <alignment horizontal="left" wrapText="1"/>
    </xf>
    <xf numFmtId="0" fontId="0" fillId="0" borderId="52" xfId="0" applyBorder="1"/>
    <xf numFmtId="9" fontId="5" fillId="0" borderId="0" xfId="1" applyFont="1" applyAlignment="1"/>
    <xf numFmtId="0" fontId="10" fillId="44" borderId="54" xfId="0" applyFont="1" applyFill="1" applyBorder="1"/>
    <xf numFmtId="0" fontId="5" fillId="0" borderId="55" xfId="0" applyFont="1" applyBorder="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ill="1" applyBorder="1" applyAlignment="1">
      <alignment horizontal="center" vertical="center"/>
    </xf>
    <xf numFmtId="0" fontId="22" fillId="9" borderId="44" xfId="9" applyNumberForma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ill="1" applyBorder="1">
      <alignment horizontal="left" vertical="center"/>
    </xf>
    <xf numFmtId="0" fontId="22" fillId="9" borderId="29" xfId="9" applyNumberForma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ill="1" applyBorder="1" applyAlignment="1">
      <alignment horizontal="left" vertical="center" indent="1"/>
    </xf>
    <xf numFmtId="0" fontId="22" fillId="9" borderId="29" xfId="9" applyNumberForma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ill="1" applyBorder="1" applyProtection="1">
      <alignment horizontal="left" vertical="center"/>
    </xf>
    <xf numFmtId="0" fontId="22" fillId="9" borderId="39" xfId="9"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ill="1" applyBorder="1" applyAlignment="1" applyProtection="1">
      <alignment horizontal="left" vertical="center" wrapText="1"/>
    </xf>
    <xf numFmtId="0" fontId="22" fillId="9" borderId="30" xfId="9" applyFill="1" applyBorder="1" applyProtection="1">
      <alignment horizontal="left" vertical="center"/>
    </xf>
    <xf numFmtId="0" fontId="22" fillId="9" borderId="32" xfId="9" applyFill="1" applyBorder="1" applyAlignment="1" applyProtection="1">
      <alignment horizontal="center" vertical="center"/>
    </xf>
    <xf numFmtId="0" fontId="22" fillId="9" borderId="40" xfId="9" applyFill="1" applyBorder="1" applyProtection="1">
      <alignment horizontal="left" vertical="center"/>
    </xf>
    <xf numFmtId="0" fontId="22" fillId="9" borderId="43" xfId="9"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ill="1" applyBorder="1" applyAlignment="1">
      <alignment horizontal="left" vertical="top"/>
    </xf>
    <xf numFmtId="0" fontId="22" fillId="9" borderId="40" xfId="9" applyNumberFormat="1" applyFill="1" applyBorder="1" applyAlignment="1">
      <alignment horizontal="left" vertical="top"/>
    </xf>
    <xf numFmtId="0" fontId="22" fillId="9" borderId="27" xfId="9" applyNumberFormat="1" applyFill="1" applyBorder="1" applyAlignment="1">
      <alignment horizontal="center" vertical="center"/>
    </xf>
    <xf numFmtId="0" fontId="22" fillId="9" borderId="28" xfId="9" applyNumberFormat="1" applyFill="1" applyBorder="1" applyAlignment="1">
      <alignment horizontal="center" vertical="center"/>
    </xf>
    <xf numFmtId="0" fontId="22" fillId="9" borderId="41" xfId="9" applyNumberForma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9">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WebAppData_Mexico%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exico Targets"/>
      <sheetName val="MaxBoundCalculations"/>
    </sheetNames>
    <sheetDataSet>
      <sheetData sheetId="0"/>
      <sheetData sheetId="1"/>
      <sheetData sheetId="2"/>
      <sheetData sheetId="3">
        <row r="44">
          <cell r="B44" t="str">
            <v>$/metric ton CO2e</v>
          </cell>
        </row>
        <row r="45">
          <cell r="B45" t="str">
            <v>$/MWh</v>
          </cell>
        </row>
      </sheetData>
      <sheetData sheetId="4"/>
      <sheetData sheetId="5"/>
      <sheetData sheetId="6"/>
      <sheetData sheetId="7"/>
      <sheetData sheetId="8"/>
      <sheetData sheetId="9">
        <row r="88">
          <cell r="B88">
            <v>1.0254083484573502</v>
          </cell>
        </row>
        <row r="172">
          <cell r="B172">
            <v>0.23581749418153608</v>
          </cell>
        </row>
        <row r="181">
          <cell r="B181">
            <v>1.1257142857142857</v>
          </cell>
        </row>
        <row r="206">
          <cell r="B206">
            <v>-0.26013513513513514</v>
          </cell>
        </row>
      </sheetData>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J41" sqref="J41"/>
    </sheetView>
  </sheetViews>
  <sheetFormatPr defaultColWidth="8.85546875" defaultRowHeight="15" x14ac:dyDescent="0.25"/>
  <cols>
    <col min="1" max="1" width="28.5703125" customWidth="1"/>
    <col min="2" max="2" width="24.42578125" customWidth="1"/>
  </cols>
  <sheetData>
    <row r="1" spans="1:2" x14ac:dyDescent="0.25">
      <c r="A1" s="9" t="s">
        <v>105</v>
      </c>
    </row>
    <row r="3" spans="1:2" x14ac:dyDescent="0.25">
      <c r="A3" t="s">
        <v>106</v>
      </c>
    </row>
    <row r="4" spans="1:2" x14ac:dyDescent="0.25">
      <c r="A4" t="s">
        <v>144</v>
      </c>
    </row>
    <row r="5" spans="1:2" x14ac:dyDescent="0.25">
      <c r="A5" t="s">
        <v>110</v>
      </c>
    </row>
    <row r="6" spans="1:2" x14ac:dyDescent="0.25">
      <c r="A6" t="s">
        <v>107</v>
      </c>
    </row>
    <row r="8" spans="1:2" x14ac:dyDescent="0.25">
      <c r="A8" t="s">
        <v>108</v>
      </c>
    </row>
    <row r="9" spans="1:2" x14ac:dyDescent="0.25">
      <c r="A9" t="s">
        <v>109</v>
      </c>
    </row>
    <row r="10" spans="1:2" x14ac:dyDescent="0.25">
      <c r="A10" s="41" t="s">
        <v>2852</v>
      </c>
    </row>
    <row r="11" spans="1:2" x14ac:dyDescent="0.25">
      <c r="A11" s="41"/>
    </row>
    <row r="12" spans="1:2" x14ac:dyDescent="0.25">
      <c r="A12" t="s">
        <v>111</v>
      </c>
    </row>
    <row r="13" spans="1:2" x14ac:dyDescent="0.25">
      <c r="A13" t="s">
        <v>112</v>
      </c>
    </row>
    <row r="14" spans="1:2" x14ac:dyDescent="0.25">
      <c r="A14" t="s">
        <v>113</v>
      </c>
    </row>
    <row r="16" spans="1:2" x14ac:dyDescent="0.25">
      <c r="A16" s="42" t="s">
        <v>2947</v>
      </c>
      <c r="B16" s="161"/>
    </row>
    <row r="17" spans="1:3" x14ac:dyDescent="0.25">
      <c r="A17" t="s">
        <v>2930</v>
      </c>
      <c r="B17" s="20">
        <f>MAX(PolicyLevers!H:H)</f>
        <v>1601</v>
      </c>
    </row>
    <row r="18" spans="1:3" x14ac:dyDescent="0.25">
      <c r="A18" t="s">
        <v>2946</v>
      </c>
      <c r="B18" s="20" t="str">
        <f t="array" ref="B18">IF(MIN(IF(COUNTIF(PolicyLevers!$H$2:$H$1227,PolicyLevers!$H$2:$H$1227)&gt;1,PolicyLevers!$H$2:$H$1227, ""))=0,"No duplicate ID numbers",MIN(IF(COUNTIF(PolicyLevers!$H$2:$H$1227,PolicyLevers!$H$2:$H$1227)&gt;1,PolicyLevers!$H$2:$H$1227, "")))</f>
        <v>No duplicate ID numbers</v>
      </c>
    </row>
    <row r="19" spans="1:3" ht="30" x14ac:dyDescent="0.25">
      <c r="A19" s="1" t="s">
        <v>3101</v>
      </c>
      <c r="B19" s="20" t="str">
        <f t="array" ref="B19">IF(MIN(IF((NOT(ISNUMBER(PolicyLevers!$H$2:$H$1227)))*(ISTEXT(PolicyLevers!$I$2:$I$1227)),ROW(PolicyLevers!$H$2:$H$1227)))=0,"No missing ID numbers",MIN(IF((NOT(ISNUMBER(PolicyLevers!$H$2:$H$1227)))*(ISTEXT(PolicyLevers!$I$2:$I$1227)),ROW(PolicyLevers!$H$2:$H$1227))))</f>
        <v>No missing ID numbers</v>
      </c>
    </row>
    <row r="21" spans="1:3" x14ac:dyDescent="0.25">
      <c r="A21" s="42" t="s">
        <v>3359</v>
      </c>
      <c r="B21" s="161"/>
    </row>
    <row r="22" spans="1:3" x14ac:dyDescent="0.25">
      <c r="A22" t="s">
        <v>3353</v>
      </c>
    </row>
    <row r="23" spans="1:3" x14ac:dyDescent="0.25">
      <c r="A23" t="s">
        <v>3354</v>
      </c>
    </row>
    <row r="24" spans="1:3" x14ac:dyDescent="0.25">
      <c r="A24" t="s">
        <v>3355</v>
      </c>
    </row>
    <row r="25" spans="1:3" x14ac:dyDescent="0.25">
      <c r="A25" t="s">
        <v>3356</v>
      </c>
    </row>
    <row r="27" spans="1:3" x14ac:dyDescent="0.25">
      <c r="A27" s="42" t="s">
        <v>3357</v>
      </c>
      <c r="B27" s="161"/>
      <c r="C27" s="161"/>
    </row>
    <row r="28" spans="1:3" x14ac:dyDescent="0.25">
      <c r="A28" t="s">
        <v>2940</v>
      </c>
    </row>
    <row r="29" spans="1:3" x14ac:dyDescent="0.25">
      <c r="A29" t="s">
        <v>2926</v>
      </c>
    </row>
    <row r="30" spans="1:3" x14ac:dyDescent="0.25">
      <c r="A30" t="s">
        <v>2927</v>
      </c>
    </row>
    <row r="31" spans="1:3" x14ac:dyDescent="0.25">
      <c r="A31" t="s">
        <v>2928</v>
      </c>
    </row>
    <row r="32" spans="1:3" x14ac:dyDescent="0.25">
      <c r="A32" t="s">
        <v>2929</v>
      </c>
    </row>
    <row r="34" spans="1:2" x14ac:dyDescent="0.25">
      <c r="A34" t="s">
        <v>2941</v>
      </c>
    </row>
    <row r="35" spans="1:2" x14ac:dyDescent="0.25">
      <c r="A35" t="s">
        <v>2924</v>
      </c>
    </row>
    <row r="36" spans="1:2" x14ac:dyDescent="0.25">
      <c r="A36" t="s">
        <v>2925</v>
      </c>
    </row>
    <row r="38" spans="1:2" x14ac:dyDescent="0.25">
      <c r="A38" t="s">
        <v>2942</v>
      </c>
    </row>
    <row r="39" spans="1:2" x14ac:dyDescent="0.25">
      <c r="A39" t="s">
        <v>2931</v>
      </c>
    </row>
    <row r="40" spans="1:2" x14ac:dyDescent="0.25">
      <c r="A40" t="s">
        <v>2932</v>
      </c>
    </row>
    <row r="42" spans="1:2" x14ac:dyDescent="0.25">
      <c r="A42" t="s">
        <v>2943</v>
      </c>
    </row>
    <row r="43" spans="1:2" x14ac:dyDescent="0.25">
      <c r="A43" t="s">
        <v>2933</v>
      </c>
    </row>
    <row r="44" spans="1:2" x14ac:dyDescent="0.25">
      <c r="A44" t="s">
        <v>2934</v>
      </c>
    </row>
    <row r="46" spans="1:2" x14ac:dyDescent="0.25">
      <c r="A46" s="42" t="s">
        <v>3358</v>
      </c>
      <c r="B46" s="161"/>
    </row>
    <row r="47" spans="1:2" x14ac:dyDescent="0.25">
      <c r="A47" t="s">
        <v>2935</v>
      </c>
    </row>
    <row r="48" spans="1:2" x14ac:dyDescent="0.25">
      <c r="A48" t="s">
        <v>2936</v>
      </c>
    </row>
    <row r="50" spans="1:1" x14ac:dyDescent="0.25">
      <c r="A50" t="s">
        <v>2937</v>
      </c>
    </row>
    <row r="51" spans="1:1" x14ac:dyDescent="0.25">
      <c r="A51" t="s">
        <v>2944</v>
      </c>
    </row>
    <row r="52" spans="1:1" x14ac:dyDescent="0.25">
      <c r="A52" t="s">
        <v>2938</v>
      </c>
    </row>
    <row r="53" spans="1:1" x14ac:dyDescent="0.25">
      <c r="A53" t="s">
        <v>2939</v>
      </c>
    </row>
  </sheetData>
  <conditionalFormatting sqref="B18">
    <cfRule type="containsText" dxfId="8" priority="3" stopIfTrue="1" operator="containsText" text="No duplicate ID numbers">
      <formula>NOT(ISERROR(SEARCH("No duplicate ID numbers",B18)))</formula>
    </cfRule>
    <cfRule type="cellIs" dxfId="7" priority="4" operator="greaterThan">
      <formula>0</formula>
    </cfRule>
  </conditionalFormatting>
  <conditionalFormatting sqref="B19">
    <cfRule type="containsText" dxfId="6" priority="1" stopIfTrue="1" operator="containsText" text="No missing ID numbers">
      <formula>NOT(ISERROR(SEARCH("No missing ID numbers",B19)))</formula>
    </cfRule>
    <cfRule type="cellIs" dxfId="5"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workbookViewId="0">
      <pane ySplit="3" topLeftCell="A4" activePane="bottomLeft" state="frozen"/>
      <selection pane="bottomLeft" activeCell="F101" sqref="F101"/>
    </sheetView>
  </sheetViews>
  <sheetFormatPr defaultColWidth="8.85546875" defaultRowHeight="15" x14ac:dyDescent="0.25"/>
  <cols>
    <col min="1" max="4" width="20.140625" customWidth="1"/>
    <col min="5" max="5" width="15.42578125" customWidth="1"/>
    <col min="6" max="8" width="10.140625" customWidth="1"/>
    <col min="9" max="9" width="20.140625" customWidth="1"/>
    <col min="10" max="10" width="153.42578125" customWidth="1"/>
    <col min="11" max="12" width="20.140625" customWidth="1"/>
    <col min="13" max="13" width="129.42578125" style="284" customWidth="1"/>
    <col min="14" max="14" width="67.42578125" customWidth="1"/>
  </cols>
  <sheetData>
    <row r="1" spans="1:14" x14ac:dyDescent="0.25">
      <c r="A1" s="9" t="s">
        <v>3328</v>
      </c>
      <c r="M1"/>
    </row>
    <row r="2" spans="1:14" x14ac:dyDescent="0.25">
      <c r="A2" s="16" t="s">
        <v>3329</v>
      </c>
      <c r="M2"/>
    </row>
    <row r="3" spans="1:14" ht="45" x14ac:dyDescent="0.25">
      <c r="A3" s="170" t="s">
        <v>3</v>
      </c>
      <c r="B3" s="170" t="s">
        <v>0</v>
      </c>
      <c r="C3" s="170" t="s">
        <v>1</v>
      </c>
      <c r="D3" s="371" t="s">
        <v>365</v>
      </c>
      <c r="E3" s="170" t="s">
        <v>2293</v>
      </c>
      <c r="F3" s="372" t="s">
        <v>70</v>
      </c>
      <c r="G3" s="372" t="s">
        <v>71</v>
      </c>
      <c r="H3" s="372" t="s">
        <v>82</v>
      </c>
      <c r="I3" s="170" t="s">
        <v>30</v>
      </c>
      <c r="J3" s="170" t="s">
        <v>2</v>
      </c>
      <c r="K3" s="170" t="s">
        <v>464</v>
      </c>
      <c r="L3" s="170" t="s">
        <v>196</v>
      </c>
      <c r="M3" s="211" t="s">
        <v>149</v>
      </c>
      <c r="N3" s="373" t="s">
        <v>150</v>
      </c>
    </row>
    <row r="4" spans="1:14" ht="75" x14ac:dyDescent="0.25">
      <c r="A4" s="2" t="s">
        <v>4</v>
      </c>
      <c r="B4" s="2" t="s">
        <v>2432</v>
      </c>
      <c r="C4" s="1" t="s">
        <v>2427</v>
      </c>
      <c r="D4" s="2" t="s">
        <v>2426</v>
      </c>
      <c r="E4" s="2" t="s">
        <v>2428</v>
      </c>
      <c r="F4" s="168">
        <v>0</v>
      </c>
      <c r="G4" s="168">
        <v>1</v>
      </c>
      <c r="H4" s="168">
        <v>0.02</v>
      </c>
      <c r="I4" s="2" t="s">
        <v>2429</v>
      </c>
      <c r="J4" s="44" t="s">
        <v>3501</v>
      </c>
      <c r="K4" s="47" t="s">
        <v>2431</v>
      </c>
      <c r="L4" s="2" t="s">
        <v>2430</v>
      </c>
    </row>
    <row r="5" spans="1:14" ht="75" x14ac:dyDescent="0.25">
      <c r="A5" s="2" t="s">
        <v>4</v>
      </c>
      <c r="B5" s="2" t="s">
        <v>2506</v>
      </c>
      <c r="C5" s="1" t="s">
        <v>2507</v>
      </c>
      <c r="D5" s="2" t="s">
        <v>2507</v>
      </c>
      <c r="E5" s="2" t="s">
        <v>2508</v>
      </c>
      <c r="F5" s="172">
        <v>0</v>
      </c>
      <c r="G5" s="172">
        <v>300</v>
      </c>
      <c r="H5" s="172">
        <v>5</v>
      </c>
      <c r="I5" s="2" t="s">
        <v>2509</v>
      </c>
      <c r="J5" s="6" t="s">
        <v>3502</v>
      </c>
      <c r="K5" s="2"/>
      <c r="L5" s="2" t="s">
        <v>2774</v>
      </c>
      <c r="M5" s="213" t="s">
        <v>3350</v>
      </c>
    </row>
    <row r="6" spans="1:14" ht="75" x14ac:dyDescent="0.25">
      <c r="A6" s="2" t="s">
        <v>4</v>
      </c>
      <c r="B6" s="2" t="s">
        <v>2502</v>
      </c>
      <c r="C6" s="1" t="s">
        <v>2503</v>
      </c>
      <c r="D6" s="2" t="s">
        <v>2511</v>
      </c>
      <c r="E6" s="1" t="s">
        <v>2504</v>
      </c>
      <c r="F6" s="363">
        <v>0</v>
      </c>
      <c r="G6" s="363">
        <v>1</v>
      </c>
      <c r="H6" s="363">
        <v>0.02</v>
      </c>
      <c r="I6" s="44" t="s">
        <v>2505</v>
      </c>
      <c r="J6" s="44" t="s">
        <v>2512</v>
      </c>
      <c r="K6" s="47"/>
      <c r="L6" s="47" t="s">
        <v>2775</v>
      </c>
      <c r="M6" s="212" t="s">
        <v>2510</v>
      </c>
    </row>
    <row r="7" spans="1:14" ht="390" x14ac:dyDescent="0.25">
      <c r="A7" s="2" t="s">
        <v>4</v>
      </c>
      <c r="B7" s="2" t="s">
        <v>3146</v>
      </c>
      <c r="C7" s="1" t="s">
        <v>488</v>
      </c>
      <c r="D7" s="2" t="s">
        <v>3147</v>
      </c>
      <c r="E7" s="1" t="s">
        <v>2333</v>
      </c>
      <c r="F7" s="363">
        <v>0</v>
      </c>
      <c r="G7" s="363">
        <v>1</v>
      </c>
      <c r="H7" s="363">
        <v>0.01</v>
      </c>
      <c r="I7" s="44" t="s">
        <v>489</v>
      </c>
      <c r="J7" s="44" t="s">
        <v>3503</v>
      </c>
      <c r="K7" s="47" t="s">
        <v>490</v>
      </c>
      <c r="L7" s="47" t="s">
        <v>491</v>
      </c>
      <c r="M7" s="213" t="s">
        <v>3330</v>
      </c>
    </row>
    <row r="8" spans="1:14" ht="45" x14ac:dyDescent="0.25">
      <c r="A8" s="2" t="s">
        <v>4</v>
      </c>
      <c r="B8" s="2" t="s">
        <v>487</v>
      </c>
      <c r="C8" s="1" t="s">
        <v>482</v>
      </c>
      <c r="D8" s="2" t="s">
        <v>481</v>
      </c>
      <c r="E8" s="1" t="s">
        <v>2332</v>
      </c>
      <c r="F8" s="363">
        <v>0</v>
      </c>
      <c r="G8" s="363">
        <v>0.5</v>
      </c>
      <c r="H8" s="363">
        <v>0.01</v>
      </c>
      <c r="I8" s="47" t="s">
        <v>483</v>
      </c>
      <c r="J8" s="222" t="s">
        <v>3504</v>
      </c>
      <c r="K8" s="47" t="s">
        <v>484</v>
      </c>
      <c r="L8" s="47" t="s">
        <v>485</v>
      </c>
      <c r="M8" s="212" t="s">
        <v>486</v>
      </c>
    </row>
    <row r="9" spans="1:14" ht="75" x14ac:dyDescent="0.25">
      <c r="A9" s="1" t="s">
        <v>4</v>
      </c>
      <c r="B9" s="1" t="s">
        <v>11</v>
      </c>
      <c r="C9" s="1" t="s">
        <v>114</v>
      </c>
      <c r="D9" s="43" t="s">
        <v>11</v>
      </c>
      <c r="E9" s="1" t="s">
        <v>2331</v>
      </c>
      <c r="F9" s="364">
        <v>0</v>
      </c>
      <c r="G9" s="364">
        <v>1</v>
      </c>
      <c r="H9" s="206">
        <v>0.02</v>
      </c>
      <c r="I9" s="44" t="s">
        <v>465</v>
      </c>
      <c r="J9" s="44" t="s">
        <v>2334</v>
      </c>
      <c r="K9" s="44" t="s">
        <v>197</v>
      </c>
      <c r="L9" s="6" t="s">
        <v>198</v>
      </c>
      <c r="M9" s="365" t="s">
        <v>151</v>
      </c>
      <c r="N9" s="44" t="s">
        <v>179</v>
      </c>
    </row>
    <row r="10" spans="1:14" ht="330" x14ac:dyDescent="0.25">
      <c r="A10" s="1" t="s">
        <v>4</v>
      </c>
      <c r="B10" s="1" t="s">
        <v>5</v>
      </c>
      <c r="C10" s="1" t="s">
        <v>316</v>
      </c>
      <c r="D10" s="43" t="s">
        <v>366</v>
      </c>
      <c r="E10" s="1" t="s">
        <v>2330</v>
      </c>
      <c r="F10" s="364">
        <v>0</v>
      </c>
      <c r="G10" s="364">
        <f>ROUND([1]MaxBoundCalculations!B88,1)</f>
        <v>1</v>
      </c>
      <c r="H10" s="364">
        <v>0.01</v>
      </c>
      <c r="I10" s="44" t="s">
        <v>115</v>
      </c>
      <c r="J10" s="44" t="s">
        <v>3505</v>
      </c>
      <c r="K10" s="44" t="s">
        <v>199</v>
      </c>
      <c r="L10" s="6" t="s">
        <v>200</v>
      </c>
      <c r="M10" s="365" t="s">
        <v>3331</v>
      </c>
      <c r="N10" s="44" t="s">
        <v>3332</v>
      </c>
    </row>
    <row r="11" spans="1:14" ht="195" x14ac:dyDescent="0.25">
      <c r="A11" s="2" t="s">
        <v>4</v>
      </c>
      <c r="B11" s="2" t="s">
        <v>3148</v>
      </c>
      <c r="C11" s="1" t="s">
        <v>2550</v>
      </c>
      <c r="D11" s="2" t="s">
        <v>3149</v>
      </c>
      <c r="E11" s="1" t="s">
        <v>2551</v>
      </c>
      <c r="F11" s="363">
        <v>0</v>
      </c>
      <c r="G11" s="363">
        <v>1</v>
      </c>
      <c r="H11" s="363">
        <v>0.01</v>
      </c>
      <c r="I11" s="44" t="s">
        <v>489</v>
      </c>
      <c r="J11" s="44" t="s">
        <v>3506</v>
      </c>
      <c r="K11" s="47"/>
      <c r="L11" s="47" t="s">
        <v>2776</v>
      </c>
      <c r="M11" s="284" t="s">
        <v>2552</v>
      </c>
    </row>
    <row r="12" spans="1:14" ht="45" x14ac:dyDescent="0.25">
      <c r="A12" s="2" t="s">
        <v>4</v>
      </c>
      <c r="B12" s="2" t="s">
        <v>492</v>
      </c>
      <c r="C12" s="1" t="s">
        <v>493</v>
      </c>
      <c r="D12" s="2" t="s">
        <v>492</v>
      </c>
      <c r="E12" s="1" t="s">
        <v>2329</v>
      </c>
      <c r="F12" s="168">
        <v>0</v>
      </c>
      <c r="G12" s="168">
        <v>0.2</v>
      </c>
      <c r="H12" s="168">
        <v>0.01</v>
      </c>
      <c r="I12" s="6" t="s">
        <v>494</v>
      </c>
      <c r="J12" s="44" t="s">
        <v>3507</v>
      </c>
      <c r="K12" s="44" t="s">
        <v>495</v>
      </c>
      <c r="L12" s="6" t="s">
        <v>496</v>
      </c>
      <c r="M12" s="366" t="s">
        <v>497</v>
      </c>
    </row>
    <row r="13" spans="1:14" ht="150" x14ac:dyDescent="0.25">
      <c r="A13" s="1" t="s">
        <v>4</v>
      </c>
      <c r="B13" s="1" t="s">
        <v>3113</v>
      </c>
      <c r="C13" s="1" t="s">
        <v>3114</v>
      </c>
      <c r="D13" s="1" t="s">
        <v>3113</v>
      </c>
      <c r="E13" s="1" t="s">
        <v>3115</v>
      </c>
      <c r="F13" s="206">
        <v>0</v>
      </c>
      <c r="G13" s="206">
        <f>-ROUND([1]MaxBoundCalculations!$B$206,2)</f>
        <v>0.26</v>
      </c>
      <c r="H13" s="206">
        <v>0.01</v>
      </c>
      <c r="I13" s="44" t="s">
        <v>3116</v>
      </c>
      <c r="J13" s="44" t="s">
        <v>3508</v>
      </c>
      <c r="K13" s="44" t="s">
        <v>201</v>
      </c>
      <c r="L13" s="6" t="s">
        <v>202</v>
      </c>
      <c r="M13" s="367" t="s">
        <v>3349</v>
      </c>
    </row>
    <row r="14" spans="1:14" ht="225" x14ac:dyDescent="0.25">
      <c r="A14" s="1" t="s">
        <v>72</v>
      </c>
      <c r="B14" s="1" t="s">
        <v>15</v>
      </c>
      <c r="C14" s="1" t="s">
        <v>2542</v>
      </c>
      <c r="D14" s="1" t="s">
        <v>15</v>
      </c>
      <c r="E14" s="1" t="s">
        <v>2541</v>
      </c>
      <c r="F14" s="364">
        <v>0</v>
      </c>
      <c r="G14" s="364">
        <v>1</v>
      </c>
      <c r="H14" s="364">
        <v>0.01</v>
      </c>
      <c r="I14" s="44" t="s">
        <v>117</v>
      </c>
      <c r="J14" s="44" t="s">
        <v>3509</v>
      </c>
      <c r="K14" s="44" t="s">
        <v>203</v>
      </c>
      <c r="L14" s="6" t="s">
        <v>204</v>
      </c>
      <c r="M14" s="365" t="s">
        <v>3333</v>
      </c>
    </row>
    <row r="15" spans="1:14" ht="75" x14ac:dyDescent="0.25">
      <c r="A15" s="1" t="s">
        <v>72</v>
      </c>
      <c r="B15" s="1" t="s">
        <v>103</v>
      </c>
      <c r="C15" s="1" t="s">
        <v>317</v>
      </c>
      <c r="D15" s="1" t="s">
        <v>103</v>
      </c>
      <c r="E15" s="1" t="s">
        <v>2328</v>
      </c>
      <c r="F15" s="364">
        <v>0</v>
      </c>
      <c r="G15" s="364">
        <v>0.75</v>
      </c>
      <c r="H15" s="364">
        <v>0.01</v>
      </c>
      <c r="I15" s="44" t="s">
        <v>32</v>
      </c>
      <c r="J15" s="44" t="s">
        <v>3510</v>
      </c>
      <c r="K15" s="44" t="s">
        <v>205</v>
      </c>
      <c r="L15" s="6" t="s">
        <v>206</v>
      </c>
      <c r="M15" s="365" t="s">
        <v>152</v>
      </c>
      <c r="N15" s="44" t="s">
        <v>451</v>
      </c>
    </row>
    <row r="16" spans="1:14" ht="45" x14ac:dyDescent="0.25">
      <c r="A16" s="1" t="s">
        <v>72</v>
      </c>
      <c r="B16" s="1" t="s">
        <v>14</v>
      </c>
      <c r="C16" s="1" t="s">
        <v>7</v>
      </c>
      <c r="D16" s="1" t="s">
        <v>14</v>
      </c>
      <c r="E16" s="1" t="s">
        <v>2327</v>
      </c>
      <c r="F16" s="1">
        <v>0</v>
      </c>
      <c r="G16" s="1">
        <v>1</v>
      </c>
      <c r="H16" s="1">
        <v>1</v>
      </c>
      <c r="I16" s="44" t="s">
        <v>31</v>
      </c>
      <c r="J16" s="44" t="s">
        <v>2341</v>
      </c>
      <c r="K16" s="44" t="s">
        <v>207</v>
      </c>
      <c r="L16" s="6" t="s">
        <v>208</v>
      </c>
    </row>
    <row r="17" spans="1:14" ht="60" x14ac:dyDescent="0.25">
      <c r="A17" s="1" t="s">
        <v>72</v>
      </c>
      <c r="B17" s="1" t="s">
        <v>274</v>
      </c>
      <c r="C17" s="1" t="s">
        <v>318</v>
      </c>
      <c r="D17" s="43" t="s">
        <v>367</v>
      </c>
      <c r="E17" s="1" t="s">
        <v>2326</v>
      </c>
      <c r="F17" s="1">
        <v>0</v>
      </c>
      <c r="G17" s="206">
        <f>ROUND([1]MaxBoundCalculations!B172,2)</f>
        <v>0.24</v>
      </c>
      <c r="H17" s="207">
        <v>5.0000000000000001E-3</v>
      </c>
      <c r="I17" s="44" t="s">
        <v>275</v>
      </c>
      <c r="J17" s="44" t="s">
        <v>2335</v>
      </c>
      <c r="K17" s="44" t="s">
        <v>276</v>
      </c>
      <c r="L17" s="6" t="s">
        <v>277</v>
      </c>
      <c r="M17" s="366" t="s">
        <v>322</v>
      </c>
      <c r="N17" s="6" t="s">
        <v>416</v>
      </c>
    </row>
    <row r="18" spans="1:14" ht="60" x14ac:dyDescent="0.25">
      <c r="A18" s="1" t="s">
        <v>72</v>
      </c>
      <c r="B18" s="1" t="s">
        <v>278</v>
      </c>
      <c r="C18" s="1" t="s">
        <v>281</v>
      </c>
      <c r="D18" s="43" t="s">
        <v>367</v>
      </c>
      <c r="E18" s="1" t="s">
        <v>2325</v>
      </c>
      <c r="F18" s="1">
        <v>0</v>
      </c>
      <c r="G18" s="364">
        <v>0.5</v>
      </c>
      <c r="H18" s="206">
        <v>0.01</v>
      </c>
      <c r="I18" s="44" t="s">
        <v>282</v>
      </c>
      <c r="J18" s="44" t="s">
        <v>3511</v>
      </c>
      <c r="K18" s="44" t="s">
        <v>279</v>
      </c>
      <c r="L18" s="6" t="s">
        <v>280</v>
      </c>
      <c r="M18" s="366" t="s">
        <v>323</v>
      </c>
      <c r="N18" s="45"/>
    </row>
    <row r="19" spans="1:14" ht="45" x14ac:dyDescent="0.25">
      <c r="A19" s="1" t="s">
        <v>72</v>
      </c>
      <c r="B19" s="1" t="s">
        <v>13</v>
      </c>
      <c r="C19" s="1" t="s">
        <v>130</v>
      </c>
      <c r="D19" s="1" t="s">
        <v>13</v>
      </c>
      <c r="E19" s="1" t="s">
        <v>2324</v>
      </c>
      <c r="F19" s="1">
        <v>0</v>
      </c>
      <c r="G19" s="1">
        <v>1</v>
      </c>
      <c r="H19" s="1">
        <v>1</v>
      </c>
      <c r="I19" s="44" t="s">
        <v>31</v>
      </c>
      <c r="J19" s="44" t="s">
        <v>3054</v>
      </c>
      <c r="K19" s="44" t="s">
        <v>209</v>
      </c>
      <c r="L19" s="6" t="s">
        <v>210</v>
      </c>
      <c r="M19" s="366" t="s">
        <v>75</v>
      </c>
      <c r="N19" s="45"/>
    </row>
    <row r="20" spans="1:14" ht="45" x14ac:dyDescent="0.25">
      <c r="A20" s="1" t="s">
        <v>72</v>
      </c>
      <c r="B20" s="1" t="s">
        <v>2517</v>
      </c>
      <c r="C20" s="1" t="s">
        <v>2516</v>
      </c>
      <c r="D20" s="1" t="s">
        <v>16</v>
      </c>
      <c r="E20" s="1" t="s">
        <v>2323</v>
      </c>
      <c r="F20" s="364">
        <v>0</v>
      </c>
      <c r="G20" s="364">
        <v>0.5</v>
      </c>
      <c r="H20" s="364">
        <v>0.01</v>
      </c>
      <c r="I20" s="44" t="s">
        <v>2518</v>
      </c>
      <c r="J20" s="44" t="s">
        <v>3334</v>
      </c>
      <c r="K20" s="44" t="s">
        <v>211</v>
      </c>
      <c r="L20" s="6" t="s">
        <v>212</v>
      </c>
      <c r="M20" s="365" t="s">
        <v>158</v>
      </c>
    </row>
    <row r="21" spans="1:14" ht="45" x14ac:dyDescent="0.25">
      <c r="A21" s="1" t="s">
        <v>72</v>
      </c>
      <c r="B21" s="1" t="s">
        <v>12</v>
      </c>
      <c r="C21" s="1" t="s">
        <v>6</v>
      </c>
      <c r="D21" s="1" t="s">
        <v>12</v>
      </c>
      <c r="E21" s="1" t="s">
        <v>2322</v>
      </c>
      <c r="F21" s="1">
        <v>0</v>
      </c>
      <c r="G21" s="1">
        <v>1</v>
      </c>
      <c r="H21" s="1">
        <v>1</v>
      </c>
      <c r="I21" s="44" t="s">
        <v>31</v>
      </c>
      <c r="J21" s="44" t="s">
        <v>3512</v>
      </c>
      <c r="K21" s="44" t="s">
        <v>213</v>
      </c>
      <c r="L21" s="6" t="s">
        <v>214</v>
      </c>
    </row>
    <row r="22" spans="1:14" ht="30" x14ac:dyDescent="0.25">
      <c r="A22" s="2" t="s">
        <v>8</v>
      </c>
      <c r="B22" s="2" t="s">
        <v>350</v>
      </c>
      <c r="C22" s="1" t="s">
        <v>351</v>
      </c>
      <c r="D22" s="2" t="s">
        <v>350</v>
      </c>
      <c r="E22" s="1" t="s">
        <v>2321</v>
      </c>
      <c r="F22" s="2">
        <v>0</v>
      </c>
      <c r="G22" s="2">
        <v>1</v>
      </c>
      <c r="H22" s="2">
        <v>1</v>
      </c>
      <c r="I22" s="6" t="s">
        <v>31</v>
      </c>
      <c r="J22" s="44" t="s">
        <v>3335</v>
      </c>
      <c r="K22" s="44" t="s">
        <v>352</v>
      </c>
      <c r="L22" s="6" t="s">
        <v>353</v>
      </c>
    </row>
    <row r="23" spans="1:14" ht="60" x14ac:dyDescent="0.25">
      <c r="A23" s="2" t="s">
        <v>8</v>
      </c>
      <c r="B23" s="2" t="s">
        <v>28</v>
      </c>
      <c r="C23" s="1" t="s">
        <v>3151</v>
      </c>
      <c r="D23" s="44" t="s">
        <v>3263</v>
      </c>
      <c r="E23" s="2" t="s">
        <v>3152</v>
      </c>
      <c r="F23" s="363">
        <v>0</v>
      </c>
      <c r="G23" s="363">
        <v>1</v>
      </c>
      <c r="H23" s="363">
        <v>0.01</v>
      </c>
      <c r="I23" s="6" t="s">
        <v>2905</v>
      </c>
      <c r="J23" s="44" t="s">
        <v>3153</v>
      </c>
      <c r="K23" s="44" t="s">
        <v>251</v>
      </c>
      <c r="L23" s="6" t="s">
        <v>252</v>
      </c>
    </row>
    <row r="24" spans="1:14" ht="150" x14ac:dyDescent="0.25">
      <c r="A24" s="1" t="s">
        <v>8</v>
      </c>
      <c r="B24" s="44" t="s">
        <v>3264</v>
      </c>
      <c r="C24" s="1" t="s">
        <v>2821</v>
      </c>
      <c r="D24" s="44" t="s">
        <v>3264</v>
      </c>
      <c r="E24" s="1" t="s">
        <v>2312</v>
      </c>
      <c r="F24" s="364">
        <v>0</v>
      </c>
      <c r="G24" s="206">
        <v>1</v>
      </c>
      <c r="H24" s="206">
        <v>0.01</v>
      </c>
      <c r="I24" s="44" t="s">
        <v>36</v>
      </c>
      <c r="J24" s="44" t="s">
        <v>3098</v>
      </c>
      <c r="K24" s="44" t="s">
        <v>2499</v>
      </c>
      <c r="L24" s="6" t="s">
        <v>2500</v>
      </c>
      <c r="M24" s="366" t="s">
        <v>156</v>
      </c>
    </row>
    <row r="25" spans="1:14" ht="45" x14ac:dyDescent="0.25">
      <c r="A25" s="2" t="s">
        <v>8</v>
      </c>
      <c r="B25" s="2" t="s">
        <v>283</v>
      </c>
      <c r="C25" s="1" t="s">
        <v>286</v>
      </c>
      <c r="D25" s="2" t="s">
        <v>368</v>
      </c>
      <c r="E25" s="1" t="s">
        <v>2320</v>
      </c>
      <c r="F25" s="168">
        <v>-0.5</v>
      </c>
      <c r="G25" s="168">
        <v>1</v>
      </c>
      <c r="H25" s="168">
        <v>0.02</v>
      </c>
      <c r="I25" s="6" t="s">
        <v>287</v>
      </c>
      <c r="J25" s="44" t="s">
        <v>3513</v>
      </c>
      <c r="K25" s="44" t="s">
        <v>289</v>
      </c>
      <c r="L25" s="6" t="s">
        <v>291</v>
      </c>
      <c r="M25" s="366" t="s">
        <v>324</v>
      </c>
    </row>
    <row r="26" spans="1:14" ht="45" x14ac:dyDescent="0.25">
      <c r="A26" s="2" t="s">
        <v>8</v>
      </c>
      <c r="B26" s="2" t="s">
        <v>284</v>
      </c>
      <c r="C26" s="1" t="s">
        <v>285</v>
      </c>
      <c r="D26" s="2" t="s">
        <v>368</v>
      </c>
      <c r="E26" s="1" t="s">
        <v>2319</v>
      </c>
      <c r="F26" s="168">
        <v>-0.5</v>
      </c>
      <c r="G26" s="168">
        <v>1</v>
      </c>
      <c r="H26" s="168">
        <v>0.02</v>
      </c>
      <c r="I26" s="6" t="s">
        <v>288</v>
      </c>
      <c r="J26" s="44" t="s">
        <v>3514</v>
      </c>
      <c r="K26" s="44" t="s">
        <v>290</v>
      </c>
      <c r="L26" s="6" t="s">
        <v>291</v>
      </c>
      <c r="M26" s="366" t="s">
        <v>324</v>
      </c>
    </row>
    <row r="27" spans="1:14" ht="45" x14ac:dyDescent="0.25">
      <c r="A27" s="1" t="s">
        <v>8</v>
      </c>
      <c r="B27" s="1" t="s">
        <v>3515</v>
      </c>
      <c r="C27" s="1" t="s">
        <v>319</v>
      </c>
      <c r="D27" s="1" t="s">
        <v>3515</v>
      </c>
      <c r="E27" s="1" t="s">
        <v>3541</v>
      </c>
      <c r="F27" s="1">
        <v>0</v>
      </c>
      <c r="G27" s="1">
        <v>1</v>
      </c>
      <c r="H27" s="1">
        <v>1</v>
      </c>
      <c r="I27" s="44" t="s">
        <v>31</v>
      </c>
    </row>
    <row r="28" spans="1:14" ht="60" x14ac:dyDescent="0.25">
      <c r="A28" s="1" t="s">
        <v>8</v>
      </c>
      <c r="B28" s="1" t="s">
        <v>17</v>
      </c>
      <c r="C28" s="1" t="s">
        <v>29</v>
      </c>
      <c r="D28" s="1" t="s">
        <v>17</v>
      </c>
      <c r="E28" s="1" t="s">
        <v>2318</v>
      </c>
      <c r="F28" s="364">
        <v>0</v>
      </c>
      <c r="G28" s="206">
        <v>1</v>
      </c>
      <c r="H28" s="206">
        <v>0.01</v>
      </c>
      <c r="I28" s="44" t="s">
        <v>35</v>
      </c>
      <c r="J28" s="44" t="s">
        <v>3516</v>
      </c>
      <c r="K28" s="44" t="s">
        <v>215</v>
      </c>
      <c r="L28" s="6" t="s">
        <v>216</v>
      </c>
      <c r="M28" s="365" t="s">
        <v>158</v>
      </c>
    </row>
    <row r="29" spans="1:14" ht="135" x14ac:dyDescent="0.25">
      <c r="A29" s="1" t="s">
        <v>8</v>
      </c>
      <c r="B29" s="1" t="s">
        <v>132</v>
      </c>
      <c r="C29" s="1" t="s">
        <v>131</v>
      </c>
      <c r="D29" s="1" t="s">
        <v>132</v>
      </c>
      <c r="E29" s="1" t="s">
        <v>2317</v>
      </c>
      <c r="F29" s="5">
        <v>0</v>
      </c>
      <c r="G29" s="5">
        <v>25000</v>
      </c>
      <c r="H29" s="5">
        <v>500</v>
      </c>
      <c r="I29" s="44" t="s">
        <v>193</v>
      </c>
      <c r="J29" s="44" t="s">
        <v>3517</v>
      </c>
      <c r="K29" s="44" t="s">
        <v>217</v>
      </c>
      <c r="L29" s="6" t="s">
        <v>218</v>
      </c>
      <c r="M29" s="365" t="s">
        <v>153</v>
      </c>
      <c r="N29" s="44" t="s">
        <v>194</v>
      </c>
    </row>
    <row r="30" spans="1:14" ht="60" x14ac:dyDescent="0.25">
      <c r="A30" s="1" t="s">
        <v>8</v>
      </c>
      <c r="B30" s="1" t="s">
        <v>19</v>
      </c>
      <c r="C30" s="1" t="s">
        <v>3095</v>
      </c>
      <c r="D30" s="1" t="s">
        <v>19</v>
      </c>
      <c r="E30" s="1" t="s">
        <v>2316</v>
      </c>
      <c r="F30" s="364">
        <v>0</v>
      </c>
      <c r="G30" s="364">
        <v>1</v>
      </c>
      <c r="H30" s="364">
        <v>0.01</v>
      </c>
      <c r="I30" s="44" t="s">
        <v>35</v>
      </c>
      <c r="J30" s="44" t="s">
        <v>3518</v>
      </c>
      <c r="K30" s="44" t="s">
        <v>219</v>
      </c>
      <c r="L30" s="6" t="s">
        <v>220</v>
      </c>
      <c r="M30" s="365" t="s">
        <v>154</v>
      </c>
      <c r="N30" s="44"/>
    </row>
    <row r="31" spans="1:14" ht="60" x14ac:dyDescent="0.25">
      <c r="A31" s="1" t="s">
        <v>8</v>
      </c>
      <c r="B31" s="1" t="s">
        <v>136</v>
      </c>
      <c r="C31" s="1" t="s">
        <v>297</v>
      </c>
      <c r="D31" s="1" t="s">
        <v>136</v>
      </c>
      <c r="E31" s="1" t="s">
        <v>2315</v>
      </c>
      <c r="F31" s="364">
        <v>0</v>
      </c>
      <c r="G31" s="364">
        <f>ROUND([1]MaxBoundCalculations!B181,2)</f>
        <v>1.1299999999999999</v>
      </c>
      <c r="H31" s="364">
        <v>0.01</v>
      </c>
      <c r="I31" s="44" t="s">
        <v>137</v>
      </c>
      <c r="J31" s="44" t="s">
        <v>3519</v>
      </c>
      <c r="K31" s="44" t="s">
        <v>221</v>
      </c>
      <c r="L31" s="6" t="s">
        <v>222</v>
      </c>
      <c r="M31" s="365" t="s">
        <v>155</v>
      </c>
      <c r="N31" s="44" t="s">
        <v>421</v>
      </c>
    </row>
    <row r="32" spans="1:14" ht="45" x14ac:dyDescent="0.25">
      <c r="A32" s="1" t="s">
        <v>8</v>
      </c>
      <c r="B32" s="1" t="s">
        <v>3520</v>
      </c>
      <c r="C32" s="1" t="s">
        <v>3150</v>
      </c>
      <c r="D32" s="1" t="s">
        <v>3520</v>
      </c>
      <c r="E32" s="208"/>
      <c r="F32" s="1">
        <v>0</v>
      </c>
      <c r="G32" s="1">
        <v>1</v>
      </c>
      <c r="H32" s="1">
        <v>1</v>
      </c>
      <c r="I32" s="44" t="s">
        <v>31</v>
      </c>
      <c r="J32" s="222" t="s">
        <v>3521</v>
      </c>
    </row>
    <row r="33" spans="1:14" ht="75" x14ac:dyDescent="0.25">
      <c r="A33" s="1" t="s">
        <v>8</v>
      </c>
      <c r="B33" s="1" t="s">
        <v>3522</v>
      </c>
      <c r="C33" s="1" t="s">
        <v>133</v>
      </c>
      <c r="D33" s="1" t="s">
        <v>3522</v>
      </c>
      <c r="E33" s="208"/>
      <c r="F33" s="1">
        <v>0</v>
      </c>
      <c r="G33" s="1">
        <v>1</v>
      </c>
      <c r="H33" s="1">
        <v>1</v>
      </c>
      <c r="I33" s="44" t="s">
        <v>31</v>
      </c>
      <c r="J33" s="222" t="s">
        <v>3336</v>
      </c>
    </row>
    <row r="34" spans="1:14" ht="45" x14ac:dyDescent="0.25">
      <c r="A34" s="1" t="s">
        <v>8</v>
      </c>
      <c r="B34" s="1" t="s">
        <v>3523</v>
      </c>
      <c r="C34" s="1" t="s">
        <v>379</v>
      </c>
      <c r="D34" s="1" t="s">
        <v>3523</v>
      </c>
      <c r="E34" s="1" t="s">
        <v>3542</v>
      </c>
      <c r="F34" s="1">
        <v>0</v>
      </c>
      <c r="G34" s="1">
        <v>1</v>
      </c>
      <c r="H34" s="1">
        <v>1</v>
      </c>
      <c r="I34" s="44" t="s">
        <v>31</v>
      </c>
      <c r="J34" s="44"/>
    </row>
    <row r="35" spans="1:14" ht="90" x14ac:dyDescent="0.25">
      <c r="A35" s="1" t="s">
        <v>8</v>
      </c>
      <c r="B35" s="1" t="s">
        <v>2290</v>
      </c>
      <c r="C35" s="1" t="s">
        <v>2289</v>
      </c>
      <c r="D35" s="1" t="s">
        <v>2291</v>
      </c>
      <c r="E35" s="208"/>
      <c r="F35" s="223">
        <v>0</v>
      </c>
      <c r="G35" s="1">
        <v>20</v>
      </c>
      <c r="H35" s="1">
        <v>1</v>
      </c>
      <c r="I35" s="6" t="s">
        <v>134</v>
      </c>
      <c r="J35" s="44" t="s">
        <v>3524</v>
      </c>
      <c r="K35" s="44" t="s">
        <v>223</v>
      </c>
      <c r="L35" s="6" t="s">
        <v>2292</v>
      </c>
      <c r="M35" s="366" t="s">
        <v>3525</v>
      </c>
      <c r="N35" s="366" t="s">
        <v>3525</v>
      </c>
    </row>
    <row r="36" spans="1:14" ht="165" x14ac:dyDescent="0.25">
      <c r="A36" s="2" t="s">
        <v>8</v>
      </c>
      <c r="B36" s="2" t="s">
        <v>266</v>
      </c>
      <c r="C36" s="1" t="s">
        <v>267</v>
      </c>
      <c r="D36" s="2" t="s">
        <v>266</v>
      </c>
      <c r="E36" s="1" t="s">
        <v>2314</v>
      </c>
      <c r="F36" s="168">
        <v>0</v>
      </c>
      <c r="G36" s="168">
        <v>0.6</v>
      </c>
      <c r="H36" s="168">
        <v>0.01</v>
      </c>
      <c r="I36" s="6" t="s">
        <v>271</v>
      </c>
      <c r="J36" s="44" t="s">
        <v>3526</v>
      </c>
      <c r="K36" s="6" t="s">
        <v>2271</v>
      </c>
      <c r="L36" s="6" t="s">
        <v>272</v>
      </c>
      <c r="M36" s="365" t="s">
        <v>3348</v>
      </c>
    </row>
    <row r="37" spans="1:14" ht="45" x14ac:dyDescent="0.25">
      <c r="A37" s="2" t="s">
        <v>8</v>
      </c>
      <c r="B37" s="46" t="s">
        <v>2366</v>
      </c>
      <c r="C37" s="1" t="s">
        <v>2367</v>
      </c>
      <c r="D37" s="46" t="s">
        <v>2366</v>
      </c>
      <c r="E37" s="2" t="s">
        <v>2368</v>
      </c>
      <c r="F37" s="168">
        <v>0</v>
      </c>
      <c r="G37" s="168">
        <v>0.9</v>
      </c>
      <c r="H37" s="168">
        <v>0.01</v>
      </c>
      <c r="I37" s="6" t="s">
        <v>2369</v>
      </c>
      <c r="J37" s="44" t="s">
        <v>3337</v>
      </c>
      <c r="K37" s="6" t="s">
        <v>2425</v>
      </c>
      <c r="L37" s="6" t="s">
        <v>2424</v>
      </c>
    </row>
    <row r="38" spans="1:14" ht="60" x14ac:dyDescent="0.25">
      <c r="A38" s="2" t="s">
        <v>8</v>
      </c>
      <c r="B38" s="2" t="s">
        <v>263</v>
      </c>
      <c r="C38" s="1" t="s">
        <v>298</v>
      </c>
      <c r="D38" s="2" t="s">
        <v>369</v>
      </c>
      <c r="E38" s="1" t="s">
        <v>2313</v>
      </c>
      <c r="F38" s="168">
        <v>0</v>
      </c>
      <c r="G38" s="168">
        <v>0.4</v>
      </c>
      <c r="H38" s="168">
        <v>0.01</v>
      </c>
      <c r="I38" s="6" t="s">
        <v>264</v>
      </c>
      <c r="J38" s="44" t="s">
        <v>3527</v>
      </c>
      <c r="K38" s="6" t="s">
        <v>2272</v>
      </c>
      <c r="L38" s="6" t="s">
        <v>265</v>
      </c>
      <c r="M38" s="366" t="s">
        <v>325</v>
      </c>
    </row>
    <row r="39" spans="1:14" ht="180" x14ac:dyDescent="0.25">
      <c r="A39" s="2" t="s">
        <v>8</v>
      </c>
      <c r="B39" s="1" t="s">
        <v>2875</v>
      </c>
      <c r="C39" s="1" t="s">
        <v>2877</v>
      </c>
      <c r="D39" s="1" t="s">
        <v>2875</v>
      </c>
      <c r="E39" s="1" t="s">
        <v>2878</v>
      </c>
      <c r="F39" s="168">
        <v>0</v>
      </c>
      <c r="G39" s="168">
        <v>0.95</v>
      </c>
      <c r="H39" s="168">
        <v>0.01</v>
      </c>
      <c r="I39" s="6" t="s">
        <v>2879</v>
      </c>
      <c r="J39" s="44" t="s">
        <v>3338</v>
      </c>
      <c r="K39" s="44" t="s">
        <v>224</v>
      </c>
      <c r="L39" s="6"/>
      <c r="M39" s="365" t="s">
        <v>3347</v>
      </c>
    </row>
    <row r="40" spans="1:14" ht="195" x14ac:dyDescent="0.25">
      <c r="A40" s="1" t="s">
        <v>8</v>
      </c>
      <c r="B40" s="1" t="s">
        <v>18</v>
      </c>
      <c r="C40" s="1" t="s">
        <v>135</v>
      </c>
      <c r="D40" s="1" t="s">
        <v>18</v>
      </c>
      <c r="E40" s="1" t="s">
        <v>2876</v>
      </c>
      <c r="F40" s="2">
        <v>0</v>
      </c>
      <c r="G40" s="2">
        <v>60</v>
      </c>
      <c r="H40" s="2">
        <v>1</v>
      </c>
      <c r="I40" s="368" t="str">
        <f>[1]UnitControlCenter!$B$45</f>
        <v>$/MWh</v>
      </c>
      <c r="J40" s="44" t="s">
        <v>3339</v>
      </c>
      <c r="K40" s="44" t="s">
        <v>224</v>
      </c>
      <c r="L40" s="6" t="s">
        <v>225</v>
      </c>
      <c r="M40" s="365" t="s">
        <v>157</v>
      </c>
    </row>
    <row r="41" spans="1:14" ht="105" x14ac:dyDescent="0.25">
      <c r="A41" s="1" t="s">
        <v>9</v>
      </c>
      <c r="B41" s="1" t="s">
        <v>3368</v>
      </c>
      <c r="C41" s="1" t="s">
        <v>3326</v>
      </c>
      <c r="D41" s="1" t="s">
        <v>3368</v>
      </c>
      <c r="E41" s="1" t="s">
        <v>3327</v>
      </c>
      <c r="F41" s="168">
        <v>0</v>
      </c>
      <c r="G41" s="168">
        <v>0.5</v>
      </c>
      <c r="H41" s="168">
        <v>0.01</v>
      </c>
      <c r="I41" s="6" t="s">
        <v>3325</v>
      </c>
      <c r="J41" s="44" t="s">
        <v>3528</v>
      </c>
    </row>
    <row r="42" spans="1:14" ht="75" x14ac:dyDescent="0.25">
      <c r="A42" s="1" t="s">
        <v>9</v>
      </c>
      <c r="B42" s="1" t="s">
        <v>28</v>
      </c>
      <c r="C42" s="1" t="s">
        <v>3155</v>
      </c>
      <c r="D42" s="1" t="s">
        <v>3156</v>
      </c>
      <c r="E42" s="1" t="s">
        <v>3154</v>
      </c>
      <c r="F42" s="364">
        <v>0</v>
      </c>
      <c r="G42" s="206">
        <v>1</v>
      </c>
      <c r="H42" s="206">
        <v>0.01</v>
      </c>
      <c r="I42" s="44" t="s">
        <v>2905</v>
      </c>
      <c r="J42" s="44" t="s">
        <v>3157</v>
      </c>
      <c r="K42" s="44" t="s">
        <v>251</v>
      </c>
      <c r="L42" s="6" t="s">
        <v>252</v>
      </c>
    </row>
    <row r="43" spans="1:14" ht="30" x14ac:dyDescent="0.25">
      <c r="A43" s="1" t="s">
        <v>9</v>
      </c>
      <c r="B43" s="1" t="s">
        <v>21</v>
      </c>
      <c r="C43" s="1" t="s">
        <v>2857</v>
      </c>
      <c r="D43" s="1" t="s">
        <v>21</v>
      </c>
      <c r="E43" s="1" t="s">
        <v>2858</v>
      </c>
      <c r="F43" s="364">
        <v>0</v>
      </c>
      <c r="G43" s="206">
        <v>1</v>
      </c>
      <c r="H43" s="206">
        <v>0.01</v>
      </c>
      <c r="I43" s="44" t="s">
        <v>35</v>
      </c>
      <c r="J43" s="44" t="s">
        <v>2435</v>
      </c>
      <c r="K43" s="44" t="s">
        <v>226</v>
      </c>
      <c r="L43" s="6" t="s">
        <v>227</v>
      </c>
      <c r="M43" s="365" t="s">
        <v>2436</v>
      </c>
    </row>
    <row r="44" spans="1:14" ht="60" x14ac:dyDescent="0.25">
      <c r="A44" s="1" t="s">
        <v>9</v>
      </c>
      <c r="B44" s="1" t="s">
        <v>25</v>
      </c>
      <c r="C44" s="1" t="s">
        <v>299</v>
      </c>
      <c r="D44" s="1" t="s">
        <v>25</v>
      </c>
      <c r="E44" s="1" t="s">
        <v>2311</v>
      </c>
      <c r="F44" s="364">
        <v>0</v>
      </c>
      <c r="G44" s="206">
        <v>1</v>
      </c>
      <c r="H44" s="206">
        <v>0.01</v>
      </c>
      <c r="I44" s="44" t="s">
        <v>35</v>
      </c>
      <c r="J44" s="44" t="s">
        <v>2336</v>
      </c>
      <c r="K44" s="44" t="s">
        <v>228</v>
      </c>
      <c r="L44" s="6" t="s">
        <v>229</v>
      </c>
      <c r="M44" s="365" t="s">
        <v>158</v>
      </c>
    </row>
    <row r="45" spans="1:14" ht="60" x14ac:dyDescent="0.25">
      <c r="A45" s="1" t="s">
        <v>9</v>
      </c>
      <c r="B45" s="1" t="s">
        <v>23</v>
      </c>
      <c r="C45" s="1" t="s">
        <v>60</v>
      </c>
      <c r="D45" s="1" t="s">
        <v>23</v>
      </c>
      <c r="E45" s="1" t="s">
        <v>2310</v>
      </c>
      <c r="F45" s="364">
        <v>0</v>
      </c>
      <c r="G45" s="206">
        <v>1</v>
      </c>
      <c r="H45" s="206">
        <v>0.01</v>
      </c>
      <c r="I45" s="44" t="s">
        <v>35</v>
      </c>
      <c r="J45" s="44" t="s">
        <v>2337</v>
      </c>
      <c r="K45" s="44" t="s">
        <v>230</v>
      </c>
      <c r="L45" s="6" t="s">
        <v>231</v>
      </c>
      <c r="M45" s="365" t="s">
        <v>158</v>
      </c>
    </row>
    <row r="46" spans="1:14" ht="60" x14ac:dyDescent="0.25">
      <c r="A46" s="1" t="s">
        <v>9</v>
      </c>
      <c r="B46" s="1" t="s">
        <v>104</v>
      </c>
      <c r="C46" s="1" t="s">
        <v>300</v>
      </c>
      <c r="D46" s="1" t="s">
        <v>104</v>
      </c>
      <c r="E46" s="1" t="s">
        <v>2309</v>
      </c>
      <c r="F46" s="206">
        <v>0</v>
      </c>
      <c r="G46" s="206">
        <v>0.25</v>
      </c>
      <c r="H46" s="206">
        <v>0.01</v>
      </c>
      <c r="I46" s="44" t="s">
        <v>32</v>
      </c>
      <c r="J46" s="44" t="s">
        <v>3529</v>
      </c>
      <c r="K46" s="44" t="s">
        <v>232</v>
      </c>
      <c r="L46" s="6" t="s">
        <v>233</v>
      </c>
      <c r="M46" s="366" t="s">
        <v>2284</v>
      </c>
      <c r="N46" s="6" t="s">
        <v>2284</v>
      </c>
    </row>
    <row r="47" spans="1:14" ht="60" x14ac:dyDescent="0.25">
      <c r="A47" s="1" t="s">
        <v>9</v>
      </c>
      <c r="B47" s="1" t="s">
        <v>24</v>
      </c>
      <c r="C47" s="1" t="s">
        <v>301</v>
      </c>
      <c r="D47" s="1" t="s">
        <v>24</v>
      </c>
      <c r="E47" s="1" t="s">
        <v>2308</v>
      </c>
      <c r="F47" s="364">
        <v>0</v>
      </c>
      <c r="G47" s="206">
        <v>1</v>
      </c>
      <c r="H47" s="206">
        <v>0.01</v>
      </c>
      <c r="I47" s="44" t="s">
        <v>35</v>
      </c>
      <c r="J47" s="44" t="s">
        <v>2338</v>
      </c>
      <c r="K47" s="44" t="s">
        <v>234</v>
      </c>
      <c r="L47" s="6" t="s">
        <v>235</v>
      </c>
      <c r="M47" s="365" t="s">
        <v>158</v>
      </c>
    </row>
    <row r="48" spans="1:14" ht="105" x14ac:dyDescent="0.25">
      <c r="A48" s="1" t="s">
        <v>9</v>
      </c>
      <c r="B48" s="1" t="s">
        <v>2767</v>
      </c>
      <c r="C48" s="1" t="s">
        <v>2444</v>
      </c>
      <c r="D48" s="1" t="s">
        <v>2767</v>
      </c>
      <c r="E48" s="1" t="s">
        <v>2458</v>
      </c>
      <c r="F48" s="364">
        <v>0</v>
      </c>
      <c r="G48" s="364">
        <v>1</v>
      </c>
      <c r="H48" s="206">
        <v>0.01</v>
      </c>
      <c r="I48" s="44" t="s">
        <v>2457</v>
      </c>
      <c r="J48" s="44" t="s">
        <v>3530</v>
      </c>
      <c r="K48" s="44" t="s">
        <v>236</v>
      </c>
      <c r="L48" s="6" t="s">
        <v>2782</v>
      </c>
      <c r="M48" s="365"/>
    </row>
    <row r="49" spans="1:14" ht="45" x14ac:dyDescent="0.25">
      <c r="A49" s="2" t="s">
        <v>9</v>
      </c>
      <c r="B49" s="2" t="s">
        <v>2862</v>
      </c>
      <c r="C49" s="1" t="s">
        <v>2865</v>
      </c>
      <c r="D49" s="2" t="s">
        <v>2869</v>
      </c>
      <c r="E49" s="2" t="s">
        <v>2870</v>
      </c>
      <c r="F49" s="363">
        <v>0</v>
      </c>
      <c r="G49" s="168">
        <v>1</v>
      </c>
      <c r="H49" s="168">
        <v>0.01</v>
      </c>
      <c r="I49" s="6" t="s">
        <v>35</v>
      </c>
      <c r="J49" s="6" t="s">
        <v>3424</v>
      </c>
      <c r="K49" s="6" t="s">
        <v>2287</v>
      </c>
      <c r="L49" s="6" t="s">
        <v>2288</v>
      </c>
      <c r="M49" s="366" t="s">
        <v>158</v>
      </c>
    </row>
    <row r="50" spans="1:14" ht="45" x14ac:dyDescent="0.25">
      <c r="A50" s="2" t="s">
        <v>9</v>
      </c>
      <c r="B50" s="2" t="s">
        <v>2863</v>
      </c>
      <c r="C50" s="1" t="s">
        <v>2866</v>
      </c>
      <c r="D50" s="2" t="s">
        <v>2869</v>
      </c>
      <c r="E50" s="2" t="s">
        <v>2871</v>
      </c>
      <c r="F50" s="363">
        <v>0</v>
      </c>
      <c r="G50" s="168">
        <v>1</v>
      </c>
      <c r="H50" s="168">
        <v>0.01</v>
      </c>
      <c r="I50" s="6" t="s">
        <v>35</v>
      </c>
      <c r="J50" s="6" t="s">
        <v>3427</v>
      </c>
      <c r="K50" s="6" t="s">
        <v>2287</v>
      </c>
      <c r="L50" s="6" t="s">
        <v>2288</v>
      </c>
      <c r="M50" s="366"/>
    </row>
    <row r="51" spans="1:14" ht="45" x14ac:dyDescent="0.25">
      <c r="A51" s="2" t="s">
        <v>9</v>
      </c>
      <c r="B51" s="2" t="s">
        <v>2864</v>
      </c>
      <c r="C51" s="1" t="s">
        <v>2867</v>
      </c>
      <c r="D51" s="2" t="s">
        <v>2869</v>
      </c>
      <c r="E51" s="2" t="s">
        <v>2872</v>
      </c>
      <c r="F51" s="363">
        <v>0</v>
      </c>
      <c r="G51" s="168">
        <v>1</v>
      </c>
      <c r="H51" s="168">
        <v>0.01</v>
      </c>
      <c r="I51" s="6" t="s">
        <v>35</v>
      </c>
      <c r="J51" s="6" t="s">
        <v>3425</v>
      </c>
      <c r="K51" s="6" t="s">
        <v>2287</v>
      </c>
      <c r="L51" s="6" t="s">
        <v>2288</v>
      </c>
      <c r="M51" s="366"/>
    </row>
    <row r="52" spans="1:14" ht="45" x14ac:dyDescent="0.25">
      <c r="A52" s="2" t="s">
        <v>9</v>
      </c>
      <c r="B52" s="2" t="s">
        <v>2874</v>
      </c>
      <c r="C52" s="1" t="s">
        <v>2868</v>
      </c>
      <c r="D52" s="2" t="s">
        <v>2869</v>
      </c>
      <c r="E52" s="2" t="s">
        <v>2873</v>
      </c>
      <c r="F52" s="363">
        <v>0</v>
      </c>
      <c r="G52" s="168">
        <v>1</v>
      </c>
      <c r="H52" s="168">
        <v>0.01</v>
      </c>
      <c r="I52" s="6" t="s">
        <v>35</v>
      </c>
      <c r="J52" s="6" t="s">
        <v>3426</v>
      </c>
      <c r="K52" s="6" t="s">
        <v>2287</v>
      </c>
      <c r="L52" s="6" t="s">
        <v>2288</v>
      </c>
      <c r="M52" s="366"/>
    </row>
    <row r="53" spans="1:14" ht="195" x14ac:dyDescent="0.25">
      <c r="A53" s="1" t="s">
        <v>9</v>
      </c>
      <c r="B53" s="1" t="s">
        <v>2484</v>
      </c>
      <c r="C53" s="1" t="s">
        <v>2483</v>
      </c>
      <c r="D53" s="1" t="s">
        <v>2484</v>
      </c>
      <c r="E53" s="1" t="s">
        <v>2486</v>
      </c>
      <c r="F53" s="364">
        <v>0</v>
      </c>
      <c r="G53" s="206">
        <v>1</v>
      </c>
      <c r="H53" s="206">
        <v>0.01</v>
      </c>
      <c r="I53" s="44" t="s">
        <v>2487</v>
      </c>
      <c r="J53" s="44" t="s">
        <v>3340</v>
      </c>
      <c r="K53" s="44"/>
      <c r="L53" s="6" t="s">
        <v>2777</v>
      </c>
      <c r="M53" s="365" t="s">
        <v>3346</v>
      </c>
    </row>
    <row r="54" spans="1:14" ht="60" x14ac:dyDescent="0.25">
      <c r="A54" s="1" t="s">
        <v>9</v>
      </c>
      <c r="B54" s="1" t="s">
        <v>22</v>
      </c>
      <c r="C54" s="1" t="s">
        <v>302</v>
      </c>
      <c r="D54" s="43" t="s">
        <v>370</v>
      </c>
      <c r="E54" s="1" t="s">
        <v>2307</v>
      </c>
      <c r="F54" s="364">
        <v>0</v>
      </c>
      <c r="G54" s="206">
        <v>1</v>
      </c>
      <c r="H54" s="206">
        <v>0.01</v>
      </c>
      <c r="I54" s="44" t="s">
        <v>35</v>
      </c>
      <c r="J54" s="44" t="s">
        <v>3341</v>
      </c>
      <c r="K54" s="44" t="s">
        <v>237</v>
      </c>
      <c r="L54" s="6" t="s">
        <v>238</v>
      </c>
      <c r="M54" s="365"/>
    </row>
    <row r="55" spans="1:14" ht="60" x14ac:dyDescent="0.25">
      <c r="A55" s="1" t="s">
        <v>9</v>
      </c>
      <c r="B55" s="1" t="s">
        <v>20</v>
      </c>
      <c r="C55" s="1" t="s">
        <v>303</v>
      </c>
      <c r="D55" s="43" t="s">
        <v>370</v>
      </c>
      <c r="E55" s="1" t="s">
        <v>2306</v>
      </c>
      <c r="F55" s="364">
        <v>0</v>
      </c>
      <c r="G55" s="206">
        <v>1</v>
      </c>
      <c r="H55" s="206">
        <v>0.01</v>
      </c>
      <c r="I55" s="44" t="s">
        <v>35</v>
      </c>
      <c r="J55" s="44" t="s">
        <v>3342</v>
      </c>
      <c r="K55" s="44" t="s">
        <v>239</v>
      </c>
      <c r="L55" s="6" t="s">
        <v>240</v>
      </c>
      <c r="M55" s="365"/>
    </row>
    <row r="56" spans="1:14" ht="30" x14ac:dyDescent="0.25">
      <c r="A56" s="1" t="s">
        <v>9</v>
      </c>
      <c r="B56" s="1" t="s">
        <v>3375</v>
      </c>
      <c r="C56" s="1" t="s">
        <v>3376</v>
      </c>
      <c r="D56" s="1" t="s">
        <v>3375</v>
      </c>
      <c r="E56" s="1" t="s">
        <v>3377</v>
      </c>
      <c r="F56" s="364">
        <v>0</v>
      </c>
      <c r="G56" s="206">
        <v>1</v>
      </c>
      <c r="H56" s="206">
        <v>0.01</v>
      </c>
      <c r="I56" s="44" t="s">
        <v>35</v>
      </c>
      <c r="J56" s="44" t="s">
        <v>3378</v>
      </c>
      <c r="K56" s="44"/>
      <c r="L56" s="6"/>
      <c r="M56" s="365"/>
    </row>
    <row r="57" spans="1:14" ht="75" x14ac:dyDescent="0.25">
      <c r="A57" s="1" t="s">
        <v>9</v>
      </c>
      <c r="B57" s="1" t="s">
        <v>2546</v>
      </c>
      <c r="C57" s="1" t="s">
        <v>2547</v>
      </c>
      <c r="D57" s="1" t="s">
        <v>2547</v>
      </c>
      <c r="E57" s="1" t="s">
        <v>2548</v>
      </c>
      <c r="F57" s="364">
        <v>0</v>
      </c>
      <c r="G57" s="206">
        <v>1</v>
      </c>
      <c r="H57" s="206">
        <v>0.01</v>
      </c>
      <c r="I57" s="44" t="s">
        <v>2549</v>
      </c>
      <c r="J57" s="44" t="s">
        <v>3531</v>
      </c>
      <c r="K57" s="44"/>
      <c r="L57" s="6" t="s">
        <v>2778</v>
      </c>
      <c r="M57" s="365" t="s">
        <v>3532</v>
      </c>
    </row>
    <row r="58" spans="1:14" ht="60" x14ac:dyDescent="0.25">
      <c r="A58" s="1" t="s">
        <v>139</v>
      </c>
      <c r="B58" s="1" t="s">
        <v>141</v>
      </c>
      <c r="C58" s="1" t="s">
        <v>452</v>
      </c>
      <c r="D58" s="1" t="s">
        <v>141</v>
      </c>
      <c r="E58" s="1" t="s">
        <v>2305</v>
      </c>
      <c r="F58" s="364">
        <v>0</v>
      </c>
      <c r="G58" s="206">
        <v>1</v>
      </c>
      <c r="H58" s="206">
        <v>0.01</v>
      </c>
      <c r="I58" s="44" t="s">
        <v>35</v>
      </c>
      <c r="J58" s="44" t="s">
        <v>2339</v>
      </c>
      <c r="K58" s="44" t="s">
        <v>241</v>
      </c>
      <c r="L58" s="6" t="s">
        <v>242</v>
      </c>
      <c r="M58" s="365" t="s">
        <v>158</v>
      </c>
      <c r="N58" s="44" t="s">
        <v>191</v>
      </c>
    </row>
    <row r="59" spans="1:14" ht="45" x14ac:dyDescent="0.25">
      <c r="A59" s="1" t="s">
        <v>139</v>
      </c>
      <c r="B59" s="1" t="s">
        <v>273</v>
      </c>
      <c r="C59" s="1" t="s">
        <v>461</v>
      </c>
      <c r="D59" s="1" t="s">
        <v>273</v>
      </c>
      <c r="E59" s="1" t="s">
        <v>2304</v>
      </c>
      <c r="F59" s="364">
        <v>0</v>
      </c>
      <c r="G59" s="206">
        <v>1</v>
      </c>
      <c r="H59" s="206">
        <v>0.01</v>
      </c>
      <c r="I59" s="44" t="s">
        <v>35</v>
      </c>
      <c r="J59" s="44"/>
      <c r="K59" s="44" t="s">
        <v>333</v>
      </c>
      <c r="L59" s="6" t="s">
        <v>334</v>
      </c>
      <c r="M59" s="365"/>
      <c r="N59" s="44"/>
    </row>
    <row r="60" spans="1:14" ht="45" x14ac:dyDescent="0.25">
      <c r="A60" s="1" t="s">
        <v>139</v>
      </c>
      <c r="B60" s="1" t="s">
        <v>457</v>
      </c>
      <c r="C60" s="1" t="s">
        <v>458</v>
      </c>
      <c r="D60" s="1" t="s">
        <v>457</v>
      </c>
      <c r="E60" s="1" t="s">
        <v>2303</v>
      </c>
      <c r="F60" s="364">
        <v>0</v>
      </c>
      <c r="G60" s="206">
        <v>1</v>
      </c>
      <c r="H60" s="206">
        <v>0.01</v>
      </c>
      <c r="I60" s="44" t="s">
        <v>35</v>
      </c>
      <c r="J60" s="44"/>
      <c r="K60" s="44"/>
      <c r="L60" s="6" t="s">
        <v>2783</v>
      </c>
      <c r="M60" s="365"/>
      <c r="N60" s="44"/>
    </row>
    <row r="61" spans="1:14" ht="30" x14ac:dyDescent="0.25">
      <c r="A61" s="1" t="s">
        <v>139</v>
      </c>
      <c r="B61" s="1" t="s">
        <v>192</v>
      </c>
      <c r="C61" s="1" t="s">
        <v>453</v>
      </c>
      <c r="D61" s="1" t="s">
        <v>192</v>
      </c>
      <c r="E61" s="1" t="s">
        <v>2302</v>
      </c>
      <c r="F61" s="364">
        <v>0</v>
      </c>
      <c r="G61" s="206">
        <v>1</v>
      </c>
      <c r="H61" s="206">
        <v>0.01</v>
      </c>
      <c r="I61" s="44" t="s">
        <v>35</v>
      </c>
      <c r="J61" s="44" t="s">
        <v>3533</v>
      </c>
      <c r="K61" s="44" t="s">
        <v>243</v>
      </c>
      <c r="L61" s="6" t="s">
        <v>244</v>
      </c>
      <c r="M61" s="365" t="s">
        <v>158</v>
      </c>
      <c r="N61" s="44"/>
    </row>
    <row r="62" spans="1:14" ht="45" x14ac:dyDescent="0.25">
      <c r="A62" s="1" t="s">
        <v>139</v>
      </c>
      <c r="B62" s="1" t="s">
        <v>2859</v>
      </c>
      <c r="C62" s="1" t="s">
        <v>2860</v>
      </c>
      <c r="D62" s="1" t="s">
        <v>2859</v>
      </c>
      <c r="E62" s="1" t="s">
        <v>2861</v>
      </c>
      <c r="F62" s="364">
        <v>0</v>
      </c>
      <c r="G62" s="206">
        <v>1</v>
      </c>
      <c r="H62" s="206">
        <v>0.01</v>
      </c>
      <c r="I62" s="44" t="s">
        <v>35</v>
      </c>
      <c r="J62" s="44" t="s">
        <v>2880</v>
      </c>
      <c r="K62" s="44" t="s">
        <v>245</v>
      </c>
      <c r="L62" s="6" t="s">
        <v>246</v>
      </c>
      <c r="M62" s="365" t="s">
        <v>158</v>
      </c>
      <c r="N62" s="44"/>
    </row>
    <row r="63" spans="1:14" ht="45" x14ac:dyDescent="0.25">
      <c r="A63" s="1" t="s">
        <v>139</v>
      </c>
      <c r="B63" s="1" t="s">
        <v>142</v>
      </c>
      <c r="C63" s="1" t="s">
        <v>454</v>
      </c>
      <c r="D63" s="1" t="s">
        <v>142</v>
      </c>
      <c r="E63" s="1" t="s">
        <v>2301</v>
      </c>
      <c r="F63" s="364">
        <v>0</v>
      </c>
      <c r="G63" s="206">
        <v>1</v>
      </c>
      <c r="H63" s="206">
        <v>0.01</v>
      </c>
      <c r="I63" s="44" t="s">
        <v>35</v>
      </c>
      <c r="J63" s="44" t="s">
        <v>2340</v>
      </c>
      <c r="K63" s="44" t="s">
        <v>247</v>
      </c>
      <c r="L63" s="6" t="s">
        <v>248</v>
      </c>
      <c r="M63" s="365" t="s">
        <v>158</v>
      </c>
      <c r="N63" s="44"/>
    </row>
    <row r="64" spans="1:14" ht="30" x14ac:dyDescent="0.25">
      <c r="A64" s="1" t="s">
        <v>139</v>
      </c>
      <c r="B64" s="1" t="s">
        <v>140</v>
      </c>
      <c r="C64" s="1" t="s">
        <v>2894</v>
      </c>
      <c r="D64" s="1" t="s">
        <v>140</v>
      </c>
      <c r="E64" s="1" t="s">
        <v>2300</v>
      </c>
      <c r="F64" s="364">
        <v>0</v>
      </c>
      <c r="G64" s="206">
        <v>1</v>
      </c>
      <c r="H64" s="206">
        <v>0.01</v>
      </c>
      <c r="I64" s="44" t="s">
        <v>35</v>
      </c>
      <c r="J64" s="44" t="s">
        <v>2881</v>
      </c>
      <c r="K64" s="44" t="s">
        <v>249</v>
      </c>
      <c r="L64" s="6" t="s">
        <v>250</v>
      </c>
      <c r="M64" s="365" t="s">
        <v>158</v>
      </c>
      <c r="N64" s="44"/>
    </row>
    <row r="65" spans="1:14" ht="45" x14ac:dyDescent="0.25">
      <c r="A65" s="1" t="s">
        <v>139</v>
      </c>
      <c r="B65" s="1" t="s">
        <v>455</v>
      </c>
      <c r="C65" s="1" t="s">
        <v>456</v>
      </c>
      <c r="D65" s="1" t="s">
        <v>455</v>
      </c>
      <c r="E65" s="1" t="s">
        <v>2299</v>
      </c>
      <c r="F65" s="364">
        <v>0</v>
      </c>
      <c r="G65" s="206">
        <v>1</v>
      </c>
      <c r="H65" s="206">
        <v>0.01</v>
      </c>
      <c r="I65" s="44" t="s">
        <v>35</v>
      </c>
      <c r="J65" s="44"/>
      <c r="K65" s="44"/>
      <c r="L65" s="6" t="s">
        <v>2784</v>
      </c>
      <c r="M65" s="365"/>
      <c r="N65" s="44"/>
    </row>
    <row r="66" spans="1:14" ht="105" x14ac:dyDescent="0.25">
      <c r="A66" s="1" t="s">
        <v>139</v>
      </c>
      <c r="B66" s="1" t="s">
        <v>2488</v>
      </c>
      <c r="C66" s="1" t="s">
        <v>2489</v>
      </c>
      <c r="D66" s="1" t="s">
        <v>2488</v>
      </c>
      <c r="E66" s="1" t="s">
        <v>2490</v>
      </c>
      <c r="F66" s="364">
        <v>0</v>
      </c>
      <c r="G66" s="206">
        <v>1</v>
      </c>
      <c r="H66" s="206">
        <v>0.01</v>
      </c>
      <c r="I66" s="44" t="s">
        <v>2491</v>
      </c>
      <c r="J66" s="44" t="s">
        <v>3379</v>
      </c>
      <c r="K66" s="44"/>
      <c r="L66" s="6" t="s">
        <v>2779</v>
      </c>
      <c r="M66" s="213" t="s">
        <v>2492</v>
      </c>
      <c r="N66" s="44"/>
    </row>
    <row r="67" spans="1:14" ht="60" x14ac:dyDescent="0.25">
      <c r="A67" s="2" t="s">
        <v>2533</v>
      </c>
      <c r="B67" s="2" t="s">
        <v>2537</v>
      </c>
      <c r="C67" s="1" t="s">
        <v>304</v>
      </c>
      <c r="D67" s="2" t="s">
        <v>2536</v>
      </c>
      <c r="E67" s="1" t="s">
        <v>2298</v>
      </c>
      <c r="F67" s="168">
        <v>0</v>
      </c>
      <c r="G67" s="168">
        <v>1</v>
      </c>
      <c r="H67" s="168">
        <v>0.01</v>
      </c>
      <c r="I67" s="6" t="s">
        <v>59</v>
      </c>
      <c r="J67" s="6" t="s">
        <v>3534</v>
      </c>
      <c r="K67" s="6" t="s">
        <v>255</v>
      </c>
      <c r="L67" s="6" t="s">
        <v>256</v>
      </c>
      <c r="M67" s="365" t="s">
        <v>158</v>
      </c>
      <c r="N67" s="6"/>
    </row>
    <row r="68" spans="1:14" ht="60" x14ac:dyDescent="0.25">
      <c r="A68" s="2" t="s">
        <v>2533</v>
      </c>
      <c r="B68" s="2" t="s">
        <v>2820</v>
      </c>
      <c r="C68" s="1" t="s">
        <v>2819</v>
      </c>
      <c r="D68" s="2" t="s">
        <v>371</v>
      </c>
      <c r="E68" s="1" t="s">
        <v>2817</v>
      </c>
      <c r="F68" s="168">
        <v>0</v>
      </c>
      <c r="G68" s="168">
        <v>1</v>
      </c>
      <c r="H68" s="168">
        <v>0.01</v>
      </c>
      <c r="I68" s="44" t="s">
        <v>2818</v>
      </c>
      <c r="J68" s="6" t="s">
        <v>3535</v>
      </c>
      <c r="K68" s="6" t="s">
        <v>364</v>
      </c>
      <c r="L68" s="6" t="s">
        <v>2780</v>
      </c>
      <c r="M68" s="365" t="s">
        <v>158</v>
      </c>
      <c r="N68" s="6"/>
    </row>
    <row r="69" spans="1:14" ht="45" x14ac:dyDescent="0.25">
      <c r="A69" s="2" t="s">
        <v>2533</v>
      </c>
      <c r="B69" s="2" t="s">
        <v>2534</v>
      </c>
      <c r="C69" s="1" t="s">
        <v>2535</v>
      </c>
      <c r="D69" s="2" t="s">
        <v>2538</v>
      </c>
      <c r="E69" s="1" t="s">
        <v>2539</v>
      </c>
      <c r="F69" s="168">
        <v>0</v>
      </c>
      <c r="G69" s="168">
        <v>1</v>
      </c>
      <c r="H69" s="168">
        <v>0.01</v>
      </c>
      <c r="I69" s="44" t="s">
        <v>2540</v>
      </c>
      <c r="J69" s="6" t="s">
        <v>3536</v>
      </c>
      <c r="K69" s="6"/>
      <c r="L69" s="6" t="s">
        <v>2781</v>
      </c>
      <c r="M69" s="365"/>
      <c r="N69" s="6"/>
    </row>
    <row r="70" spans="1:14" ht="75" x14ac:dyDescent="0.25">
      <c r="A70" s="1" t="s">
        <v>10</v>
      </c>
      <c r="B70" s="1" t="s">
        <v>3262</v>
      </c>
      <c r="C70" s="1" t="s">
        <v>2459</v>
      </c>
      <c r="D70" s="1" t="s">
        <v>3262</v>
      </c>
      <c r="E70" s="1" t="s">
        <v>2297</v>
      </c>
      <c r="F70" s="1">
        <v>0</v>
      </c>
      <c r="G70" s="1">
        <v>300</v>
      </c>
      <c r="H70" s="1">
        <v>5</v>
      </c>
      <c r="I70" s="208" t="str">
        <f>[1]UnitControlCenter!$B$44</f>
        <v>$/metric ton CO2e</v>
      </c>
      <c r="J70" s="44" t="s">
        <v>3343</v>
      </c>
      <c r="K70" s="44" t="s">
        <v>253</v>
      </c>
      <c r="L70" s="6" t="s">
        <v>254</v>
      </c>
      <c r="M70" s="366" t="s">
        <v>2433</v>
      </c>
      <c r="N70" s="6" t="s">
        <v>418</v>
      </c>
    </row>
    <row r="71" spans="1:14" ht="60" x14ac:dyDescent="0.25">
      <c r="A71" s="1" t="s">
        <v>10</v>
      </c>
      <c r="B71" s="1" t="s">
        <v>27</v>
      </c>
      <c r="C71" s="1" t="s">
        <v>146</v>
      </c>
      <c r="D71" s="1" t="s">
        <v>27</v>
      </c>
      <c r="E71" s="1" t="s">
        <v>3543</v>
      </c>
      <c r="F71" s="168">
        <v>0</v>
      </c>
      <c r="G71" s="168">
        <v>1</v>
      </c>
      <c r="H71" s="168">
        <v>0.01</v>
      </c>
      <c r="I71" s="44" t="s">
        <v>3537</v>
      </c>
      <c r="J71" s="44" t="s">
        <v>3538</v>
      </c>
      <c r="K71" s="6" t="s">
        <v>257</v>
      </c>
      <c r="L71" s="6" t="s">
        <v>258</v>
      </c>
      <c r="M71" s="365" t="s">
        <v>158</v>
      </c>
    </row>
    <row r="72" spans="1:14" ht="60" x14ac:dyDescent="0.25">
      <c r="A72" s="2" t="s">
        <v>10</v>
      </c>
      <c r="B72" s="2" t="s">
        <v>2493</v>
      </c>
      <c r="C72" s="1" t="s">
        <v>2495</v>
      </c>
      <c r="D72" s="2" t="s">
        <v>2496</v>
      </c>
      <c r="E72" s="2" t="s">
        <v>2498</v>
      </c>
      <c r="F72" s="1">
        <v>0</v>
      </c>
      <c r="G72" s="1">
        <v>1</v>
      </c>
      <c r="H72" s="1">
        <v>1</v>
      </c>
      <c r="I72" s="44" t="s">
        <v>31</v>
      </c>
      <c r="J72" s="44"/>
    </row>
    <row r="73" spans="1:14" ht="75" x14ac:dyDescent="0.25">
      <c r="A73" s="2" t="s">
        <v>10</v>
      </c>
      <c r="B73" s="2" t="s">
        <v>3099</v>
      </c>
      <c r="C73" s="1" t="s">
        <v>2494</v>
      </c>
      <c r="D73" s="2" t="s">
        <v>2632</v>
      </c>
      <c r="E73" s="2" t="s">
        <v>2497</v>
      </c>
      <c r="F73" s="1">
        <v>0</v>
      </c>
      <c r="G73" s="1">
        <v>1</v>
      </c>
      <c r="H73" s="1">
        <v>1</v>
      </c>
      <c r="I73" s="44" t="s">
        <v>31</v>
      </c>
      <c r="J73" s="44" t="s">
        <v>3100</v>
      </c>
      <c r="K73" s="44" t="s">
        <v>253</v>
      </c>
      <c r="L73" s="6" t="s">
        <v>254</v>
      </c>
    </row>
    <row r="74" spans="1:14" ht="60" x14ac:dyDescent="0.25">
      <c r="A74" s="2" t="s">
        <v>10</v>
      </c>
      <c r="B74" s="2" t="s">
        <v>2794</v>
      </c>
      <c r="C74" s="1" t="s">
        <v>2793</v>
      </c>
      <c r="D74" s="2" t="s">
        <v>2794</v>
      </c>
      <c r="E74" s="1" t="s">
        <v>2795</v>
      </c>
      <c r="F74" s="1">
        <v>0</v>
      </c>
      <c r="G74" s="1">
        <v>1</v>
      </c>
      <c r="H74" s="1">
        <v>1</v>
      </c>
      <c r="I74" s="44" t="s">
        <v>31</v>
      </c>
      <c r="J74" s="6"/>
    </row>
    <row r="75" spans="1:14" ht="30" x14ac:dyDescent="0.25">
      <c r="A75" s="2" t="s">
        <v>10</v>
      </c>
      <c r="B75" s="2" t="s">
        <v>2842</v>
      </c>
      <c r="C75" s="1" t="s">
        <v>2842</v>
      </c>
      <c r="D75" s="2" t="s">
        <v>2842</v>
      </c>
      <c r="E75" s="2" t="s">
        <v>2843</v>
      </c>
      <c r="F75" s="168">
        <v>0</v>
      </c>
      <c r="G75" s="168">
        <v>1</v>
      </c>
      <c r="H75" s="168">
        <v>0.01</v>
      </c>
      <c r="I75" s="44" t="s">
        <v>2844</v>
      </c>
      <c r="J75" s="44" t="s">
        <v>3344</v>
      </c>
      <c r="K75" s="6" t="s">
        <v>3018</v>
      </c>
    </row>
    <row r="76" spans="1:14" ht="45" x14ac:dyDescent="0.25">
      <c r="A76" s="1" t="s">
        <v>10</v>
      </c>
      <c r="B76" s="1" t="s">
        <v>26</v>
      </c>
      <c r="C76" s="1" t="s">
        <v>305</v>
      </c>
      <c r="D76" s="1" t="s">
        <v>26</v>
      </c>
      <c r="E76" s="1" t="s">
        <v>2296</v>
      </c>
      <c r="F76" s="364">
        <v>0</v>
      </c>
      <c r="G76" s="364">
        <v>0.2</v>
      </c>
      <c r="H76" s="369">
        <v>5.0000000000000001E-3</v>
      </c>
      <c r="I76" s="44" t="s">
        <v>3539</v>
      </c>
      <c r="J76" s="44" t="s">
        <v>3540</v>
      </c>
      <c r="K76" s="6" t="s">
        <v>259</v>
      </c>
      <c r="L76" s="6" t="s">
        <v>260</v>
      </c>
      <c r="M76" s="366" t="s">
        <v>159</v>
      </c>
    </row>
    <row r="77" spans="1:14" ht="90" x14ac:dyDescent="0.25">
      <c r="A77" s="1" t="s">
        <v>2737</v>
      </c>
      <c r="B77" s="208" t="s">
        <v>335</v>
      </c>
      <c r="C77" s="1" t="s">
        <v>306</v>
      </c>
      <c r="D77" s="1" t="s">
        <v>372</v>
      </c>
      <c r="E77" s="1" t="s">
        <v>2295</v>
      </c>
      <c r="F77" s="206">
        <v>0</v>
      </c>
      <c r="G77" s="206">
        <v>0.4</v>
      </c>
      <c r="H77" s="364">
        <v>0.01</v>
      </c>
      <c r="I77" s="44" t="s">
        <v>33</v>
      </c>
      <c r="J77" s="44" t="s">
        <v>3345</v>
      </c>
      <c r="K77" s="44" t="s">
        <v>261</v>
      </c>
      <c r="L77" s="6" t="s">
        <v>262</v>
      </c>
      <c r="M77" s="365"/>
    </row>
    <row r="78" spans="1:14" ht="90" x14ac:dyDescent="0.25">
      <c r="A78" s="4" t="str">
        <f>A$77</f>
        <v>Research and Development</v>
      </c>
      <c r="B78" s="4" t="str">
        <f t="shared" ref="B78:B81" si="0">B$77</f>
        <v>Capital Cost Reduction</v>
      </c>
      <c r="C78" s="1" t="s">
        <v>307</v>
      </c>
      <c r="D78" s="4" t="str">
        <f t="shared" ref="D78:L81" si="1">D$77</f>
        <v>R&amp;D Capital Cost Reductions</v>
      </c>
      <c r="E78" s="1" t="s">
        <v>3360</v>
      </c>
      <c r="F78" s="171">
        <f t="shared" si="1"/>
        <v>0</v>
      </c>
      <c r="G78" s="171">
        <f t="shared" si="1"/>
        <v>0.4</v>
      </c>
      <c r="H78" s="171">
        <f t="shared" si="1"/>
        <v>0.01</v>
      </c>
      <c r="I78" s="4" t="str">
        <f t="shared" si="1"/>
        <v>% reduction in cost</v>
      </c>
      <c r="J7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4" t="str">
        <f t="shared" si="1"/>
        <v>architectural-design.html#rnd</v>
      </c>
      <c r="L78" s="4" t="str">
        <f t="shared" si="1"/>
        <v>research-and-development.html</v>
      </c>
      <c r="M78" s="365"/>
    </row>
    <row r="79" spans="1:14" ht="90" x14ac:dyDescent="0.25">
      <c r="A79" s="4" t="str">
        <f t="shared" ref="A79:A81" si="2">A$77</f>
        <v>Research and Development</v>
      </c>
      <c r="B79" s="4" t="str">
        <f t="shared" si="0"/>
        <v>Capital Cost Reduction</v>
      </c>
      <c r="C79" s="1" t="s">
        <v>308</v>
      </c>
      <c r="D79" s="4" t="str">
        <f t="shared" si="1"/>
        <v>R&amp;D Capital Cost Reductions</v>
      </c>
      <c r="E79" s="1" t="s">
        <v>3361</v>
      </c>
      <c r="F79" s="171">
        <f t="shared" si="1"/>
        <v>0</v>
      </c>
      <c r="G79" s="171">
        <f t="shared" si="1"/>
        <v>0.4</v>
      </c>
      <c r="H79" s="171">
        <f t="shared" si="1"/>
        <v>0.01</v>
      </c>
      <c r="I79" s="4" t="str">
        <f t="shared" si="1"/>
        <v>% reduction in cost</v>
      </c>
      <c r="J79"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4" t="str">
        <f t="shared" si="1"/>
        <v>architectural-design.html#rnd</v>
      </c>
      <c r="L79" s="4" t="str">
        <f t="shared" si="1"/>
        <v>research-and-development.html</v>
      </c>
      <c r="M79" s="365"/>
    </row>
    <row r="80" spans="1:14" ht="90" x14ac:dyDescent="0.25">
      <c r="A80" s="4" t="str">
        <f t="shared" si="2"/>
        <v>Research and Development</v>
      </c>
      <c r="B80" s="4" t="str">
        <f t="shared" si="0"/>
        <v>Capital Cost Reduction</v>
      </c>
      <c r="C80" s="1" t="s">
        <v>309</v>
      </c>
      <c r="D80" s="4" t="str">
        <f t="shared" si="1"/>
        <v>R&amp;D Capital Cost Reductions</v>
      </c>
      <c r="E80" s="1" t="s">
        <v>3362</v>
      </c>
      <c r="F80" s="171">
        <f t="shared" si="1"/>
        <v>0</v>
      </c>
      <c r="G80" s="171">
        <f t="shared" si="1"/>
        <v>0.4</v>
      </c>
      <c r="H80" s="171">
        <f t="shared" si="1"/>
        <v>0.01</v>
      </c>
      <c r="I80" s="4" t="str">
        <f t="shared" si="1"/>
        <v>% reduction in cost</v>
      </c>
      <c r="J80"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4" t="str">
        <f t="shared" si="1"/>
        <v>architectural-design.html#rnd</v>
      </c>
      <c r="L80" s="4" t="str">
        <f t="shared" si="1"/>
        <v>research-and-development.html</v>
      </c>
      <c r="M80" s="365"/>
    </row>
    <row r="81" spans="1:13" ht="90" x14ac:dyDescent="0.25">
      <c r="A81" s="4" t="str">
        <f t="shared" si="2"/>
        <v>Research and Development</v>
      </c>
      <c r="B81" s="4" t="str">
        <f t="shared" si="0"/>
        <v>Capital Cost Reduction</v>
      </c>
      <c r="C81" s="2" t="s">
        <v>310</v>
      </c>
      <c r="D81" s="4" t="str">
        <f t="shared" si="1"/>
        <v>R&amp;D Capital Cost Reductions</v>
      </c>
      <c r="E81" s="1" t="s">
        <v>3363</v>
      </c>
      <c r="F81" s="171">
        <f t="shared" si="1"/>
        <v>0</v>
      </c>
      <c r="G81" s="171">
        <f t="shared" si="1"/>
        <v>0.4</v>
      </c>
      <c r="H81" s="171">
        <f t="shared" si="1"/>
        <v>0.01</v>
      </c>
      <c r="I81" s="4" t="str">
        <f t="shared" si="1"/>
        <v>% reduction in cost</v>
      </c>
      <c r="J81"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4" t="str">
        <f t="shared" si="1"/>
        <v>architectural-design.html#rnd</v>
      </c>
      <c r="L81" s="4" t="str">
        <f t="shared" si="1"/>
        <v>research-and-development.html</v>
      </c>
      <c r="M81" s="365"/>
    </row>
    <row r="82" spans="1:13" ht="105" x14ac:dyDescent="0.25">
      <c r="A82" s="2" t="s">
        <v>2737</v>
      </c>
      <c r="B82" s="2" t="s">
        <v>2892</v>
      </c>
      <c r="C82" s="1" t="s">
        <v>2893</v>
      </c>
      <c r="D82" s="2" t="s">
        <v>2892</v>
      </c>
      <c r="E82" s="363" t="s">
        <v>2895</v>
      </c>
      <c r="F82" s="206">
        <v>0</v>
      </c>
      <c r="G82" s="206">
        <v>1</v>
      </c>
      <c r="H82" s="364">
        <v>0.01</v>
      </c>
      <c r="I82" s="44" t="s">
        <v>35</v>
      </c>
      <c r="J82" s="44" t="s">
        <v>2897</v>
      </c>
      <c r="K82" s="6" t="s">
        <v>2899</v>
      </c>
      <c r="L82" s="6" t="s">
        <v>2898</v>
      </c>
      <c r="M82" s="366" t="s">
        <v>2896</v>
      </c>
    </row>
    <row r="83" spans="1:13" ht="90" x14ac:dyDescent="0.25">
      <c r="A83" s="1" t="s">
        <v>2737</v>
      </c>
      <c r="B83" s="208" t="s">
        <v>349</v>
      </c>
      <c r="C83" s="1" t="s">
        <v>311</v>
      </c>
      <c r="D83" s="1" t="s">
        <v>373</v>
      </c>
      <c r="E83" s="1" t="s">
        <v>2294</v>
      </c>
      <c r="F83" s="206">
        <v>0</v>
      </c>
      <c r="G83" s="206">
        <v>0.4</v>
      </c>
      <c r="H83" s="364">
        <v>0.01</v>
      </c>
      <c r="I83" s="44" t="s">
        <v>34</v>
      </c>
      <c r="J83" s="44" t="s">
        <v>3351</v>
      </c>
      <c r="K83" s="44" t="s">
        <v>261</v>
      </c>
      <c r="L83" s="6" t="s">
        <v>262</v>
      </c>
    </row>
    <row r="84" spans="1:13" ht="90" x14ac:dyDescent="0.25">
      <c r="A84" s="4" t="str">
        <f>A$83</f>
        <v>Research and Development</v>
      </c>
      <c r="B84" s="4" t="str">
        <f>B$83</f>
        <v>Fuel Use Reduction</v>
      </c>
      <c r="C84" s="1" t="s">
        <v>312</v>
      </c>
      <c r="D84" s="4" t="str">
        <f t="shared" ref="D84:L87" si="3">D$83</f>
        <v>R&amp;D Fuel Use Reductions</v>
      </c>
      <c r="E84" s="1" t="s">
        <v>3364</v>
      </c>
      <c r="F84" s="169">
        <f t="shared" si="3"/>
        <v>0</v>
      </c>
      <c r="G84" s="169">
        <f t="shared" si="3"/>
        <v>0.4</v>
      </c>
      <c r="H84" s="169">
        <f t="shared" si="3"/>
        <v>0.01</v>
      </c>
      <c r="I84" s="4" t="str">
        <f t="shared" si="3"/>
        <v>% reduction in fuel use</v>
      </c>
      <c r="J8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4" t="str">
        <f t="shared" si="3"/>
        <v>architectural-design.html#rnd</v>
      </c>
      <c r="L84" s="4" t="str">
        <f t="shared" si="3"/>
        <v>research-and-development.html</v>
      </c>
    </row>
    <row r="85" spans="1:13" ht="90" x14ac:dyDescent="0.25">
      <c r="A85" s="4" t="str">
        <f t="shared" ref="A85:B87" si="4">A$83</f>
        <v>Research and Development</v>
      </c>
      <c r="B85" s="4" t="str">
        <f t="shared" si="4"/>
        <v>Fuel Use Reduction</v>
      </c>
      <c r="C85" s="1" t="s">
        <v>313</v>
      </c>
      <c r="D85" s="4" t="str">
        <f t="shared" si="3"/>
        <v>R&amp;D Fuel Use Reductions</v>
      </c>
      <c r="E85" s="1" t="s">
        <v>3365</v>
      </c>
      <c r="F85" s="169">
        <f t="shared" si="3"/>
        <v>0</v>
      </c>
      <c r="G85" s="169">
        <f t="shared" si="3"/>
        <v>0.4</v>
      </c>
      <c r="H85" s="169">
        <f t="shared" si="3"/>
        <v>0.01</v>
      </c>
      <c r="I85" s="4" t="str">
        <f t="shared" si="3"/>
        <v>% reduction in fuel use</v>
      </c>
      <c r="J85"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3"/>
        <v>architectural-design.html#rnd</v>
      </c>
      <c r="L85" s="4" t="str">
        <f t="shared" si="3"/>
        <v>research-and-development.html</v>
      </c>
    </row>
    <row r="86" spans="1:13" ht="90" x14ac:dyDescent="0.25">
      <c r="A86" s="4" t="str">
        <f t="shared" si="4"/>
        <v>Research and Development</v>
      </c>
      <c r="B86" s="4" t="str">
        <f t="shared" si="4"/>
        <v>Fuel Use Reduction</v>
      </c>
      <c r="C86" s="1" t="s">
        <v>314</v>
      </c>
      <c r="D86" s="4" t="str">
        <f t="shared" si="3"/>
        <v>R&amp;D Fuel Use Reductions</v>
      </c>
      <c r="E86" s="1" t="s">
        <v>3366</v>
      </c>
      <c r="F86" s="169">
        <f t="shared" si="3"/>
        <v>0</v>
      </c>
      <c r="G86" s="169">
        <f t="shared" si="3"/>
        <v>0.4</v>
      </c>
      <c r="H86" s="169">
        <f t="shared" si="3"/>
        <v>0.01</v>
      </c>
      <c r="I86" s="4" t="str">
        <f t="shared" si="3"/>
        <v>% reduction in fuel use</v>
      </c>
      <c r="J86"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3"/>
        <v>architectural-design.html#rnd</v>
      </c>
      <c r="L86" s="4" t="str">
        <f t="shared" si="3"/>
        <v>research-and-development.html</v>
      </c>
    </row>
    <row r="87" spans="1:13" ht="90" x14ac:dyDescent="0.25">
      <c r="A87" s="4" t="str">
        <f t="shared" si="4"/>
        <v>Research and Development</v>
      </c>
      <c r="B87" s="4" t="str">
        <f t="shared" si="4"/>
        <v>Fuel Use Reduction</v>
      </c>
      <c r="C87" s="1" t="s">
        <v>315</v>
      </c>
      <c r="D87" s="4" t="str">
        <f t="shared" si="3"/>
        <v>R&amp;D Fuel Use Reductions</v>
      </c>
      <c r="E87" s="1" t="s">
        <v>3367</v>
      </c>
      <c r="F87" s="169">
        <f t="shared" si="3"/>
        <v>0</v>
      </c>
      <c r="G87" s="169">
        <f t="shared" si="3"/>
        <v>0.4</v>
      </c>
      <c r="H87" s="169">
        <f t="shared" si="3"/>
        <v>0.01</v>
      </c>
      <c r="I87" s="4" t="str">
        <f t="shared" si="3"/>
        <v>% reduction in fuel use</v>
      </c>
      <c r="J87"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3"/>
        <v>architectural-design.html#rnd</v>
      </c>
      <c r="L87" s="4" t="str">
        <f t="shared" si="3"/>
        <v>research-and-development.html</v>
      </c>
    </row>
    <row r="88" spans="1:13" ht="60" x14ac:dyDescent="0.25">
      <c r="A88" s="1" t="s">
        <v>2914</v>
      </c>
      <c r="B88" s="1" t="s">
        <v>2915</v>
      </c>
      <c r="C88" s="1" t="s">
        <v>2919</v>
      </c>
      <c r="D88" s="208"/>
      <c r="E88" s="1" t="s">
        <v>2916</v>
      </c>
      <c r="F88" s="206">
        <v>-0.08</v>
      </c>
      <c r="G88" s="206">
        <v>0.02</v>
      </c>
      <c r="H88" s="207">
        <v>1E-3</v>
      </c>
      <c r="I88" s="1" t="s">
        <v>2923</v>
      </c>
      <c r="J88" s="1" t="s">
        <v>3142</v>
      </c>
      <c r="K88" s="1"/>
      <c r="L88" s="1"/>
      <c r="M88" s="370" t="s">
        <v>2917</v>
      </c>
    </row>
    <row r="89" spans="1:13" ht="150" x14ac:dyDescent="0.25">
      <c r="A89" s="1" t="s">
        <v>3056</v>
      </c>
      <c r="B89" s="1" t="s">
        <v>3057</v>
      </c>
      <c r="C89" s="1" t="s">
        <v>3064</v>
      </c>
      <c r="D89" s="208"/>
      <c r="E89" s="1" t="s">
        <v>3104</v>
      </c>
      <c r="F89" s="1">
        <v>0</v>
      </c>
      <c r="G89" s="1">
        <v>10</v>
      </c>
      <c r="H89" s="1">
        <v>1</v>
      </c>
      <c r="I89" s="1" t="s">
        <v>3031</v>
      </c>
      <c r="J89" s="1" t="s">
        <v>3352</v>
      </c>
      <c r="K89" s="1" t="s">
        <v>3032</v>
      </c>
    </row>
    <row r="90" spans="1:13" ht="150" x14ac:dyDescent="0.25">
      <c r="A90" s="1" t="s">
        <v>3056</v>
      </c>
      <c r="B90" s="1" t="s">
        <v>3058</v>
      </c>
      <c r="C90" s="1" t="s">
        <v>3065</v>
      </c>
      <c r="D90" s="208"/>
      <c r="E90" s="1" t="s">
        <v>3105</v>
      </c>
      <c r="F90" s="1">
        <v>0</v>
      </c>
      <c r="G90" s="1">
        <v>10</v>
      </c>
      <c r="H90" s="1">
        <v>1</v>
      </c>
      <c r="I90" s="1" t="s">
        <v>3031</v>
      </c>
      <c r="J90" s="4"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4" t="str">
        <f t="shared" ref="K90:K97" si="5">K$89</f>
        <v>io-model.html</v>
      </c>
    </row>
    <row r="91" spans="1:13" ht="150" x14ac:dyDescent="0.25">
      <c r="A91" s="1" t="s">
        <v>3056</v>
      </c>
      <c r="B91" s="1" t="s">
        <v>481</v>
      </c>
      <c r="C91" s="1" t="s">
        <v>3066</v>
      </c>
      <c r="D91" s="208"/>
      <c r="E91" s="1" t="s">
        <v>3106</v>
      </c>
      <c r="F91" s="1">
        <v>0</v>
      </c>
      <c r="G91" s="1">
        <v>10</v>
      </c>
      <c r="H91" s="1">
        <v>1</v>
      </c>
      <c r="I91" s="1" t="s">
        <v>3031</v>
      </c>
      <c r="J91" s="4"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4" t="str">
        <f t="shared" si="5"/>
        <v>io-model.html</v>
      </c>
    </row>
    <row r="92" spans="1:13" ht="150" x14ac:dyDescent="0.25">
      <c r="A92" s="1" t="s">
        <v>3056</v>
      </c>
      <c r="B92" s="1" t="s">
        <v>3059</v>
      </c>
      <c r="C92" s="1" t="s">
        <v>3067</v>
      </c>
      <c r="D92" s="208"/>
      <c r="E92" s="1" t="s">
        <v>3107</v>
      </c>
      <c r="F92" s="1">
        <v>0</v>
      </c>
      <c r="G92" s="1">
        <v>10</v>
      </c>
      <c r="H92" s="1">
        <v>1</v>
      </c>
      <c r="I92" s="1" t="s">
        <v>3031</v>
      </c>
      <c r="J9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4" t="str">
        <f t="shared" si="5"/>
        <v>io-model.html</v>
      </c>
    </row>
    <row r="93" spans="1:13" ht="150" x14ac:dyDescent="0.25">
      <c r="A93" s="1" t="s">
        <v>3056</v>
      </c>
      <c r="B93" s="1" t="s">
        <v>3060</v>
      </c>
      <c r="C93" s="1" t="s">
        <v>3068</v>
      </c>
      <c r="D93" s="208"/>
      <c r="E93" s="1" t="s">
        <v>3108</v>
      </c>
      <c r="F93" s="1">
        <v>0</v>
      </c>
      <c r="G93" s="1">
        <v>10</v>
      </c>
      <c r="H93" s="1">
        <v>1</v>
      </c>
      <c r="I93" s="1" t="s">
        <v>3031</v>
      </c>
      <c r="J9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4" t="str">
        <f t="shared" si="5"/>
        <v>io-model.html</v>
      </c>
    </row>
    <row r="94" spans="1:13" ht="150" x14ac:dyDescent="0.25">
      <c r="A94" s="1" t="s">
        <v>3056</v>
      </c>
      <c r="B94" s="1" t="s">
        <v>278</v>
      </c>
      <c r="C94" s="1" t="s">
        <v>3069</v>
      </c>
      <c r="D94" s="208"/>
      <c r="E94" s="1" t="s">
        <v>3109</v>
      </c>
      <c r="F94" s="1">
        <v>0</v>
      </c>
      <c r="G94" s="1">
        <v>10</v>
      </c>
      <c r="H94" s="1">
        <v>1</v>
      </c>
      <c r="I94" s="1" t="s">
        <v>3031</v>
      </c>
      <c r="J9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4" t="str">
        <f t="shared" si="5"/>
        <v>io-model.html</v>
      </c>
    </row>
    <row r="95" spans="1:13" ht="150" x14ac:dyDescent="0.25">
      <c r="A95" s="1" t="s">
        <v>3056</v>
      </c>
      <c r="B95" s="1" t="s">
        <v>3061</v>
      </c>
      <c r="C95" s="1" t="s">
        <v>3070</v>
      </c>
      <c r="D95" s="208"/>
      <c r="E95" s="1" t="s">
        <v>3110</v>
      </c>
      <c r="F95" s="1">
        <v>0</v>
      </c>
      <c r="G95" s="1">
        <v>10</v>
      </c>
      <c r="H95" s="1">
        <v>1</v>
      </c>
      <c r="I95" s="1" t="s">
        <v>3031</v>
      </c>
      <c r="J9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4" t="str">
        <f t="shared" si="5"/>
        <v>io-model.html</v>
      </c>
    </row>
    <row r="96" spans="1:13" ht="150" x14ac:dyDescent="0.25">
      <c r="A96" s="1" t="s">
        <v>3056</v>
      </c>
      <c r="B96" s="1" t="s">
        <v>3062</v>
      </c>
      <c r="C96" s="1" t="s">
        <v>3071</v>
      </c>
      <c r="D96" s="208"/>
      <c r="E96" s="1" t="s">
        <v>3111</v>
      </c>
      <c r="F96" s="1">
        <v>0</v>
      </c>
      <c r="G96" s="1">
        <v>10</v>
      </c>
      <c r="H96" s="1">
        <v>1</v>
      </c>
      <c r="I96" s="1" t="s">
        <v>3031</v>
      </c>
      <c r="J96"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si="5"/>
        <v>io-model.html</v>
      </c>
    </row>
    <row r="97" spans="1:11" ht="150" x14ac:dyDescent="0.25">
      <c r="A97" s="1" t="s">
        <v>3056</v>
      </c>
      <c r="B97" s="1" t="s">
        <v>3063</v>
      </c>
      <c r="C97" s="1" t="s">
        <v>3072</v>
      </c>
      <c r="D97" s="208"/>
      <c r="E97" s="1" t="s">
        <v>3112</v>
      </c>
      <c r="F97" s="1">
        <v>0</v>
      </c>
      <c r="G97" s="1">
        <v>10</v>
      </c>
      <c r="H97" s="1">
        <v>1</v>
      </c>
      <c r="I97" s="1" t="s">
        <v>3031</v>
      </c>
      <c r="J97"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1" x14ac:dyDescent="0.2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abSelected="1" topLeftCell="E1" zoomScaleNormal="100" workbookViewId="0">
      <pane ySplit="1" topLeftCell="A1057" activePane="bottomLeft" state="frozen"/>
      <selection pane="bottomLeft" activeCell="I1063" sqref="I1063:I1080"/>
    </sheetView>
  </sheetViews>
  <sheetFormatPr defaultColWidth="9.140625" defaultRowHeight="15" x14ac:dyDescent="0.25"/>
  <cols>
    <col min="1" max="1" width="30" style="1" customWidth="1"/>
    <col min="2" max="2" width="41.42578125" style="1" customWidth="1"/>
    <col min="3" max="3" width="59.85546875" style="275" customWidth="1"/>
    <col min="4" max="4" width="45.42578125" style="1" customWidth="1"/>
    <col min="5" max="5" width="38.42578125" style="1" customWidth="1"/>
    <col min="6" max="6" width="47.42578125" style="1" customWidth="1"/>
    <col min="7" max="7" width="38.42578125" style="1" customWidth="1"/>
    <col min="8" max="8" width="19.42578125" style="43" customWidth="1"/>
    <col min="9" max="9" width="21.42578125" style="1" customWidth="1"/>
    <col min="10" max="10" width="19.42578125" style="279" customWidth="1"/>
    <col min="11" max="11" width="29.140625" style="1" customWidth="1"/>
    <col min="12" max="12" width="19" style="1" customWidth="1"/>
    <col min="13" max="14" width="19.140625" style="1" customWidth="1"/>
    <col min="15" max="15" width="28.42578125" style="1" customWidth="1"/>
    <col min="16" max="16" width="79.5703125" style="1" customWidth="1"/>
    <col min="17" max="17" width="53.5703125" style="1" customWidth="1"/>
    <col min="18" max="18" width="45.42578125" style="2" customWidth="1"/>
    <col min="19" max="16384" width="9.140625" style="1"/>
  </cols>
  <sheetData>
    <row r="1" spans="1:18" x14ac:dyDescent="0.25">
      <c r="A1" s="282" t="s">
        <v>3</v>
      </c>
      <c r="B1" s="282" t="s">
        <v>0</v>
      </c>
      <c r="C1" s="286" t="s">
        <v>1</v>
      </c>
      <c r="D1" s="280" t="s">
        <v>37</v>
      </c>
      <c r="E1" s="280" t="s">
        <v>38</v>
      </c>
      <c r="F1" s="280" t="s">
        <v>83</v>
      </c>
      <c r="G1" s="280" t="s">
        <v>84</v>
      </c>
      <c r="H1" s="281" t="s">
        <v>480</v>
      </c>
      <c r="I1" s="280" t="s">
        <v>69</v>
      </c>
      <c r="J1" s="283" t="s">
        <v>365</v>
      </c>
      <c r="K1" s="282" t="s">
        <v>2293</v>
      </c>
      <c r="L1" s="282" t="s">
        <v>70</v>
      </c>
      <c r="M1" s="282" t="s">
        <v>71</v>
      </c>
      <c r="N1" s="282" t="s">
        <v>82</v>
      </c>
      <c r="O1" s="282" t="s">
        <v>30</v>
      </c>
      <c r="P1" s="282" t="s">
        <v>2</v>
      </c>
      <c r="Q1" s="282" t="s">
        <v>464</v>
      </c>
      <c r="R1" s="282" t="s">
        <v>196</v>
      </c>
    </row>
    <row r="2" spans="1:18" s="2" customFormat="1" x14ac:dyDescent="0.25">
      <c r="A2" s="272" t="str">
        <f>INDEX('Policy Characteristics'!A:A,MATCH($C2,'Policy Characteristics'!$C:$C,0))</f>
        <v>Transportation</v>
      </c>
      <c r="B2" s="272" t="str">
        <f>INDEX('Policy Characteristics'!B:B,MATCH($C2,'Policy Characteristics'!$C:$C,0))</f>
        <v>Conventional Pollutant Standards</v>
      </c>
      <c r="C2" s="273" t="s">
        <v>2427</v>
      </c>
      <c r="D2" s="2" t="s">
        <v>39</v>
      </c>
      <c r="E2" s="2" t="s">
        <v>2249</v>
      </c>
      <c r="F2" s="2" t="s">
        <v>39</v>
      </c>
      <c r="G2" s="2" t="s">
        <v>2474</v>
      </c>
      <c r="H2" s="46">
        <v>300</v>
      </c>
      <c r="I2" s="44" t="s">
        <v>45</v>
      </c>
      <c r="J2" s="274" t="str">
        <f>INDEX('Policy Characteristics'!D:D,MATCH($C2,'Policy Characteristics'!$C:$C,0))</f>
        <v>Conventional Pollutant Standard</v>
      </c>
      <c r="K2" s="272" t="str">
        <f>INDEX('Policy Characteristics'!E:E,MATCH($C2,'Policy Characteristics'!$C:$C,0))</f>
        <v>trans reduce regulated pollutants</v>
      </c>
      <c r="L2" s="285">
        <f>INDEX('Policy Characteristics'!F:F,MATCH($C2,'Policy Characteristics'!$C:$C,0))</f>
        <v>0</v>
      </c>
      <c r="M2" s="285">
        <f>INDEX('Policy Characteristics'!G:G,MATCH($C2,'Policy Characteristics'!$C:$C,0))</f>
        <v>1</v>
      </c>
      <c r="N2" s="285">
        <f>INDEX('Policy Characteristics'!H:H,MATCH($C2,'Policy Characteristics'!$C:$C,0))</f>
        <v>0.02</v>
      </c>
      <c r="O2" s="272" t="str">
        <f>INDEX('Policy Characteristics'!I:I,MATCH($C2,'Policy Characteristics'!$C:$C,0))</f>
        <v>% reduction in emissions</v>
      </c>
      <c r="P2" s="272"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272" t="str">
        <f>INDEX('Policy Characteristics'!K:K,MATCH($C2,'Policy Characteristics'!$C:$C,0))</f>
        <v>transportation-sector-main.html#conv-pol-stds</v>
      </c>
      <c r="R2" s="272" t="str">
        <f>INDEX('Policy Characteristics'!L:L,MATCH($C2,'Policy Characteristics'!$C:$C,0))</f>
        <v>conventional-pollutant-standards.html</v>
      </c>
    </row>
    <row r="3" spans="1:18" s="2" customFormat="1" x14ac:dyDescent="0.25">
      <c r="A3" s="272" t="str">
        <f>INDEX('Policy Characteristics'!A:A,MATCH($C3,'Policy Characteristics'!$C:$C,0))</f>
        <v>Transportation</v>
      </c>
      <c r="B3" s="272" t="str">
        <f>INDEX('Policy Characteristics'!B:B,MATCH($C3,'Policy Characteristics'!$C:$C,0))</f>
        <v>Conventional Pollutant Standards</v>
      </c>
      <c r="C3" s="274" t="str">
        <f t="shared" ref="C3:C22" si="0">C$2</f>
        <v>Percentage Reduction of Separately Regulated Pollutants</v>
      </c>
      <c r="D3" s="2" t="s">
        <v>39</v>
      </c>
      <c r="E3" s="2" t="s">
        <v>512</v>
      </c>
      <c r="F3" s="2" t="s">
        <v>39</v>
      </c>
      <c r="G3" s="2" t="s">
        <v>512</v>
      </c>
      <c r="H3" s="46">
        <v>301</v>
      </c>
      <c r="I3" s="44" t="s">
        <v>45</v>
      </c>
      <c r="J3" s="274" t="str">
        <f>INDEX('Policy Characteristics'!D:D,MATCH($C3,'Policy Characteristics'!$C:$C,0))</f>
        <v>Conventional Pollutant Standard</v>
      </c>
      <c r="K3" s="272" t="str">
        <f>INDEX('Policy Characteristics'!E:E,MATCH($C3,'Policy Characteristics'!$C:$C,0))</f>
        <v>trans reduce regulated pollutants</v>
      </c>
      <c r="L3" s="285">
        <f>INDEX('Policy Characteristics'!F:F,MATCH($C3,'Policy Characteristics'!$C:$C,0))</f>
        <v>0</v>
      </c>
      <c r="M3" s="285">
        <f>INDEX('Policy Characteristics'!G:G,MATCH($C3,'Policy Characteristics'!$C:$C,0))</f>
        <v>1</v>
      </c>
      <c r="N3" s="285">
        <f>INDEX('Policy Characteristics'!H:H,MATCH($C3,'Policy Characteristics'!$C:$C,0))</f>
        <v>0.02</v>
      </c>
      <c r="O3" s="272" t="str">
        <f>INDEX('Policy Characteristics'!I:I,MATCH($C3,'Policy Characteristics'!$C:$C,0))</f>
        <v>% reduction in emissions</v>
      </c>
      <c r="P3" s="272"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272" t="str">
        <f>INDEX('Policy Characteristics'!K:K,MATCH($C3,'Policy Characteristics'!$C:$C,0))</f>
        <v>transportation-sector-main.html#conv-pol-stds</v>
      </c>
      <c r="R3" s="272" t="str">
        <f>INDEX('Policy Characteristics'!L:L,MATCH($C3,'Policy Characteristics'!$C:$C,0))</f>
        <v>conventional-pollutant-standards.html</v>
      </c>
    </row>
    <row r="4" spans="1:18" s="2" customFormat="1" x14ac:dyDescent="0.25">
      <c r="A4" s="272" t="str">
        <f>INDEX('Policy Characteristics'!A:A,MATCH($C4,'Policy Characteristics'!$C:$C,0))</f>
        <v>Transportation</v>
      </c>
      <c r="B4" s="272" t="str">
        <f>INDEX('Policy Characteristics'!B:B,MATCH($C4,'Policy Characteristics'!$C:$C,0))</f>
        <v>Conventional Pollutant Standards</v>
      </c>
      <c r="C4" s="274" t="str">
        <f t="shared" si="0"/>
        <v>Percentage Reduction of Separately Regulated Pollutants</v>
      </c>
      <c r="D4" s="2" t="s">
        <v>39</v>
      </c>
      <c r="E4" s="2" t="s">
        <v>2252</v>
      </c>
      <c r="F4" s="2" t="s">
        <v>39</v>
      </c>
      <c r="G4" s="2" t="s">
        <v>2252</v>
      </c>
      <c r="H4" s="46">
        <v>302</v>
      </c>
      <c r="I4" s="44" t="s">
        <v>45</v>
      </c>
      <c r="J4" s="274" t="str">
        <f>INDEX('Policy Characteristics'!D:D,MATCH($C4,'Policy Characteristics'!$C:$C,0))</f>
        <v>Conventional Pollutant Standard</v>
      </c>
      <c r="K4" s="272" t="str">
        <f>INDEX('Policy Characteristics'!E:E,MATCH($C4,'Policy Characteristics'!$C:$C,0))</f>
        <v>trans reduce regulated pollutants</v>
      </c>
      <c r="L4" s="285">
        <f>INDEX('Policy Characteristics'!F:F,MATCH($C4,'Policy Characteristics'!$C:$C,0))</f>
        <v>0</v>
      </c>
      <c r="M4" s="285">
        <f>INDEX('Policy Characteristics'!G:G,MATCH($C4,'Policy Characteristics'!$C:$C,0))</f>
        <v>1</v>
      </c>
      <c r="N4" s="285">
        <f>INDEX('Policy Characteristics'!H:H,MATCH($C4,'Policy Characteristics'!$C:$C,0))</f>
        <v>0.02</v>
      </c>
      <c r="O4" s="272" t="str">
        <f>INDEX('Policy Characteristics'!I:I,MATCH($C4,'Policy Characteristics'!$C:$C,0))</f>
        <v>% reduction in emissions</v>
      </c>
      <c r="P4" s="272"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272" t="str">
        <f>INDEX('Policy Characteristics'!K:K,MATCH($C4,'Policy Characteristics'!$C:$C,0))</f>
        <v>transportation-sector-main.html#conv-pol-stds</v>
      </c>
      <c r="R4" s="272" t="str">
        <f>INDEX('Policy Characteristics'!L:L,MATCH($C4,'Policy Characteristics'!$C:$C,0))</f>
        <v>conventional-pollutant-standards.html</v>
      </c>
    </row>
    <row r="5" spans="1:18" s="2" customFormat="1" x14ac:dyDescent="0.25">
      <c r="A5" s="272" t="str">
        <f>INDEX('Policy Characteristics'!A:A,MATCH($C5,'Policy Characteristics'!$C:$C,0))</f>
        <v>Transportation</v>
      </c>
      <c r="B5" s="272" t="str">
        <f>INDEX('Policy Characteristics'!B:B,MATCH($C5,'Policy Characteristics'!$C:$C,0))</f>
        <v>Conventional Pollutant Standards</v>
      </c>
      <c r="C5" s="274" t="str">
        <f t="shared" si="0"/>
        <v>Percentage Reduction of Separately Regulated Pollutants</v>
      </c>
      <c r="D5" s="2" t="s">
        <v>39</v>
      </c>
      <c r="E5" s="2" t="s">
        <v>2254</v>
      </c>
      <c r="F5" s="2" t="s">
        <v>39</v>
      </c>
      <c r="G5" s="2" t="s">
        <v>2254</v>
      </c>
      <c r="H5" s="46">
        <v>303</v>
      </c>
      <c r="I5" s="44" t="s">
        <v>45</v>
      </c>
      <c r="J5" s="274" t="str">
        <f>INDEX('Policy Characteristics'!D:D,MATCH($C5,'Policy Characteristics'!$C:$C,0))</f>
        <v>Conventional Pollutant Standard</v>
      </c>
      <c r="K5" s="272" t="str">
        <f>INDEX('Policy Characteristics'!E:E,MATCH($C5,'Policy Characteristics'!$C:$C,0))</f>
        <v>trans reduce regulated pollutants</v>
      </c>
      <c r="L5" s="285">
        <f>INDEX('Policy Characteristics'!F:F,MATCH($C5,'Policy Characteristics'!$C:$C,0))</f>
        <v>0</v>
      </c>
      <c r="M5" s="285">
        <f>INDEX('Policy Characteristics'!G:G,MATCH($C5,'Policy Characteristics'!$C:$C,0))</f>
        <v>1</v>
      </c>
      <c r="N5" s="285">
        <f>INDEX('Policy Characteristics'!H:H,MATCH($C5,'Policy Characteristics'!$C:$C,0))</f>
        <v>0.02</v>
      </c>
      <c r="O5" s="272" t="str">
        <f>INDEX('Policy Characteristics'!I:I,MATCH($C5,'Policy Characteristics'!$C:$C,0))</f>
        <v>% reduction in emissions</v>
      </c>
      <c r="P5" s="272"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272" t="str">
        <f>INDEX('Policy Characteristics'!K:K,MATCH($C5,'Policy Characteristics'!$C:$C,0))</f>
        <v>transportation-sector-main.html#conv-pol-stds</v>
      </c>
      <c r="R5" s="272" t="str">
        <f>INDEX('Policy Characteristics'!L:L,MATCH($C5,'Policy Characteristics'!$C:$C,0))</f>
        <v>conventional-pollutant-standards.html</v>
      </c>
    </row>
    <row r="6" spans="1:18" s="2" customFormat="1" x14ac:dyDescent="0.25">
      <c r="A6" s="272" t="str">
        <f>INDEX('Policy Characteristics'!A:A,MATCH($C6,'Policy Characteristics'!$C:$C,0))</f>
        <v>Transportation</v>
      </c>
      <c r="B6" s="272" t="str">
        <f>INDEX('Policy Characteristics'!B:B,MATCH($C6,'Policy Characteristics'!$C:$C,0))</f>
        <v>Conventional Pollutant Standards</v>
      </c>
      <c r="C6" s="274" t="str">
        <f t="shared" si="0"/>
        <v>Percentage Reduction of Separately Regulated Pollutants</v>
      </c>
      <c r="D6" s="2" t="s">
        <v>39</v>
      </c>
      <c r="E6" s="2" t="s">
        <v>2256</v>
      </c>
      <c r="F6" s="2" t="s">
        <v>39</v>
      </c>
      <c r="G6" s="2" t="s">
        <v>2350</v>
      </c>
      <c r="H6" s="46">
        <v>304</v>
      </c>
      <c r="I6" s="44" t="s">
        <v>45</v>
      </c>
      <c r="J6" s="274" t="str">
        <f>INDEX('Policy Characteristics'!D:D,MATCH($C6,'Policy Characteristics'!$C:$C,0))</f>
        <v>Conventional Pollutant Standard</v>
      </c>
      <c r="K6" s="272" t="str">
        <f>INDEX('Policy Characteristics'!E:E,MATCH($C6,'Policy Characteristics'!$C:$C,0))</f>
        <v>trans reduce regulated pollutants</v>
      </c>
      <c r="L6" s="285">
        <f>INDEX('Policy Characteristics'!F:F,MATCH($C6,'Policy Characteristics'!$C:$C,0))</f>
        <v>0</v>
      </c>
      <c r="M6" s="285">
        <f>INDEX('Policy Characteristics'!G:G,MATCH($C6,'Policy Characteristics'!$C:$C,0))</f>
        <v>1</v>
      </c>
      <c r="N6" s="285">
        <f>INDEX('Policy Characteristics'!H:H,MATCH($C6,'Policy Characteristics'!$C:$C,0))</f>
        <v>0.02</v>
      </c>
      <c r="O6" s="272" t="str">
        <f>INDEX('Policy Characteristics'!I:I,MATCH($C6,'Policy Characteristics'!$C:$C,0))</f>
        <v>% reduction in emissions</v>
      </c>
      <c r="P6" s="272"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272" t="str">
        <f>INDEX('Policy Characteristics'!K:K,MATCH($C6,'Policy Characteristics'!$C:$C,0))</f>
        <v>transportation-sector-main.html#conv-pol-stds</v>
      </c>
      <c r="R6" s="272" t="str">
        <f>INDEX('Policy Characteristics'!L:L,MATCH($C6,'Policy Characteristics'!$C:$C,0))</f>
        <v>conventional-pollutant-standards.html</v>
      </c>
    </row>
    <row r="7" spans="1:18" s="2" customFormat="1" x14ac:dyDescent="0.25">
      <c r="A7" s="272" t="str">
        <f>INDEX('Policy Characteristics'!A:A,MATCH($C7,'Policy Characteristics'!$C:$C,0))</f>
        <v>Transportation</v>
      </c>
      <c r="B7" s="272" t="str">
        <f>INDEX('Policy Characteristics'!B:B,MATCH($C7,'Policy Characteristics'!$C:$C,0))</f>
        <v>Conventional Pollutant Standards</v>
      </c>
      <c r="C7" s="274" t="str">
        <f t="shared" si="0"/>
        <v>Percentage Reduction of Separately Regulated Pollutants</v>
      </c>
      <c r="D7" s="2" t="s">
        <v>39</v>
      </c>
      <c r="E7" s="2" t="s">
        <v>2257</v>
      </c>
      <c r="F7" s="2" t="s">
        <v>39</v>
      </c>
      <c r="G7" s="2" t="s">
        <v>2257</v>
      </c>
      <c r="H7" s="46">
        <v>305</v>
      </c>
      <c r="I7" s="44" t="s">
        <v>45</v>
      </c>
      <c r="J7" s="274" t="str">
        <f>INDEX('Policy Characteristics'!D:D,MATCH($C7,'Policy Characteristics'!$C:$C,0))</f>
        <v>Conventional Pollutant Standard</v>
      </c>
      <c r="K7" s="272" t="str">
        <f>INDEX('Policy Characteristics'!E:E,MATCH($C7,'Policy Characteristics'!$C:$C,0))</f>
        <v>trans reduce regulated pollutants</v>
      </c>
      <c r="L7" s="285">
        <f>INDEX('Policy Characteristics'!F:F,MATCH($C7,'Policy Characteristics'!$C:$C,0))</f>
        <v>0</v>
      </c>
      <c r="M7" s="285">
        <f>INDEX('Policy Characteristics'!G:G,MATCH($C7,'Policy Characteristics'!$C:$C,0))</f>
        <v>1</v>
      </c>
      <c r="N7" s="285">
        <f>INDEX('Policy Characteristics'!H:H,MATCH($C7,'Policy Characteristics'!$C:$C,0))</f>
        <v>0.02</v>
      </c>
      <c r="O7" s="272" t="str">
        <f>INDEX('Policy Characteristics'!I:I,MATCH($C7,'Policy Characteristics'!$C:$C,0))</f>
        <v>% reduction in emissions</v>
      </c>
      <c r="P7" s="272"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272" t="str">
        <f>INDEX('Policy Characteristics'!K:K,MATCH($C7,'Policy Characteristics'!$C:$C,0))</f>
        <v>transportation-sector-main.html#conv-pol-stds</v>
      </c>
      <c r="R7" s="272" t="str">
        <f>INDEX('Policy Characteristics'!L:L,MATCH($C7,'Policy Characteristics'!$C:$C,0))</f>
        <v>conventional-pollutant-standards.html</v>
      </c>
    </row>
    <row r="8" spans="1:18" s="2" customFormat="1" x14ac:dyDescent="0.25">
      <c r="A8" s="272" t="str">
        <f>IF(ISBLANK(INDEX('Policy Characteristics'!A:A,MATCH($C8,'Policy Characteristics'!$C:$C,0))),"",INDEX('Policy Characteristics'!A:A,MATCH($C8,'Policy Characteristics'!$C:$C,0)))</f>
        <v>Transportation</v>
      </c>
      <c r="B8" s="272" t="str">
        <f>IF(ISBLANK(INDEX('Policy Characteristics'!B:B,MATCH($C8,'Policy Characteristics'!$C:$C,0))),"",INDEX('Policy Characteristics'!B:B,MATCH($C8,'Policy Characteristics'!$C:$C,0)))</f>
        <v>Conventional Pollutant Standards</v>
      </c>
      <c r="C8" s="274" t="str">
        <f t="shared" si="0"/>
        <v>Percentage Reduction of Separately Regulated Pollutants</v>
      </c>
      <c r="D8" s="2" t="s">
        <v>39</v>
      </c>
      <c r="E8" s="2" t="s">
        <v>2259</v>
      </c>
      <c r="F8" s="2" t="s">
        <v>39</v>
      </c>
      <c r="G8" s="2" t="s">
        <v>2259</v>
      </c>
      <c r="H8" s="46">
        <v>306</v>
      </c>
      <c r="I8" s="44" t="s">
        <v>45</v>
      </c>
      <c r="J8" s="274" t="str">
        <f>INDEX('Policy Characteristics'!D:D,MATCH($C8,'Policy Characteristics'!$C:$C,0))</f>
        <v>Conventional Pollutant Standard</v>
      </c>
      <c r="K8" s="272" t="str">
        <f>INDEX('Policy Characteristics'!E:E,MATCH($C8,'Policy Characteristics'!$C:$C,0))</f>
        <v>trans reduce regulated pollutants</v>
      </c>
      <c r="L8" s="285">
        <f>INDEX('Policy Characteristics'!F:F,MATCH($C8,'Policy Characteristics'!$C:$C,0))</f>
        <v>0</v>
      </c>
      <c r="M8" s="285">
        <f>INDEX('Policy Characteristics'!G:G,MATCH($C8,'Policy Characteristics'!$C:$C,0))</f>
        <v>1</v>
      </c>
      <c r="N8" s="285">
        <f>INDEX('Policy Characteristics'!H:H,MATCH($C8,'Policy Characteristics'!$C:$C,0))</f>
        <v>0.02</v>
      </c>
      <c r="O8" s="272" t="str">
        <f>INDEX('Policy Characteristics'!I:I,MATCH($C8,'Policy Characteristics'!$C:$C,0))</f>
        <v>% reduction in emissions</v>
      </c>
      <c r="P8" s="272"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272" t="str">
        <f>INDEX('Policy Characteristics'!K:K,MATCH($C8,'Policy Characteristics'!$C:$C,0))</f>
        <v>transportation-sector-main.html#conv-pol-stds</v>
      </c>
      <c r="R8" s="272" t="str">
        <f>INDEX('Policy Characteristics'!L:L,MATCH($C8,'Policy Characteristics'!$C:$C,0))</f>
        <v>conventional-pollutant-standards.html</v>
      </c>
    </row>
    <row r="9" spans="1:18" s="2" customFormat="1" x14ac:dyDescent="0.25">
      <c r="A9" s="272" t="str">
        <f>IF(ISBLANK(INDEX('Policy Characteristics'!A:A,MATCH($C9,'Policy Characteristics'!$C:$C,0))),"",INDEX('Policy Characteristics'!A:A,MATCH($C9,'Policy Characteristics'!$C:$C,0)))</f>
        <v>Transportation</v>
      </c>
      <c r="B9" s="272" t="str">
        <f>IF(ISBLANK(INDEX('Policy Characteristics'!B:B,MATCH($C9,'Policy Characteristics'!$C:$C,0))),"",INDEX('Policy Characteristics'!B:B,MATCH($C9,'Policy Characteristics'!$C:$C,0)))</f>
        <v>Conventional Pollutant Standards</v>
      </c>
      <c r="C9" s="274" t="str">
        <f t="shared" si="0"/>
        <v>Percentage Reduction of Separately Regulated Pollutants</v>
      </c>
      <c r="D9" s="2" t="s">
        <v>39</v>
      </c>
      <c r="E9" s="2" t="s">
        <v>2261</v>
      </c>
      <c r="F9" s="2" t="s">
        <v>39</v>
      </c>
      <c r="G9" s="2" t="s">
        <v>2261</v>
      </c>
      <c r="H9" s="46">
        <v>307</v>
      </c>
      <c r="I9" s="44" t="s">
        <v>45</v>
      </c>
      <c r="J9" s="274" t="str">
        <f>INDEX('Policy Characteristics'!D:D,MATCH($C9,'Policy Characteristics'!$C:$C,0))</f>
        <v>Conventional Pollutant Standard</v>
      </c>
      <c r="K9" s="272" t="str">
        <f>INDEX('Policy Characteristics'!E:E,MATCH($C9,'Policy Characteristics'!$C:$C,0))</f>
        <v>trans reduce regulated pollutants</v>
      </c>
      <c r="L9" s="285">
        <f>INDEX('Policy Characteristics'!F:F,MATCH($C9,'Policy Characteristics'!$C:$C,0))</f>
        <v>0</v>
      </c>
      <c r="M9" s="285">
        <f>INDEX('Policy Characteristics'!G:G,MATCH($C9,'Policy Characteristics'!$C:$C,0))</f>
        <v>1</v>
      </c>
      <c r="N9" s="285">
        <f>INDEX('Policy Characteristics'!H:H,MATCH($C9,'Policy Characteristics'!$C:$C,0))</f>
        <v>0.02</v>
      </c>
      <c r="O9" s="272" t="str">
        <f>INDEX('Policy Characteristics'!I:I,MATCH($C9,'Policy Characteristics'!$C:$C,0))</f>
        <v>% reduction in emissions</v>
      </c>
      <c r="P9" s="272"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272" t="str">
        <f>INDEX('Policy Characteristics'!K:K,MATCH($C9,'Policy Characteristics'!$C:$C,0))</f>
        <v>transportation-sector-main.html#conv-pol-stds</v>
      </c>
      <c r="R9" s="272" t="str">
        <f>INDEX('Policy Characteristics'!L:L,MATCH($C9,'Policy Characteristics'!$C:$C,0))</f>
        <v>conventional-pollutant-standards.html</v>
      </c>
    </row>
    <row r="10" spans="1:18" s="2" customFormat="1" x14ac:dyDescent="0.25">
      <c r="A10" s="272" t="str">
        <f>IF(ISBLANK(INDEX('Policy Characteristics'!A:A,MATCH($C10,'Policy Characteristics'!$C:$C,0))),"",INDEX('Policy Characteristics'!A:A,MATCH($C10,'Policy Characteristics'!$C:$C,0)))</f>
        <v>Transportation</v>
      </c>
      <c r="B10" s="272" t="str">
        <f>IF(ISBLANK(INDEX('Policy Characteristics'!B:B,MATCH($C10,'Policy Characteristics'!$C:$C,0))),"",INDEX('Policy Characteristics'!B:B,MATCH($C10,'Policy Characteristics'!$C:$C,0)))</f>
        <v>Conventional Pollutant Standards</v>
      </c>
      <c r="C10" s="274" t="str">
        <f t="shared" si="0"/>
        <v>Percentage Reduction of Separately Regulated Pollutants</v>
      </c>
      <c r="D10" s="2" t="s">
        <v>39</v>
      </c>
      <c r="E10" s="2" t="s">
        <v>2263</v>
      </c>
      <c r="F10" s="2" t="s">
        <v>39</v>
      </c>
      <c r="G10" s="2" t="s">
        <v>2263</v>
      </c>
      <c r="H10" s="46">
        <v>308</v>
      </c>
      <c r="I10" s="6" t="s">
        <v>46</v>
      </c>
      <c r="J10" s="274" t="str">
        <f>INDEX('Policy Characteristics'!D:D,MATCH($C10,'Policy Characteristics'!$C:$C,0))</f>
        <v>Conventional Pollutant Standard</v>
      </c>
      <c r="K10" s="272" t="str">
        <f>INDEX('Policy Characteristics'!E:E,MATCH($C10,'Policy Characteristics'!$C:$C,0))</f>
        <v>trans reduce regulated pollutants</v>
      </c>
      <c r="L10" s="285">
        <f>INDEX('Policy Characteristics'!F:F,MATCH($C10,'Policy Characteristics'!$C:$C,0))</f>
        <v>0</v>
      </c>
      <c r="M10" s="285">
        <f>INDEX('Policy Characteristics'!G:G,MATCH($C10,'Policy Characteristics'!$C:$C,0))</f>
        <v>1</v>
      </c>
      <c r="N10" s="285">
        <f>INDEX('Policy Characteristics'!H:H,MATCH($C10,'Policy Characteristics'!$C:$C,0))</f>
        <v>0.02</v>
      </c>
      <c r="O10" s="272" t="str">
        <f>INDEX('Policy Characteristics'!I:I,MATCH($C10,'Policy Characteristics'!$C:$C,0))</f>
        <v>% reduction in emissions</v>
      </c>
      <c r="P10" s="272"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272" t="str">
        <f>INDEX('Policy Characteristics'!K:K,MATCH($C10,'Policy Characteristics'!$C:$C,0))</f>
        <v>transportation-sector-main.html#conv-pol-stds</v>
      </c>
      <c r="R10" s="272" t="str">
        <f>INDEX('Policy Characteristics'!L:L,MATCH($C10,'Policy Characteristics'!$C:$C,0))</f>
        <v>conventional-pollutant-standards.html</v>
      </c>
    </row>
    <row r="11" spans="1:18" s="2" customFormat="1" x14ac:dyDescent="0.25">
      <c r="A11" s="272" t="str">
        <f>IF(ISBLANK(INDEX('Policy Characteristics'!A:A,MATCH($C11,'Policy Characteristics'!$C:$C,0))),"",INDEX('Policy Characteristics'!A:A,MATCH($C11,'Policy Characteristics'!$C:$C,0)))</f>
        <v>Transportation</v>
      </c>
      <c r="B11" s="272" t="str">
        <f>IF(ISBLANK(INDEX('Policy Characteristics'!B:B,MATCH($C11,'Policy Characteristics'!$C:$C,0))),"",INDEX('Policy Characteristics'!B:B,MATCH($C11,'Policy Characteristics'!$C:$C,0)))</f>
        <v>Conventional Pollutant Standards</v>
      </c>
      <c r="C11" s="274" t="str">
        <f t="shared" si="0"/>
        <v>Percentage Reduction of Separately Regulated Pollutants</v>
      </c>
      <c r="D11" s="2" t="s">
        <v>39</v>
      </c>
      <c r="E11" s="2" t="s">
        <v>2265</v>
      </c>
      <c r="F11" s="2" t="s">
        <v>39</v>
      </c>
      <c r="G11" s="2" t="s">
        <v>2265</v>
      </c>
      <c r="H11" s="46">
        <v>309</v>
      </c>
      <c r="I11" s="6" t="s">
        <v>46</v>
      </c>
      <c r="J11" s="274" t="str">
        <f>INDEX('Policy Characteristics'!D:D,MATCH($C11,'Policy Characteristics'!$C:$C,0))</f>
        <v>Conventional Pollutant Standard</v>
      </c>
      <c r="K11" s="272" t="str">
        <f>INDEX('Policy Characteristics'!E:E,MATCH($C11,'Policy Characteristics'!$C:$C,0))</f>
        <v>trans reduce regulated pollutants</v>
      </c>
      <c r="L11" s="285">
        <f>INDEX('Policy Characteristics'!F:F,MATCH($C11,'Policy Characteristics'!$C:$C,0))</f>
        <v>0</v>
      </c>
      <c r="M11" s="285">
        <f>INDEX('Policy Characteristics'!G:G,MATCH($C11,'Policy Characteristics'!$C:$C,0))</f>
        <v>1</v>
      </c>
      <c r="N11" s="285">
        <f>INDEX('Policy Characteristics'!H:H,MATCH($C11,'Policy Characteristics'!$C:$C,0))</f>
        <v>0.02</v>
      </c>
      <c r="O11" s="272" t="str">
        <f>INDEX('Policy Characteristics'!I:I,MATCH($C11,'Policy Characteristics'!$C:$C,0))</f>
        <v>% reduction in emissions</v>
      </c>
      <c r="P11" s="272"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272" t="str">
        <f>INDEX('Policy Characteristics'!K:K,MATCH($C11,'Policy Characteristics'!$C:$C,0))</f>
        <v>transportation-sector-main.html#conv-pol-stds</v>
      </c>
      <c r="R11" s="272" t="str">
        <f>INDEX('Policy Characteristics'!L:L,MATCH($C11,'Policy Characteristics'!$C:$C,0))</f>
        <v>conventional-pollutant-standards.html</v>
      </c>
    </row>
    <row r="12" spans="1:18" s="2" customFormat="1" x14ac:dyDescent="0.25">
      <c r="A12" s="272" t="str">
        <f>IF(ISBLANK(INDEX('Policy Characteristics'!A:A,MATCH($C12,'Policy Characteristics'!$C:$C,0))),"",INDEX('Policy Characteristics'!A:A,MATCH($C12,'Policy Characteristics'!$C:$C,0)))</f>
        <v>Transportation</v>
      </c>
      <c r="B12" s="272" t="str">
        <f>IF(ISBLANK(INDEX('Policy Characteristics'!B:B,MATCH($C12,'Policy Characteristics'!$C:$C,0))),"",INDEX('Policy Characteristics'!B:B,MATCH($C12,'Policy Characteristics'!$C:$C,0)))</f>
        <v>Conventional Pollutant Standards</v>
      </c>
      <c r="C12" s="274" t="str">
        <f t="shared" si="0"/>
        <v>Percentage Reduction of Separately Regulated Pollutants</v>
      </c>
      <c r="D12" s="2" t="s">
        <v>40</v>
      </c>
      <c r="E12" s="2" t="s">
        <v>2249</v>
      </c>
      <c r="F12" s="2" t="s">
        <v>40</v>
      </c>
      <c r="G12" s="2" t="s">
        <v>2474</v>
      </c>
      <c r="H12" s="46">
        <v>310</v>
      </c>
      <c r="I12" s="44" t="s">
        <v>45</v>
      </c>
      <c r="J12" s="274" t="str">
        <f>INDEX('Policy Characteristics'!D:D,MATCH($C12,'Policy Characteristics'!$C:$C,0))</f>
        <v>Conventional Pollutant Standard</v>
      </c>
      <c r="K12" s="272" t="str">
        <f>INDEX('Policy Characteristics'!E:E,MATCH($C12,'Policy Characteristics'!$C:$C,0))</f>
        <v>trans reduce regulated pollutants</v>
      </c>
      <c r="L12" s="285">
        <f>INDEX('Policy Characteristics'!F:F,MATCH($C12,'Policy Characteristics'!$C:$C,0))</f>
        <v>0</v>
      </c>
      <c r="M12" s="285">
        <f>INDEX('Policy Characteristics'!G:G,MATCH($C12,'Policy Characteristics'!$C:$C,0))</f>
        <v>1</v>
      </c>
      <c r="N12" s="285">
        <f>INDEX('Policy Characteristics'!H:H,MATCH($C12,'Policy Characteristics'!$C:$C,0))</f>
        <v>0.02</v>
      </c>
      <c r="O12" s="272" t="str">
        <f>INDEX('Policy Characteristics'!I:I,MATCH($C12,'Policy Characteristics'!$C:$C,0))</f>
        <v>% reduction in emissions</v>
      </c>
      <c r="P12" s="272"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272" t="str">
        <f>INDEX('Policy Characteristics'!K:K,MATCH($C12,'Policy Characteristics'!$C:$C,0))</f>
        <v>transportation-sector-main.html#conv-pol-stds</v>
      </c>
      <c r="R12" s="272" t="str">
        <f>INDEX('Policy Characteristics'!L:L,MATCH($C12,'Policy Characteristics'!$C:$C,0))</f>
        <v>conventional-pollutant-standards.html</v>
      </c>
    </row>
    <row r="13" spans="1:18" s="2" customFormat="1" x14ac:dyDescent="0.25">
      <c r="A13" s="272" t="str">
        <f>IF(ISBLANK(INDEX('Policy Characteristics'!A:A,MATCH($C13,'Policy Characteristics'!$C:$C,0))),"",INDEX('Policy Characteristics'!A:A,MATCH($C13,'Policy Characteristics'!$C:$C,0)))</f>
        <v>Transportation</v>
      </c>
      <c r="B13" s="272" t="str">
        <f>IF(ISBLANK(INDEX('Policy Characteristics'!B:B,MATCH($C13,'Policy Characteristics'!$C:$C,0))),"",INDEX('Policy Characteristics'!B:B,MATCH($C13,'Policy Characteristics'!$C:$C,0)))</f>
        <v>Conventional Pollutant Standards</v>
      </c>
      <c r="C13" s="274" t="str">
        <f t="shared" si="0"/>
        <v>Percentage Reduction of Separately Regulated Pollutants</v>
      </c>
      <c r="D13" s="2" t="s">
        <v>40</v>
      </c>
      <c r="E13" s="2" t="s">
        <v>512</v>
      </c>
      <c r="F13" s="2" t="s">
        <v>40</v>
      </c>
      <c r="G13" s="2" t="s">
        <v>512</v>
      </c>
      <c r="H13" s="46">
        <v>311</v>
      </c>
      <c r="I13" s="44" t="s">
        <v>45</v>
      </c>
      <c r="J13" s="274" t="str">
        <f>INDEX('Policy Characteristics'!D:D,MATCH($C13,'Policy Characteristics'!$C:$C,0))</f>
        <v>Conventional Pollutant Standard</v>
      </c>
      <c r="K13" s="272" t="str">
        <f>INDEX('Policy Characteristics'!E:E,MATCH($C13,'Policy Characteristics'!$C:$C,0))</f>
        <v>trans reduce regulated pollutants</v>
      </c>
      <c r="L13" s="285">
        <f>INDEX('Policy Characteristics'!F:F,MATCH($C13,'Policy Characteristics'!$C:$C,0))</f>
        <v>0</v>
      </c>
      <c r="M13" s="285">
        <f>INDEX('Policy Characteristics'!G:G,MATCH($C13,'Policy Characteristics'!$C:$C,0))</f>
        <v>1</v>
      </c>
      <c r="N13" s="285">
        <f>INDEX('Policy Characteristics'!H:H,MATCH($C13,'Policy Characteristics'!$C:$C,0))</f>
        <v>0.02</v>
      </c>
      <c r="O13" s="272" t="str">
        <f>INDEX('Policy Characteristics'!I:I,MATCH($C13,'Policy Characteristics'!$C:$C,0))</f>
        <v>% reduction in emissions</v>
      </c>
      <c r="P13" s="272"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272" t="str">
        <f>INDEX('Policy Characteristics'!K:K,MATCH($C13,'Policy Characteristics'!$C:$C,0))</f>
        <v>transportation-sector-main.html#conv-pol-stds</v>
      </c>
      <c r="R13" s="272" t="str">
        <f>INDEX('Policy Characteristics'!L:L,MATCH($C13,'Policy Characteristics'!$C:$C,0))</f>
        <v>conventional-pollutant-standards.html</v>
      </c>
    </row>
    <row r="14" spans="1:18" s="2" customFormat="1" x14ac:dyDescent="0.25">
      <c r="A14" s="272" t="str">
        <f>IF(ISBLANK(INDEX('Policy Characteristics'!A:A,MATCH($C14,'Policy Characteristics'!$C:$C,0))),"",INDEX('Policy Characteristics'!A:A,MATCH($C14,'Policy Characteristics'!$C:$C,0)))</f>
        <v>Transportation</v>
      </c>
      <c r="B14" s="272" t="str">
        <f>IF(ISBLANK(INDEX('Policy Characteristics'!B:B,MATCH($C14,'Policy Characteristics'!$C:$C,0))),"",INDEX('Policy Characteristics'!B:B,MATCH($C14,'Policy Characteristics'!$C:$C,0)))</f>
        <v>Conventional Pollutant Standards</v>
      </c>
      <c r="C14" s="274" t="str">
        <f t="shared" si="0"/>
        <v>Percentage Reduction of Separately Regulated Pollutants</v>
      </c>
      <c r="D14" s="2" t="s">
        <v>40</v>
      </c>
      <c r="E14" s="2" t="s">
        <v>2252</v>
      </c>
      <c r="F14" s="2" t="s">
        <v>40</v>
      </c>
      <c r="G14" s="2" t="s">
        <v>2252</v>
      </c>
      <c r="H14" s="46">
        <v>312</v>
      </c>
      <c r="I14" s="44" t="s">
        <v>45</v>
      </c>
      <c r="J14" s="274" t="str">
        <f>IF(ISBLANK(INDEX('Policy Characteristics'!D:D,MATCH($C14,'Policy Characteristics'!$C:$C,0))),"",INDEX('Policy Characteristics'!D:D,MATCH($C14,'Policy Characteristics'!$C:$C,0)))</f>
        <v>Conventional Pollutant Standard</v>
      </c>
      <c r="K14" s="272" t="str">
        <f>IF(ISBLANK(INDEX('Policy Characteristics'!E:E,MATCH($C14,'Policy Characteristics'!$C:$C,0))),"",INDEX('Policy Characteristics'!E:E,MATCH($C14,'Policy Characteristics'!$C:$C,0)))</f>
        <v>trans reduce regulated pollutants</v>
      </c>
      <c r="L14" s="285">
        <f>IF(ISBLANK(INDEX('Policy Characteristics'!F:F,MATCH($C14,'Policy Characteristics'!$C:$C,0))),"",INDEX('Policy Characteristics'!F:F,MATCH($C14,'Policy Characteristics'!$C:$C,0)))</f>
        <v>0</v>
      </c>
      <c r="M14" s="285">
        <f>IF(ISBLANK(INDEX('Policy Characteristics'!G:G,MATCH($C14,'Policy Characteristics'!$C:$C,0))),"",INDEX('Policy Characteristics'!G:G,MATCH($C14,'Policy Characteristics'!$C:$C,0)))</f>
        <v>1</v>
      </c>
      <c r="N14" s="285">
        <f>IF(ISBLANK(INDEX('Policy Characteristics'!H:H,MATCH($C14,'Policy Characteristics'!$C:$C,0))),"",INDEX('Policy Characteristics'!H:H,MATCH($C14,'Policy Characteristics'!$C:$C,0)))</f>
        <v>0.02</v>
      </c>
      <c r="O14" s="272" t="str">
        <f>IF(ISBLANK(INDEX('Policy Characteristics'!I:I,MATCH($C14,'Policy Characteristics'!$C:$C,0))),"",INDEX('Policy Characteristics'!I:I,MATCH($C14,'Policy Characteristics'!$C:$C,0)))</f>
        <v>% reduction in emissions</v>
      </c>
      <c r="P14" s="27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272" t="str">
        <f>IF(ISBLANK(INDEX('Policy Characteristics'!K:K,MATCH($C14,'Policy Characteristics'!$C:$C,0))),"",INDEX('Policy Characteristics'!K:K,MATCH($C14,'Policy Characteristics'!$C:$C,0)))</f>
        <v>transportation-sector-main.html#conv-pol-stds</v>
      </c>
      <c r="R14" s="272" t="str">
        <f>IF(ISBLANK(INDEX('Policy Characteristics'!L:L,MATCH($C14,'Policy Characteristics'!$C:$C,0))),"",INDEX('Policy Characteristics'!L:L,MATCH($C14,'Policy Characteristics'!$C:$C,0)))</f>
        <v>conventional-pollutant-standards.html</v>
      </c>
    </row>
    <row r="15" spans="1:18" s="2" customFormat="1" x14ac:dyDescent="0.25">
      <c r="A15" s="272" t="str">
        <f>IF(ISBLANK(INDEX('Policy Characteristics'!A:A,MATCH($C15,'Policy Characteristics'!$C:$C,0))),"",INDEX('Policy Characteristics'!A:A,MATCH($C15,'Policy Characteristics'!$C:$C,0)))</f>
        <v>Transportation</v>
      </c>
      <c r="B15" s="272" t="str">
        <f>IF(ISBLANK(INDEX('Policy Characteristics'!B:B,MATCH($C15,'Policy Characteristics'!$C:$C,0))),"",INDEX('Policy Characteristics'!B:B,MATCH($C15,'Policy Characteristics'!$C:$C,0)))</f>
        <v>Conventional Pollutant Standards</v>
      </c>
      <c r="C15" s="274" t="str">
        <f t="shared" si="0"/>
        <v>Percentage Reduction of Separately Regulated Pollutants</v>
      </c>
      <c r="D15" s="2" t="s">
        <v>40</v>
      </c>
      <c r="E15" s="2" t="s">
        <v>2254</v>
      </c>
      <c r="F15" s="2" t="s">
        <v>40</v>
      </c>
      <c r="G15" s="2" t="s">
        <v>2254</v>
      </c>
      <c r="H15" s="46">
        <v>313</v>
      </c>
      <c r="I15" s="44" t="s">
        <v>45</v>
      </c>
      <c r="J15" s="274" t="str">
        <f>IF(ISBLANK(INDEX('Policy Characteristics'!D:D,MATCH($C15,'Policy Characteristics'!$C:$C,0))),"",INDEX('Policy Characteristics'!D:D,MATCH($C15,'Policy Characteristics'!$C:$C,0)))</f>
        <v>Conventional Pollutant Standard</v>
      </c>
      <c r="K15" s="272" t="str">
        <f>IF(ISBLANK(INDEX('Policy Characteristics'!E:E,MATCH($C15,'Policy Characteristics'!$C:$C,0))),"",INDEX('Policy Characteristics'!E:E,MATCH($C15,'Policy Characteristics'!$C:$C,0)))</f>
        <v>trans reduce regulated pollutants</v>
      </c>
      <c r="L15" s="285">
        <f>IF(ISBLANK(INDEX('Policy Characteristics'!F:F,MATCH($C15,'Policy Characteristics'!$C:$C,0))),"",INDEX('Policy Characteristics'!F:F,MATCH($C15,'Policy Characteristics'!$C:$C,0)))</f>
        <v>0</v>
      </c>
      <c r="M15" s="285">
        <f>IF(ISBLANK(INDEX('Policy Characteristics'!G:G,MATCH($C15,'Policy Characteristics'!$C:$C,0))),"",INDEX('Policy Characteristics'!G:G,MATCH($C15,'Policy Characteristics'!$C:$C,0)))</f>
        <v>1</v>
      </c>
      <c r="N15" s="285">
        <f>IF(ISBLANK(INDEX('Policy Characteristics'!H:H,MATCH($C15,'Policy Characteristics'!$C:$C,0))),"",INDEX('Policy Characteristics'!H:H,MATCH($C15,'Policy Characteristics'!$C:$C,0)))</f>
        <v>0.02</v>
      </c>
      <c r="O15" s="272" t="str">
        <f>IF(ISBLANK(INDEX('Policy Characteristics'!I:I,MATCH($C15,'Policy Characteristics'!$C:$C,0))),"",INDEX('Policy Characteristics'!I:I,MATCH($C15,'Policy Characteristics'!$C:$C,0)))</f>
        <v>% reduction in emissions</v>
      </c>
      <c r="P15" s="27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272" t="str">
        <f>IF(ISBLANK(INDEX('Policy Characteristics'!K:K,MATCH($C15,'Policy Characteristics'!$C:$C,0))),"",INDEX('Policy Characteristics'!K:K,MATCH($C15,'Policy Characteristics'!$C:$C,0)))</f>
        <v>transportation-sector-main.html#conv-pol-stds</v>
      </c>
      <c r="R15" s="272" t="str">
        <f>IF(ISBLANK(INDEX('Policy Characteristics'!L:L,MATCH($C15,'Policy Characteristics'!$C:$C,0))),"",INDEX('Policy Characteristics'!L:L,MATCH($C15,'Policy Characteristics'!$C:$C,0)))</f>
        <v>conventional-pollutant-standards.html</v>
      </c>
    </row>
    <row r="16" spans="1:18" s="2" customFormat="1" x14ac:dyDescent="0.25">
      <c r="A16" s="272" t="str">
        <f>IF(ISBLANK(INDEX('Policy Characteristics'!A:A,MATCH($C16,'Policy Characteristics'!$C:$C,0))),"",INDEX('Policy Characteristics'!A:A,MATCH($C16,'Policy Characteristics'!$C:$C,0)))</f>
        <v>Transportation</v>
      </c>
      <c r="B16" s="272" t="str">
        <f>IF(ISBLANK(INDEX('Policy Characteristics'!B:B,MATCH($C16,'Policy Characteristics'!$C:$C,0))),"",INDEX('Policy Characteristics'!B:B,MATCH($C16,'Policy Characteristics'!$C:$C,0)))</f>
        <v>Conventional Pollutant Standards</v>
      </c>
      <c r="C16" s="274" t="str">
        <f t="shared" si="0"/>
        <v>Percentage Reduction of Separately Regulated Pollutants</v>
      </c>
      <c r="D16" s="2" t="s">
        <v>40</v>
      </c>
      <c r="E16" s="2" t="s">
        <v>2256</v>
      </c>
      <c r="F16" s="2" t="s">
        <v>40</v>
      </c>
      <c r="G16" s="2" t="s">
        <v>2350</v>
      </c>
      <c r="H16" s="46">
        <v>314</v>
      </c>
      <c r="I16" s="44" t="s">
        <v>45</v>
      </c>
      <c r="J16" s="274" t="str">
        <f>IF(ISBLANK(INDEX('Policy Characteristics'!D:D,MATCH($C16,'Policy Characteristics'!$C:$C,0))),"",INDEX('Policy Characteristics'!D:D,MATCH($C16,'Policy Characteristics'!$C:$C,0)))</f>
        <v>Conventional Pollutant Standard</v>
      </c>
      <c r="K16" s="272" t="str">
        <f>IF(ISBLANK(INDEX('Policy Characteristics'!E:E,MATCH($C16,'Policy Characteristics'!$C:$C,0))),"",INDEX('Policy Characteristics'!E:E,MATCH($C16,'Policy Characteristics'!$C:$C,0)))</f>
        <v>trans reduce regulated pollutants</v>
      </c>
      <c r="L16" s="285">
        <f>IF(ISBLANK(INDEX('Policy Characteristics'!F:F,MATCH($C16,'Policy Characteristics'!$C:$C,0))),"",INDEX('Policy Characteristics'!F:F,MATCH($C16,'Policy Characteristics'!$C:$C,0)))</f>
        <v>0</v>
      </c>
      <c r="M16" s="285">
        <f>IF(ISBLANK(INDEX('Policy Characteristics'!G:G,MATCH($C16,'Policy Characteristics'!$C:$C,0))),"",INDEX('Policy Characteristics'!G:G,MATCH($C16,'Policy Characteristics'!$C:$C,0)))</f>
        <v>1</v>
      </c>
      <c r="N16" s="285">
        <f>IF(ISBLANK(INDEX('Policy Characteristics'!H:H,MATCH($C16,'Policy Characteristics'!$C:$C,0))),"",INDEX('Policy Characteristics'!H:H,MATCH($C16,'Policy Characteristics'!$C:$C,0)))</f>
        <v>0.02</v>
      </c>
      <c r="O16" s="272" t="str">
        <f>IF(ISBLANK(INDEX('Policy Characteristics'!I:I,MATCH($C16,'Policy Characteristics'!$C:$C,0))),"",INDEX('Policy Characteristics'!I:I,MATCH($C16,'Policy Characteristics'!$C:$C,0)))</f>
        <v>% reduction in emissions</v>
      </c>
      <c r="P16" s="27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272" t="str">
        <f>IF(ISBLANK(INDEX('Policy Characteristics'!K:K,MATCH($C16,'Policy Characteristics'!$C:$C,0))),"",INDEX('Policy Characteristics'!K:K,MATCH($C16,'Policy Characteristics'!$C:$C,0)))</f>
        <v>transportation-sector-main.html#conv-pol-stds</v>
      </c>
      <c r="R16" s="272" t="str">
        <f>IF(ISBLANK(INDEX('Policy Characteristics'!L:L,MATCH($C16,'Policy Characteristics'!$C:$C,0))),"",INDEX('Policy Characteristics'!L:L,MATCH($C16,'Policy Characteristics'!$C:$C,0)))</f>
        <v>conventional-pollutant-standards.html</v>
      </c>
    </row>
    <row r="17" spans="1:18" s="2" customFormat="1" x14ac:dyDescent="0.25">
      <c r="A17" s="272" t="str">
        <f>IF(ISBLANK(INDEX('Policy Characteristics'!A:A,MATCH($C17,'Policy Characteristics'!$C:$C,0))),"",INDEX('Policy Characteristics'!A:A,MATCH($C17,'Policy Characteristics'!$C:$C,0)))</f>
        <v>Transportation</v>
      </c>
      <c r="B17" s="272" t="str">
        <f>IF(ISBLANK(INDEX('Policy Characteristics'!B:B,MATCH($C17,'Policy Characteristics'!$C:$C,0))),"",INDEX('Policy Characteristics'!B:B,MATCH($C17,'Policy Characteristics'!$C:$C,0)))</f>
        <v>Conventional Pollutant Standards</v>
      </c>
      <c r="C17" s="274" t="str">
        <f t="shared" si="0"/>
        <v>Percentage Reduction of Separately Regulated Pollutants</v>
      </c>
      <c r="D17" s="2" t="s">
        <v>40</v>
      </c>
      <c r="E17" s="2" t="s">
        <v>2257</v>
      </c>
      <c r="F17" s="2" t="s">
        <v>40</v>
      </c>
      <c r="G17" s="2" t="s">
        <v>2257</v>
      </c>
      <c r="H17" s="46">
        <v>315</v>
      </c>
      <c r="I17" s="44" t="s">
        <v>45</v>
      </c>
      <c r="J17" s="274" t="str">
        <f>IF(ISBLANK(INDEX('Policy Characteristics'!D:D,MATCH($C17,'Policy Characteristics'!$C:$C,0))),"",INDEX('Policy Characteristics'!D:D,MATCH($C17,'Policy Characteristics'!$C:$C,0)))</f>
        <v>Conventional Pollutant Standard</v>
      </c>
      <c r="K17" s="272" t="str">
        <f>IF(ISBLANK(INDEX('Policy Characteristics'!E:E,MATCH($C17,'Policy Characteristics'!$C:$C,0))),"",INDEX('Policy Characteristics'!E:E,MATCH($C17,'Policy Characteristics'!$C:$C,0)))</f>
        <v>trans reduce regulated pollutants</v>
      </c>
      <c r="L17" s="285">
        <f>IF(ISBLANK(INDEX('Policy Characteristics'!F:F,MATCH($C17,'Policy Characteristics'!$C:$C,0))),"",INDEX('Policy Characteristics'!F:F,MATCH($C17,'Policy Characteristics'!$C:$C,0)))</f>
        <v>0</v>
      </c>
      <c r="M17" s="285">
        <f>IF(ISBLANK(INDEX('Policy Characteristics'!G:G,MATCH($C17,'Policy Characteristics'!$C:$C,0))),"",INDEX('Policy Characteristics'!G:G,MATCH($C17,'Policy Characteristics'!$C:$C,0)))</f>
        <v>1</v>
      </c>
      <c r="N17" s="285">
        <f>IF(ISBLANK(INDEX('Policy Characteristics'!H:H,MATCH($C17,'Policy Characteristics'!$C:$C,0))),"",INDEX('Policy Characteristics'!H:H,MATCH($C17,'Policy Characteristics'!$C:$C,0)))</f>
        <v>0.02</v>
      </c>
      <c r="O17" s="272" t="str">
        <f>IF(ISBLANK(INDEX('Policy Characteristics'!I:I,MATCH($C17,'Policy Characteristics'!$C:$C,0))),"",INDEX('Policy Characteristics'!I:I,MATCH($C17,'Policy Characteristics'!$C:$C,0)))</f>
        <v>% reduction in emissions</v>
      </c>
      <c r="P17" s="27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272" t="str">
        <f>IF(ISBLANK(INDEX('Policy Characteristics'!K:K,MATCH($C17,'Policy Characteristics'!$C:$C,0))),"",INDEX('Policy Characteristics'!K:K,MATCH($C17,'Policy Characteristics'!$C:$C,0)))</f>
        <v>transportation-sector-main.html#conv-pol-stds</v>
      </c>
      <c r="R17" s="272" t="str">
        <f>IF(ISBLANK(INDEX('Policy Characteristics'!L:L,MATCH($C17,'Policy Characteristics'!$C:$C,0))),"",INDEX('Policy Characteristics'!L:L,MATCH($C17,'Policy Characteristics'!$C:$C,0)))</f>
        <v>conventional-pollutant-standards.html</v>
      </c>
    </row>
    <row r="18" spans="1:18" s="2" customFormat="1" x14ac:dyDescent="0.25">
      <c r="A18" s="272" t="str">
        <f>IF(ISBLANK(INDEX('Policy Characteristics'!A:A,MATCH($C18,'Policy Characteristics'!$C:$C,0))),"",INDEX('Policy Characteristics'!A:A,MATCH($C18,'Policy Characteristics'!$C:$C,0)))</f>
        <v>Transportation</v>
      </c>
      <c r="B18" s="272" t="str">
        <f>IF(ISBLANK(INDEX('Policy Characteristics'!B:B,MATCH($C18,'Policy Characteristics'!$C:$C,0))),"",INDEX('Policy Characteristics'!B:B,MATCH($C18,'Policy Characteristics'!$C:$C,0)))</f>
        <v>Conventional Pollutant Standards</v>
      </c>
      <c r="C18" s="274" t="str">
        <f t="shared" si="0"/>
        <v>Percentage Reduction of Separately Regulated Pollutants</v>
      </c>
      <c r="D18" s="2" t="s">
        <v>40</v>
      </c>
      <c r="E18" s="2" t="s">
        <v>2259</v>
      </c>
      <c r="F18" s="2" t="s">
        <v>40</v>
      </c>
      <c r="G18" s="2" t="s">
        <v>2259</v>
      </c>
      <c r="H18" s="46">
        <v>316</v>
      </c>
      <c r="I18" s="44" t="s">
        <v>45</v>
      </c>
      <c r="J18" s="274" t="str">
        <f>IF(ISBLANK(INDEX('Policy Characteristics'!D:D,MATCH($C18,'Policy Characteristics'!$C:$C,0))),"",INDEX('Policy Characteristics'!D:D,MATCH($C18,'Policy Characteristics'!$C:$C,0)))</f>
        <v>Conventional Pollutant Standard</v>
      </c>
      <c r="K18" s="272" t="str">
        <f>IF(ISBLANK(INDEX('Policy Characteristics'!E:E,MATCH($C18,'Policy Characteristics'!$C:$C,0))),"",INDEX('Policy Characteristics'!E:E,MATCH($C18,'Policy Characteristics'!$C:$C,0)))</f>
        <v>trans reduce regulated pollutants</v>
      </c>
      <c r="L18" s="285">
        <f>IF(ISBLANK(INDEX('Policy Characteristics'!F:F,MATCH($C18,'Policy Characteristics'!$C:$C,0))),"",INDEX('Policy Characteristics'!F:F,MATCH($C18,'Policy Characteristics'!$C:$C,0)))</f>
        <v>0</v>
      </c>
      <c r="M18" s="285">
        <f>IF(ISBLANK(INDEX('Policy Characteristics'!G:G,MATCH($C18,'Policy Characteristics'!$C:$C,0))),"",INDEX('Policy Characteristics'!G:G,MATCH($C18,'Policy Characteristics'!$C:$C,0)))</f>
        <v>1</v>
      </c>
      <c r="N18" s="285">
        <f>IF(ISBLANK(INDEX('Policy Characteristics'!H:H,MATCH($C18,'Policy Characteristics'!$C:$C,0))),"",INDEX('Policy Characteristics'!H:H,MATCH($C18,'Policy Characteristics'!$C:$C,0)))</f>
        <v>0.02</v>
      </c>
      <c r="O18" s="272" t="str">
        <f>IF(ISBLANK(INDEX('Policy Characteristics'!I:I,MATCH($C18,'Policy Characteristics'!$C:$C,0))),"",INDEX('Policy Characteristics'!I:I,MATCH($C18,'Policy Characteristics'!$C:$C,0)))</f>
        <v>% reduction in emissions</v>
      </c>
      <c r="P18" s="27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272" t="str">
        <f>IF(ISBLANK(INDEX('Policy Characteristics'!K:K,MATCH($C18,'Policy Characteristics'!$C:$C,0))),"",INDEX('Policy Characteristics'!K:K,MATCH($C18,'Policy Characteristics'!$C:$C,0)))</f>
        <v>transportation-sector-main.html#conv-pol-stds</v>
      </c>
      <c r="R18" s="272" t="str">
        <f>IF(ISBLANK(INDEX('Policy Characteristics'!L:L,MATCH($C18,'Policy Characteristics'!$C:$C,0))),"",INDEX('Policy Characteristics'!L:L,MATCH($C18,'Policy Characteristics'!$C:$C,0)))</f>
        <v>conventional-pollutant-standards.html</v>
      </c>
    </row>
    <row r="19" spans="1:18" s="2" customFormat="1" x14ac:dyDescent="0.25">
      <c r="A19" s="272" t="str">
        <f>IF(ISBLANK(INDEX('Policy Characteristics'!A:A,MATCH($C19,'Policy Characteristics'!$C:$C,0))),"",INDEX('Policy Characteristics'!A:A,MATCH($C19,'Policy Characteristics'!$C:$C,0)))</f>
        <v>Transportation</v>
      </c>
      <c r="B19" s="272" t="str">
        <f>IF(ISBLANK(INDEX('Policy Characteristics'!B:B,MATCH($C19,'Policy Characteristics'!$C:$C,0))),"",INDEX('Policy Characteristics'!B:B,MATCH($C19,'Policy Characteristics'!$C:$C,0)))</f>
        <v>Conventional Pollutant Standards</v>
      </c>
      <c r="C19" s="274" t="str">
        <f t="shared" si="0"/>
        <v>Percentage Reduction of Separately Regulated Pollutants</v>
      </c>
      <c r="D19" s="2" t="s">
        <v>40</v>
      </c>
      <c r="E19" s="2" t="s">
        <v>2261</v>
      </c>
      <c r="F19" s="2" t="s">
        <v>40</v>
      </c>
      <c r="G19" s="2" t="s">
        <v>2261</v>
      </c>
      <c r="H19" s="46">
        <v>317</v>
      </c>
      <c r="I19" s="44" t="s">
        <v>45</v>
      </c>
      <c r="J19" s="274" t="str">
        <f>IF(ISBLANK(INDEX('Policy Characteristics'!D:D,MATCH($C19,'Policy Characteristics'!$C:$C,0))),"",INDEX('Policy Characteristics'!D:D,MATCH($C19,'Policy Characteristics'!$C:$C,0)))</f>
        <v>Conventional Pollutant Standard</v>
      </c>
      <c r="K19" s="272" t="str">
        <f>IF(ISBLANK(INDEX('Policy Characteristics'!E:E,MATCH($C19,'Policy Characteristics'!$C:$C,0))),"",INDEX('Policy Characteristics'!E:E,MATCH($C19,'Policy Characteristics'!$C:$C,0)))</f>
        <v>trans reduce regulated pollutants</v>
      </c>
      <c r="L19" s="285">
        <f>IF(ISBLANK(INDEX('Policy Characteristics'!F:F,MATCH($C19,'Policy Characteristics'!$C:$C,0))),"",INDEX('Policy Characteristics'!F:F,MATCH($C19,'Policy Characteristics'!$C:$C,0)))</f>
        <v>0</v>
      </c>
      <c r="M19" s="285">
        <f>IF(ISBLANK(INDEX('Policy Characteristics'!G:G,MATCH($C19,'Policy Characteristics'!$C:$C,0))),"",INDEX('Policy Characteristics'!G:G,MATCH($C19,'Policy Characteristics'!$C:$C,0)))</f>
        <v>1</v>
      </c>
      <c r="N19" s="285">
        <f>IF(ISBLANK(INDEX('Policy Characteristics'!H:H,MATCH($C19,'Policy Characteristics'!$C:$C,0))),"",INDEX('Policy Characteristics'!H:H,MATCH($C19,'Policy Characteristics'!$C:$C,0)))</f>
        <v>0.02</v>
      </c>
      <c r="O19" s="272" t="str">
        <f>IF(ISBLANK(INDEX('Policy Characteristics'!I:I,MATCH($C19,'Policy Characteristics'!$C:$C,0))),"",INDEX('Policy Characteristics'!I:I,MATCH($C19,'Policy Characteristics'!$C:$C,0)))</f>
        <v>% reduction in emissions</v>
      </c>
      <c r="P19" s="27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272" t="str">
        <f>IF(ISBLANK(INDEX('Policy Characteristics'!K:K,MATCH($C19,'Policy Characteristics'!$C:$C,0))),"",INDEX('Policy Characteristics'!K:K,MATCH($C19,'Policy Characteristics'!$C:$C,0)))</f>
        <v>transportation-sector-main.html#conv-pol-stds</v>
      </c>
      <c r="R19" s="272" t="str">
        <f>IF(ISBLANK(INDEX('Policy Characteristics'!L:L,MATCH($C19,'Policy Characteristics'!$C:$C,0))),"",INDEX('Policy Characteristics'!L:L,MATCH($C19,'Policy Characteristics'!$C:$C,0)))</f>
        <v>conventional-pollutant-standards.html</v>
      </c>
    </row>
    <row r="20" spans="1:18" s="2" customFormat="1" x14ac:dyDescent="0.25">
      <c r="A20" s="272" t="str">
        <f>IF(ISBLANK(INDEX('Policy Characteristics'!A:A,MATCH($C20,'Policy Characteristics'!$C:$C,0))),"",INDEX('Policy Characteristics'!A:A,MATCH($C20,'Policy Characteristics'!$C:$C,0)))</f>
        <v>Transportation</v>
      </c>
      <c r="B20" s="272" t="str">
        <f>IF(ISBLANK(INDEX('Policy Characteristics'!B:B,MATCH($C20,'Policy Characteristics'!$C:$C,0))),"",INDEX('Policy Characteristics'!B:B,MATCH($C20,'Policy Characteristics'!$C:$C,0)))</f>
        <v>Conventional Pollutant Standards</v>
      </c>
      <c r="C20" s="274" t="str">
        <f t="shared" si="0"/>
        <v>Percentage Reduction of Separately Regulated Pollutants</v>
      </c>
      <c r="D20" s="2" t="s">
        <v>40</v>
      </c>
      <c r="E20" s="2" t="s">
        <v>2263</v>
      </c>
      <c r="F20" s="2" t="s">
        <v>40</v>
      </c>
      <c r="G20" s="2" t="s">
        <v>2263</v>
      </c>
      <c r="H20" s="46">
        <v>318</v>
      </c>
      <c r="I20" s="6" t="s">
        <v>46</v>
      </c>
      <c r="J20" s="274" t="str">
        <f>IF(ISBLANK(INDEX('Policy Characteristics'!D:D,MATCH($C20,'Policy Characteristics'!$C:$C,0))),"",INDEX('Policy Characteristics'!D:D,MATCH($C20,'Policy Characteristics'!$C:$C,0)))</f>
        <v>Conventional Pollutant Standard</v>
      </c>
      <c r="K20" s="272" t="str">
        <f>IF(ISBLANK(INDEX('Policy Characteristics'!E:E,MATCH($C20,'Policy Characteristics'!$C:$C,0))),"",INDEX('Policy Characteristics'!E:E,MATCH($C20,'Policy Characteristics'!$C:$C,0)))</f>
        <v>trans reduce regulated pollutants</v>
      </c>
      <c r="L20" s="285">
        <f>IF(ISBLANK(INDEX('Policy Characteristics'!F:F,MATCH($C20,'Policy Characteristics'!$C:$C,0))),"",INDEX('Policy Characteristics'!F:F,MATCH($C20,'Policy Characteristics'!$C:$C,0)))</f>
        <v>0</v>
      </c>
      <c r="M20" s="285">
        <f>IF(ISBLANK(INDEX('Policy Characteristics'!G:G,MATCH($C20,'Policy Characteristics'!$C:$C,0))),"",INDEX('Policy Characteristics'!G:G,MATCH($C20,'Policy Characteristics'!$C:$C,0)))</f>
        <v>1</v>
      </c>
      <c r="N20" s="285">
        <f>IF(ISBLANK(INDEX('Policy Characteristics'!H:H,MATCH($C20,'Policy Characteristics'!$C:$C,0))),"",INDEX('Policy Characteristics'!H:H,MATCH($C20,'Policy Characteristics'!$C:$C,0)))</f>
        <v>0.02</v>
      </c>
      <c r="O20" s="272" t="str">
        <f>IF(ISBLANK(INDEX('Policy Characteristics'!I:I,MATCH($C20,'Policy Characteristics'!$C:$C,0))),"",INDEX('Policy Characteristics'!I:I,MATCH($C20,'Policy Characteristics'!$C:$C,0)))</f>
        <v>% reduction in emissions</v>
      </c>
      <c r="P20" s="27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272" t="str">
        <f>IF(ISBLANK(INDEX('Policy Characteristics'!K:K,MATCH($C20,'Policy Characteristics'!$C:$C,0))),"",INDEX('Policy Characteristics'!K:K,MATCH($C20,'Policy Characteristics'!$C:$C,0)))</f>
        <v>transportation-sector-main.html#conv-pol-stds</v>
      </c>
      <c r="R20" s="272" t="str">
        <f>IF(ISBLANK(INDEX('Policy Characteristics'!L:L,MATCH($C20,'Policy Characteristics'!$C:$C,0))),"",INDEX('Policy Characteristics'!L:L,MATCH($C20,'Policy Characteristics'!$C:$C,0)))</f>
        <v>conventional-pollutant-standards.html</v>
      </c>
    </row>
    <row r="21" spans="1:18" s="2" customFormat="1" x14ac:dyDescent="0.25">
      <c r="A21" s="272" t="str">
        <f>IF(ISBLANK(INDEX('Policy Characteristics'!A:A,MATCH($C21,'Policy Characteristics'!$C:$C,0))),"",INDEX('Policy Characteristics'!A:A,MATCH($C21,'Policy Characteristics'!$C:$C,0)))</f>
        <v>Transportation</v>
      </c>
      <c r="B21" s="272" t="str">
        <f>IF(ISBLANK(INDEX('Policy Characteristics'!B:B,MATCH($C21,'Policy Characteristics'!$C:$C,0))),"",INDEX('Policy Characteristics'!B:B,MATCH($C21,'Policy Characteristics'!$C:$C,0)))</f>
        <v>Conventional Pollutant Standards</v>
      </c>
      <c r="C21" s="274" t="str">
        <f t="shared" si="0"/>
        <v>Percentage Reduction of Separately Regulated Pollutants</v>
      </c>
      <c r="D21" s="2" t="s">
        <v>40</v>
      </c>
      <c r="E21" s="2" t="s">
        <v>2265</v>
      </c>
      <c r="F21" s="2" t="s">
        <v>40</v>
      </c>
      <c r="G21" s="2" t="s">
        <v>2265</v>
      </c>
      <c r="H21" s="46">
        <v>319</v>
      </c>
      <c r="I21" s="6" t="s">
        <v>46</v>
      </c>
      <c r="J21" s="274" t="str">
        <f>IF(ISBLANK(INDEX('Policy Characteristics'!D:D,MATCH($C21,'Policy Characteristics'!$C:$C,0))),"",INDEX('Policy Characteristics'!D:D,MATCH($C21,'Policy Characteristics'!$C:$C,0)))</f>
        <v>Conventional Pollutant Standard</v>
      </c>
      <c r="K21" s="272" t="str">
        <f>IF(ISBLANK(INDEX('Policy Characteristics'!E:E,MATCH($C21,'Policy Characteristics'!$C:$C,0))),"",INDEX('Policy Characteristics'!E:E,MATCH($C21,'Policy Characteristics'!$C:$C,0)))</f>
        <v>trans reduce regulated pollutants</v>
      </c>
      <c r="L21" s="285">
        <f>IF(ISBLANK(INDEX('Policy Characteristics'!F:F,MATCH($C21,'Policy Characteristics'!$C:$C,0))),"",INDEX('Policy Characteristics'!F:F,MATCH($C21,'Policy Characteristics'!$C:$C,0)))</f>
        <v>0</v>
      </c>
      <c r="M21" s="285">
        <f>IF(ISBLANK(INDEX('Policy Characteristics'!G:G,MATCH($C21,'Policy Characteristics'!$C:$C,0))),"",INDEX('Policy Characteristics'!G:G,MATCH($C21,'Policy Characteristics'!$C:$C,0)))</f>
        <v>1</v>
      </c>
      <c r="N21" s="285">
        <f>IF(ISBLANK(INDEX('Policy Characteristics'!H:H,MATCH($C21,'Policy Characteristics'!$C:$C,0))),"",INDEX('Policy Characteristics'!H:H,MATCH($C21,'Policy Characteristics'!$C:$C,0)))</f>
        <v>0.02</v>
      </c>
      <c r="O21" s="272" t="str">
        <f>IF(ISBLANK(INDEX('Policy Characteristics'!I:I,MATCH($C21,'Policy Characteristics'!$C:$C,0))),"",INDEX('Policy Characteristics'!I:I,MATCH($C21,'Policy Characteristics'!$C:$C,0)))</f>
        <v>% reduction in emissions</v>
      </c>
      <c r="P21" s="27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272" t="str">
        <f>IF(ISBLANK(INDEX('Policy Characteristics'!K:K,MATCH($C21,'Policy Characteristics'!$C:$C,0))),"",INDEX('Policy Characteristics'!K:K,MATCH($C21,'Policy Characteristics'!$C:$C,0)))</f>
        <v>transportation-sector-main.html#conv-pol-stds</v>
      </c>
      <c r="R21" s="272" t="str">
        <f>IF(ISBLANK(INDEX('Policy Characteristics'!L:L,MATCH($C21,'Policy Characteristics'!$C:$C,0))),"",INDEX('Policy Characteristics'!L:L,MATCH($C21,'Policy Characteristics'!$C:$C,0)))</f>
        <v>conventional-pollutant-standards.html</v>
      </c>
    </row>
    <row r="22" spans="1:18" s="2" customFormat="1" x14ac:dyDescent="0.25">
      <c r="A22" s="272" t="str">
        <f>IF(ISBLANK(INDEX('Policy Characteristics'!A:A,MATCH($C22,'Policy Characteristics'!$C:$C,0))),"",INDEX('Policy Characteristics'!A:A,MATCH($C22,'Policy Characteristics'!$C:$C,0)))</f>
        <v>Transportation</v>
      </c>
      <c r="B22" s="272" t="str">
        <f>IF(ISBLANK(INDEX('Policy Characteristics'!B:B,MATCH($C22,'Policy Characteristics'!$C:$C,0))),"",INDEX('Policy Characteristics'!B:B,MATCH($C22,'Policy Characteristics'!$C:$C,0)))</f>
        <v>Conventional Pollutant Standards</v>
      </c>
      <c r="C22" s="274" t="str">
        <f t="shared" si="0"/>
        <v>Percentage Reduction of Separately Regulated Pollutants</v>
      </c>
      <c r="D22" s="2" t="s">
        <v>41</v>
      </c>
      <c r="E22" s="2" t="s">
        <v>2249</v>
      </c>
      <c r="F22" s="2" t="s">
        <v>41</v>
      </c>
      <c r="G22" s="2" t="s">
        <v>2474</v>
      </c>
      <c r="H22" s="46">
        <v>320</v>
      </c>
      <c r="I22" s="44" t="s">
        <v>45</v>
      </c>
      <c r="J22" s="274" t="str">
        <f>IF(ISBLANK(INDEX('Policy Characteristics'!D:D,MATCH($C22,'Policy Characteristics'!$C:$C,0))),"",INDEX('Policy Characteristics'!D:D,MATCH($C22,'Policy Characteristics'!$C:$C,0)))</f>
        <v>Conventional Pollutant Standard</v>
      </c>
      <c r="K22" s="272" t="str">
        <f>IF(ISBLANK(INDEX('Policy Characteristics'!E:E,MATCH($C22,'Policy Characteristics'!$C:$C,0))),"",INDEX('Policy Characteristics'!E:E,MATCH($C22,'Policy Characteristics'!$C:$C,0)))</f>
        <v>trans reduce regulated pollutants</v>
      </c>
      <c r="L22" s="285">
        <f>IF(ISBLANK(INDEX('Policy Characteristics'!F:F,MATCH($C22,'Policy Characteristics'!$C:$C,0))),"",INDEX('Policy Characteristics'!F:F,MATCH($C22,'Policy Characteristics'!$C:$C,0)))</f>
        <v>0</v>
      </c>
      <c r="M22" s="285">
        <f>IF(ISBLANK(INDEX('Policy Characteristics'!G:G,MATCH($C22,'Policy Characteristics'!$C:$C,0))),"",INDEX('Policy Characteristics'!G:G,MATCH($C22,'Policy Characteristics'!$C:$C,0)))</f>
        <v>1</v>
      </c>
      <c r="N22" s="285">
        <f>IF(ISBLANK(INDEX('Policy Characteristics'!H:H,MATCH($C22,'Policy Characteristics'!$C:$C,0))),"",INDEX('Policy Characteristics'!H:H,MATCH($C22,'Policy Characteristics'!$C:$C,0)))</f>
        <v>0.02</v>
      </c>
      <c r="O22" s="272" t="str">
        <f>IF(ISBLANK(INDEX('Policy Characteristics'!I:I,MATCH($C22,'Policy Characteristics'!$C:$C,0))),"",INDEX('Policy Characteristics'!I:I,MATCH($C22,'Policy Characteristics'!$C:$C,0)))</f>
        <v>% reduction in emissions</v>
      </c>
      <c r="P22" s="27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272" t="str">
        <f>IF(ISBLANK(INDEX('Policy Characteristics'!K:K,MATCH($C22,'Policy Characteristics'!$C:$C,0))),"",INDEX('Policy Characteristics'!K:K,MATCH($C22,'Policy Characteristics'!$C:$C,0)))</f>
        <v>transportation-sector-main.html#conv-pol-stds</v>
      </c>
      <c r="R22" s="272" t="str">
        <f>IF(ISBLANK(INDEX('Policy Characteristics'!L:L,MATCH($C22,'Policy Characteristics'!$C:$C,0))),"",INDEX('Policy Characteristics'!L:L,MATCH($C22,'Policy Characteristics'!$C:$C,0)))</f>
        <v>conventional-pollutant-standards.html</v>
      </c>
    </row>
    <row r="23" spans="1:18" s="2" customFormat="1" x14ac:dyDescent="0.25">
      <c r="A23" s="272" t="str">
        <f>IF(ISBLANK(INDEX('Policy Characteristics'!A:A,MATCH($C23,'Policy Characteristics'!$C:$C,0))),"",INDEX('Policy Characteristics'!A:A,MATCH($C23,'Policy Characteristics'!$C:$C,0)))</f>
        <v>Transportation</v>
      </c>
      <c r="B23" s="272" t="str">
        <f>IF(ISBLANK(INDEX('Policy Characteristics'!B:B,MATCH($C23,'Policy Characteristics'!$C:$C,0))),"",INDEX('Policy Characteristics'!B:B,MATCH($C23,'Policy Characteristics'!$C:$C,0)))</f>
        <v>Conventional Pollutant Standards</v>
      </c>
      <c r="C23" s="274" t="str">
        <f t="shared" ref="C23:C32" si="1">C$2</f>
        <v>Percentage Reduction of Separately Regulated Pollutants</v>
      </c>
      <c r="D23" s="2" t="s">
        <v>41</v>
      </c>
      <c r="E23" s="2" t="s">
        <v>512</v>
      </c>
      <c r="F23" s="2" t="s">
        <v>41</v>
      </c>
      <c r="G23" s="2" t="s">
        <v>512</v>
      </c>
      <c r="H23" s="46">
        <v>321</v>
      </c>
      <c r="I23" s="6" t="s">
        <v>46</v>
      </c>
      <c r="J23" s="274" t="str">
        <f>IF(ISBLANK(INDEX('Policy Characteristics'!D:D,MATCH($C23,'Policy Characteristics'!$C:$C,0))),"",INDEX('Policy Characteristics'!D:D,MATCH($C23,'Policy Characteristics'!$C:$C,0)))</f>
        <v>Conventional Pollutant Standard</v>
      </c>
      <c r="K23" s="272" t="str">
        <f>IF(ISBLANK(INDEX('Policy Characteristics'!E:E,MATCH($C23,'Policy Characteristics'!$C:$C,0))),"",INDEX('Policy Characteristics'!E:E,MATCH($C23,'Policy Characteristics'!$C:$C,0)))</f>
        <v>trans reduce regulated pollutants</v>
      </c>
      <c r="L23" s="285">
        <f>IF(ISBLANK(INDEX('Policy Characteristics'!F:F,MATCH($C23,'Policy Characteristics'!$C:$C,0))),"",INDEX('Policy Characteristics'!F:F,MATCH($C23,'Policy Characteristics'!$C:$C,0)))</f>
        <v>0</v>
      </c>
      <c r="M23" s="285">
        <f>IF(ISBLANK(INDEX('Policy Characteristics'!G:G,MATCH($C23,'Policy Characteristics'!$C:$C,0))),"",INDEX('Policy Characteristics'!G:G,MATCH($C23,'Policy Characteristics'!$C:$C,0)))</f>
        <v>1</v>
      </c>
      <c r="N23" s="285">
        <f>IF(ISBLANK(INDEX('Policy Characteristics'!H:H,MATCH($C23,'Policy Characteristics'!$C:$C,0))),"",INDEX('Policy Characteristics'!H:H,MATCH($C23,'Policy Characteristics'!$C:$C,0)))</f>
        <v>0.02</v>
      </c>
      <c r="O23" s="272" t="str">
        <f>IF(ISBLANK(INDEX('Policy Characteristics'!I:I,MATCH($C23,'Policy Characteristics'!$C:$C,0))),"",INDEX('Policy Characteristics'!I:I,MATCH($C23,'Policy Characteristics'!$C:$C,0)))</f>
        <v>% reduction in emissions</v>
      </c>
      <c r="P23" s="27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272" t="str">
        <f>IF(ISBLANK(INDEX('Policy Characteristics'!K:K,MATCH($C23,'Policy Characteristics'!$C:$C,0))),"",INDEX('Policy Characteristics'!K:K,MATCH($C23,'Policy Characteristics'!$C:$C,0)))</f>
        <v>transportation-sector-main.html#conv-pol-stds</v>
      </c>
      <c r="R23" s="272" t="str">
        <f>IF(ISBLANK(INDEX('Policy Characteristics'!L:L,MATCH($C23,'Policy Characteristics'!$C:$C,0))),"",INDEX('Policy Characteristics'!L:L,MATCH($C23,'Policy Characteristics'!$C:$C,0)))</f>
        <v>conventional-pollutant-standards.html</v>
      </c>
    </row>
    <row r="24" spans="1:18" s="2" customFormat="1" x14ac:dyDescent="0.25">
      <c r="A24" s="272" t="str">
        <f>IF(ISBLANK(INDEX('Policy Characteristics'!A:A,MATCH($C24,'Policy Characteristics'!$C:$C,0))),"",INDEX('Policy Characteristics'!A:A,MATCH($C24,'Policy Characteristics'!$C:$C,0)))</f>
        <v>Transportation</v>
      </c>
      <c r="B24" s="272" t="str">
        <f>IF(ISBLANK(INDEX('Policy Characteristics'!B:B,MATCH($C24,'Policy Characteristics'!$C:$C,0))),"",INDEX('Policy Characteristics'!B:B,MATCH($C24,'Policy Characteristics'!$C:$C,0)))</f>
        <v>Conventional Pollutant Standards</v>
      </c>
      <c r="C24" s="274" t="str">
        <f t="shared" si="1"/>
        <v>Percentage Reduction of Separately Regulated Pollutants</v>
      </c>
      <c r="D24" s="2" t="s">
        <v>41</v>
      </c>
      <c r="E24" s="2" t="s">
        <v>2252</v>
      </c>
      <c r="F24" s="2" t="s">
        <v>41</v>
      </c>
      <c r="G24" s="2" t="s">
        <v>2252</v>
      </c>
      <c r="H24" s="46">
        <v>322</v>
      </c>
      <c r="I24" s="44" t="s">
        <v>45</v>
      </c>
      <c r="J24" s="274" t="str">
        <f>IF(ISBLANK(INDEX('Policy Characteristics'!D:D,MATCH($C24,'Policy Characteristics'!$C:$C,0))),"",INDEX('Policy Characteristics'!D:D,MATCH($C24,'Policy Characteristics'!$C:$C,0)))</f>
        <v>Conventional Pollutant Standard</v>
      </c>
      <c r="K24" s="272" t="str">
        <f>IF(ISBLANK(INDEX('Policy Characteristics'!E:E,MATCH($C24,'Policy Characteristics'!$C:$C,0))),"",INDEX('Policy Characteristics'!E:E,MATCH($C24,'Policy Characteristics'!$C:$C,0)))</f>
        <v>trans reduce regulated pollutants</v>
      </c>
      <c r="L24" s="285">
        <f>IF(ISBLANK(INDEX('Policy Characteristics'!F:F,MATCH($C24,'Policy Characteristics'!$C:$C,0))),"",INDEX('Policy Characteristics'!F:F,MATCH($C24,'Policy Characteristics'!$C:$C,0)))</f>
        <v>0</v>
      </c>
      <c r="M24" s="285">
        <f>IF(ISBLANK(INDEX('Policy Characteristics'!G:G,MATCH($C24,'Policy Characteristics'!$C:$C,0))),"",INDEX('Policy Characteristics'!G:G,MATCH($C24,'Policy Characteristics'!$C:$C,0)))</f>
        <v>1</v>
      </c>
      <c r="N24" s="285">
        <f>IF(ISBLANK(INDEX('Policy Characteristics'!H:H,MATCH($C24,'Policy Characteristics'!$C:$C,0))),"",INDEX('Policy Characteristics'!H:H,MATCH($C24,'Policy Characteristics'!$C:$C,0)))</f>
        <v>0.02</v>
      </c>
      <c r="O24" s="272" t="str">
        <f>IF(ISBLANK(INDEX('Policy Characteristics'!I:I,MATCH($C24,'Policy Characteristics'!$C:$C,0))),"",INDEX('Policy Characteristics'!I:I,MATCH($C24,'Policy Characteristics'!$C:$C,0)))</f>
        <v>% reduction in emissions</v>
      </c>
      <c r="P24" s="27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272" t="str">
        <f>IF(ISBLANK(INDEX('Policy Characteristics'!K:K,MATCH($C24,'Policy Characteristics'!$C:$C,0))),"",INDEX('Policy Characteristics'!K:K,MATCH($C24,'Policy Characteristics'!$C:$C,0)))</f>
        <v>transportation-sector-main.html#conv-pol-stds</v>
      </c>
      <c r="R24" s="272" t="str">
        <f>IF(ISBLANK(INDEX('Policy Characteristics'!L:L,MATCH($C24,'Policy Characteristics'!$C:$C,0))),"",INDEX('Policy Characteristics'!L:L,MATCH($C24,'Policy Characteristics'!$C:$C,0)))</f>
        <v>conventional-pollutant-standards.html</v>
      </c>
    </row>
    <row r="25" spans="1:18" s="2" customFormat="1" x14ac:dyDescent="0.25">
      <c r="A25" s="272" t="str">
        <f>IF(ISBLANK(INDEX('Policy Characteristics'!A:A,MATCH($C25,'Policy Characteristics'!$C:$C,0))),"",INDEX('Policy Characteristics'!A:A,MATCH($C25,'Policy Characteristics'!$C:$C,0)))</f>
        <v>Transportation</v>
      </c>
      <c r="B25" s="272" t="str">
        <f>IF(ISBLANK(INDEX('Policy Characteristics'!B:B,MATCH($C25,'Policy Characteristics'!$C:$C,0))),"",INDEX('Policy Characteristics'!B:B,MATCH($C25,'Policy Characteristics'!$C:$C,0)))</f>
        <v>Conventional Pollutant Standards</v>
      </c>
      <c r="C25" s="274" t="str">
        <f t="shared" si="1"/>
        <v>Percentage Reduction of Separately Regulated Pollutants</v>
      </c>
      <c r="D25" s="2" t="s">
        <v>41</v>
      </c>
      <c r="E25" s="2" t="s">
        <v>2254</v>
      </c>
      <c r="F25" s="2" t="s">
        <v>41</v>
      </c>
      <c r="G25" s="2" t="s">
        <v>2254</v>
      </c>
      <c r="H25" s="46">
        <v>323</v>
      </c>
      <c r="I25" s="6" t="s">
        <v>46</v>
      </c>
      <c r="J25" s="274" t="str">
        <f>IF(ISBLANK(INDEX('Policy Characteristics'!D:D,MATCH($C25,'Policy Characteristics'!$C:$C,0))),"",INDEX('Policy Characteristics'!D:D,MATCH($C25,'Policy Characteristics'!$C:$C,0)))</f>
        <v>Conventional Pollutant Standard</v>
      </c>
      <c r="K25" s="272" t="str">
        <f>IF(ISBLANK(INDEX('Policy Characteristics'!E:E,MATCH($C25,'Policy Characteristics'!$C:$C,0))),"",INDEX('Policy Characteristics'!E:E,MATCH($C25,'Policy Characteristics'!$C:$C,0)))</f>
        <v>trans reduce regulated pollutants</v>
      </c>
      <c r="L25" s="285">
        <f>IF(ISBLANK(INDEX('Policy Characteristics'!F:F,MATCH($C25,'Policy Characteristics'!$C:$C,0))),"",INDEX('Policy Characteristics'!F:F,MATCH($C25,'Policy Characteristics'!$C:$C,0)))</f>
        <v>0</v>
      </c>
      <c r="M25" s="285">
        <f>IF(ISBLANK(INDEX('Policy Characteristics'!G:G,MATCH($C25,'Policy Characteristics'!$C:$C,0))),"",INDEX('Policy Characteristics'!G:G,MATCH($C25,'Policy Characteristics'!$C:$C,0)))</f>
        <v>1</v>
      </c>
      <c r="N25" s="285">
        <f>IF(ISBLANK(INDEX('Policy Characteristics'!H:H,MATCH($C25,'Policy Characteristics'!$C:$C,0))),"",INDEX('Policy Characteristics'!H:H,MATCH($C25,'Policy Characteristics'!$C:$C,0)))</f>
        <v>0.02</v>
      </c>
      <c r="O25" s="272" t="str">
        <f>IF(ISBLANK(INDEX('Policy Characteristics'!I:I,MATCH($C25,'Policy Characteristics'!$C:$C,0))),"",INDEX('Policy Characteristics'!I:I,MATCH($C25,'Policy Characteristics'!$C:$C,0)))</f>
        <v>% reduction in emissions</v>
      </c>
      <c r="P25" s="27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272" t="str">
        <f>IF(ISBLANK(INDEX('Policy Characteristics'!K:K,MATCH($C25,'Policy Characteristics'!$C:$C,0))),"",INDEX('Policy Characteristics'!K:K,MATCH($C25,'Policy Characteristics'!$C:$C,0)))</f>
        <v>transportation-sector-main.html#conv-pol-stds</v>
      </c>
      <c r="R25" s="272" t="str">
        <f>IF(ISBLANK(INDEX('Policy Characteristics'!L:L,MATCH($C25,'Policy Characteristics'!$C:$C,0))),"",INDEX('Policy Characteristics'!L:L,MATCH($C25,'Policy Characteristics'!$C:$C,0)))</f>
        <v>conventional-pollutant-standards.html</v>
      </c>
    </row>
    <row r="26" spans="1:18" s="2" customFormat="1" x14ac:dyDescent="0.25">
      <c r="A26" s="272" t="str">
        <f>IF(ISBLANK(INDEX('Policy Characteristics'!A:A,MATCH($C26,'Policy Characteristics'!$C:$C,0))),"",INDEX('Policy Characteristics'!A:A,MATCH($C26,'Policy Characteristics'!$C:$C,0)))</f>
        <v>Transportation</v>
      </c>
      <c r="B26" s="272" t="str">
        <f>IF(ISBLANK(INDEX('Policy Characteristics'!B:B,MATCH($C26,'Policy Characteristics'!$C:$C,0))),"",INDEX('Policy Characteristics'!B:B,MATCH($C26,'Policy Characteristics'!$C:$C,0)))</f>
        <v>Conventional Pollutant Standards</v>
      </c>
      <c r="C26" s="274" t="str">
        <f t="shared" si="1"/>
        <v>Percentage Reduction of Separately Regulated Pollutants</v>
      </c>
      <c r="D26" s="2" t="s">
        <v>41</v>
      </c>
      <c r="E26" s="2" t="s">
        <v>2256</v>
      </c>
      <c r="F26" s="2" t="s">
        <v>41</v>
      </c>
      <c r="G26" s="2" t="s">
        <v>2350</v>
      </c>
      <c r="H26" s="46">
        <v>324</v>
      </c>
      <c r="I26" s="6" t="s">
        <v>46</v>
      </c>
      <c r="J26" s="274" t="str">
        <f>IF(ISBLANK(INDEX('Policy Characteristics'!D:D,MATCH($C26,'Policy Characteristics'!$C:$C,0))),"",INDEX('Policy Characteristics'!D:D,MATCH($C26,'Policy Characteristics'!$C:$C,0)))</f>
        <v>Conventional Pollutant Standard</v>
      </c>
      <c r="K26" s="272" t="str">
        <f>IF(ISBLANK(INDEX('Policy Characteristics'!E:E,MATCH($C26,'Policy Characteristics'!$C:$C,0))),"",INDEX('Policy Characteristics'!E:E,MATCH($C26,'Policy Characteristics'!$C:$C,0)))</f>
        <v>trans reduce regulated pollutants</v>
      </c>
      <c r="L26" s="285">
        <f>IF(ISBLANK(INDEX('Policy Characteristics'!F:F,MATCH($C26,'Policy Characteristics'!$C:$C,0))),"",INDEX('Policy Characteristics'!F:F,MATCH($C26,'Policy Characteristics'!$C:$C,0)))</f>
        <v>0</v>
      </c>
      <c r="M26" s="285">
        <f>IF(ISBLANK(INDEX('Policy Characteristics'!G:G,MATCH($C26,'Policy Characteristics'!$C:$C,0))),"",INDEX('Policy Characteristics'!G:G,MATCH($C26,'Policy Characteristics'!$C:$C,0)))</f>
        <v>1</v>
      </c>
      <c r="N26" s="285">
        <f>IF(ISBLANK(INDEX('Policy Characteristics'!H:H,MATCH($C26,'Policy Characteristics'!$C:$C,0))),"",INDEX('Policy Characteristics'!H:H,MATCH($C26,'Policy Characteristics'!$C:$C,0)))</f>
        <v>0.02</v>
      </c>
      <c r="O26" s="272" t="str">
        <f>IF(ISBLANK(INDEX('Policy Characteristics'!I:I,MATCH($C26,'Policy Characteristics'!$C:$C,0))),"",INDEX('Policy Characteristics'!I:I,MATCH($C26,'Policy Characteristics'!$C:$C,0)))</f>
        <v>% reduction in emissions</v>
      </c>
      <c r="P26" s="27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272" t="str">
        <f>IF(ISBLANK(INDEX('Policy Characteristics'!K:K,MATCH($C26,'Policy Characteristics'!$C:$C,0))),"",INDEX('Policy Characteristics'!K:K,MATCH($C26,'Policy Characteristics'!$C:$C,0)))</f>
        <v>transportation-sector-main.html#conv-pol-stds</v>
      </c>
      <c r="R26" s="272" t="str">
        <f>IF(ISBLANK(INDEX('Policy Characteristics'!L:L,MATCH($C26,'Policy Characteristics'!$C:$C,0))),"",INDEX('Policy Characteristics'!L:L,MATCH($C26,'Policy Characteristics'!$C:$C,0)))</f>
        <v>conventional-pollutant-standards.html</v>
      </c>
    </row>
    <row r="27" spans="1:18" s="2" customFormat="1" x14ac:dyDescent="0.25">
      <c r="A27" s="272" t="str">
        <f>IF(ISBLANK(INDEX('Policy Characteristics'!A:A,MATCH($C27,'Policy Characteristics'!$C:$C,0))),"",INDEX('Policy Characteristics'!A:A,MATCH($C27,'Policy Characteristics'!$C:$C,0)))</f>
        <v>Transportation</v>
      </c>
      <c r="B27" s="272" t="str">
        <f>IF(ISBLANK(INDEX('Policy Characteristics'!B:B,MATCH($C27,'Policy Characteristics'!$C:$C,0))),"",INDEX('Policy Characteristics'!B:B,MATCH($C27,'Policy Characteristics'!$C:$C,0)))</f>
        <v>Conventional Pollutant Standards</v>
      </c>
      <c r="C27" s="274" t="str">
        <f t="shared" si="1"/>
        <v>Percentage Reduction of Separately Regulated Pollutants</v>
      </c>
      <c r="D27" s="2" t="s">
        <v>41</v>
      </c>
      <c r="E27" s="2" t="s">
        <v>2257</v>
      </c>
      <c r="F27" s="2" t="s">
        <v>41</v>
      </c>
      <c r="G27" s="2" t="s">
        <v>2257</v>
      </c>
      <c r="H27" s="46">
        <v>325</v>
      </c>
      <c r="I27" s="6" t="s">
        <v>46</v>
      </c>
      <c r="J27" s="274" t="str">
        <f>IF(ISBLANK(INDEX('Policy Characteristics'!D:D,MATCH($C27,'Policy Characteristics'!$C:$C,0))),"",INDEX('Policy Characteristics'!D:D,MATCH($C27,'Policy Characteristics'!$C:$C,0)))</f>
        <v>Conventional Pollutant Standard</v>
      </c>
      <c r="K27" s="272" t="str">
        <f>IF(ISBLANK(INDEX('Policy Characteristics'!E:E,MATCH($C27,'Policy Characteristics'!$C:$C,0))),"",INDEX('Policy Characteristics'!E:E,MATCH($C27,'Policy Characteristics'!$C:$C,0)))</f>
        <v>trans reduce regulated pollutants</v>
      </c>
      <c r="L27" s="285">
        <f>IF(ISBLANK(INDEX('Policy Characteristics'!F:F,MATCH($C27,'Policy Characteristics'!$C:$C,0))),"",INDEX('Policy Characteristics'!F:F,MATCH($C27,'Policy Characteristics'!$C:$C,0)))</f>
        <v>0</v>
      </c>
      <c r="M27" s="285">
        <f>IF(ISBLANK(INDEX('Policy Characteristics'!G:G,MATCH($C27,'Policy Characteristics'!$C:$C,0))),"",INDEX('Policy Characteristics'!G:G,MATCH($C27,'Policy Characteristics'!$C:$C,0)))</f>
        <v>1</v>
      </c>
      <c r="N27" s="285">
        <f>IF(ISBLANK(INDEX('Policy Characteristics'!H:H,MATCH($C27,'Policy Characteristics'!$C:$C,0))),"",INDEX('Policy Characteristics'!H:H,MATCH($C27,'Policy Characteristics'!$C:$C,0)))</f>
        <v>0.02</v>
      </c>
      <c r="O27" s="272" t="str">
        <f>IF(ISBLANK(INDEX('Policy Characteristics'!I:I,MATCH($C27,'Policy Characteristics'!$C:$C,0))),"",INDEX('Policy Characteristics'!I:I,MATCH($C27,'Policy Characteristics'!$C:$C,0)))</f>
        <v>% reduction in emissions</v>
      </c>
      <c r="P27" s="27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272" t="str">
        <f>IF(ISBLANK(INDEX('Policy Characteristics'!K:K,MATCH($C27,'Policy Characteristics'!$C:$C,0))),"",INDEX('Policy Characteristics'!K:K,MATCH($C27,'Policy Characteristics'!$C:$C,0)))</f>
        <v>transportation-sector-main.html#conv-pol-stds</v>
      </c>
      <c r="R27" s="272" t="str">
        <f>IF(ISBLANK(INDEX('Policy Characteristics'!L:L,MATCH($C27,'Policy Characteristics'!$C:$C,0))),"",INDEX('Policy Characteristics'!L:L,MATCH($C27,'Policy Characteristics'!$C:$C,0)))</f>
        <v>conventional-pollutant-standards.html</v>
      </c>
    </row>
    <row r="28" spans="1:18" s="2" customFormat="1" x14ac:dyDescent="0.25">
      <c r="A28" s="272" t="str">
        <f>IF(ISBLANK(INDEX('Policy Characteristics'!A:A,MATCH($C28,'Policy Characteristics'!$C:$C,0))),"",INDEX('Policy Characteristics'!A:A,MATCH($C28,'Policy Characteristics'!$C:$C,0)))</f>
        <v>Transportation</v>
      </c>
      <c r="B28" s="272" t="str">
        <f>IF(ISBLANK(INDEX('Policy Characteristics'!B:B,MATCH($C28,'Policy Characteristics'!$C:$C,0))),"",INDEX('Policy Characteristics'!B:B,MATCH($C28,'Policy Characteristics'!$C:$C,0)))</f>
        <v>Conventional Pollutant Standards</v>
      </c>
      <c r="C28" s="274" t="str">
        <f t="shared" si="1"/>
        <v>Percentage Reduction of Separately Regulated Pollutants</v>
      </c>
      <c r="D28" s="2" t="s">
        <v>41</v>
      </c>
      <c r="E28" s="2" t="s">
        <v>2259</v>
      </c>
      <c r="F28" s="2" t="s">
        <v>41</v>
      </c>
      <c r="G28" s="2" t="s">
        <v>2259</v>
      </c>
      <c r="H28" s="46">
        <v>326</v>
      </c>
      <c r="I28" s="6" t="s">
        <v>46</v>
      </c>
      <c r="J28" s="274" t="str">
        <f>IF(ISBLANK(INDEX('Policy Characteristics'!D:D,MATCH($C28,'Policy Characteristics'!$C:$C,0))),"",INDEX('Policy Characteristics'!D:D,MATCH($C28,'Policy Characteristics'!$C:$C,0)))</f>
        <v>Conventional Pollutant Standard</v>
      </c>
      <c r="K28" s="272" t="str">
        <f>IF(ISBLANK(INDEX('Policy Characteristics'!E:E,MATCH($C28,'Policy Characteristics'!$C:$C,0))),"",INDEX('Policy Characteristics'!E:E,MATCH($C28,'Policy Characteristics'!$C:$C,0)))</f>
        <v>trans reduce regulated pollutants</v>
      </c>
      <c r="L28" s="285">
        <f>IF(ISBLANK(INDEX('Policy Characteristics'!F:F,MATCH($C28,'Policy Characteristics'!$C:$C,0))),"",INDEX('Policy Characteristics'!F:F,MATCH($C28,'Policy Characteristics'!$C:$C,0)))</f>
        <v>0</v>
      </c>
      <c r="M28" s="285">
        <f>IF(ISBLANK(INDEX('Policy Characteristics'!G:G,MATCH($C28,'Policy Characteristics'!$C:$C,0))),"",INDEX('Policy Characteristics'!G:G,MATCH($C28,'Policy Characteristics'!$C:$C,0)))</f>
        <v>1</v>
      </c>
      <c r="N28" s="285">
        <f>IF(ISBLANK(INDEX('Policy Characteristics'!H:H,MATCH($C28,'Policy Characteristics'!$C:$C,0))),"",INDEX('Policy Characteristics'!H:H,MATCH($C28,'Policy Characteristics'!$C:$C,0)))</f>
        <v>0.02</v>
      </c>
      <c r="O28" s="272" t="str">
        <f>IF(ISBLANK(INDEX('Policy Characteristics'!I:I,MATCH($C28,'Policy Characteristics'!$C:$C,0))),"",INDEX('Policy Characteristics'!I:I,MATCH($C28,'Policy Characteristics'!$C:$C,0)))</f>
        <v>% reduction in emissions</v>
      </c>
      <c r="P28" s="27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272" t="str">
        <f>IF(ISBLANK(INDEX('Policy Characteristics'!K:K,MATCH($C28,'Policy Characteristics'!$C:$C,0))),"",INDEX('Policy Characteristics'!K:K,MATCH($C28,'Policy Characteristics'!$C:$C,0)))</f>
        <v>transportation-sector-main.html#conv-pol-stds</v>
      </c>
      <c r="R28" s="272" t="str">
        <f>IF(ISBLANK(INDEX('Policy Characteristics'!L:L,MATCH($C28,'Policy Characteristics'!$C:$C,0))),"",INDEX('Policy Characteristics'!L:L,MATCH($C28,'Policy Characteristics'!$C:$C,0)))</f>
        <v>conventional-pollutant-standards.html</v>
      </c>
    </row>
    <row r="29" spans="1:18" s="2" customFormat="1" x14ac:dyDescent="0.25">
      <c r="A29" s="272" t="str">
        <f>IF(ISBLANK(INDEX('Policy Characteristics'!A:A,MATCH($C29,'Policy Characteristics'!$C:$C,0))),"",INDEX('Policy Characteristics'!A:A,MATCH($C29,'Policy Characteristics'!$C:$C,0)))</f>
        <v>Transportation</v>
      </c>
      <c r="B29" s="272" t="str">
        <f>IF(ISBLANK(INDEX('Policy Characteristics'!B:B,MATCH($C29,'Policy Characteristics'!$C:$C,0))),"",INDEX('Policy Characteristics'!B:B,MATCH($C29,'Policy Characteristics'!$C:$C,0)))</f>
        <v>Conventional Pollutant Standards</v>
      </c>
      <c r="C29" s="274" t="str">
        <f t="shared" si="1"/>
        <v>Percentage Reduction of Separately Regulated Pollutants</v>
      </c>
      <c r="D29" s="2" t="s">
        <v>41</v>
      </c>
      <c r="E29" s="2" t="s">
        <v>2261</v>
      </c>
      <c r="F29" s="2" t="s">
        <v>41</v>
      </c>
      <c r="G29" s="2" t="s">
        <v>2261</v>
      </c>
      <c r="H29" s="46">
        <v>327</v>
      </c>
      <c r="I29" s="6" t="s">
        <v>46</v>
      </c>
      <c r="J29" s="274" t="str">
        <f>IF(ISBLANK(INDEX('Policy Characteristics'!D:D,MATCH($C29,'Policy Characteristics'!$C:$C,0))),"",INDEX('Policy Characteristics'!D:D,MATCH($C29,'Policy Characteristics'!$C:$C,0)))</f>
        <v>Conventional Pollutant Standard</v>
      </c>
      <c r="K29" s="272" t="str">
        <f>IF(ISBLANK(INDEX('Policy Characteristics'!E:E,MATCH($C29,'Policy Characteristics'!$C:$C,0))),"",INDEX('Policy Characteristics'!E:E,MATCH($C29,'Policy Characteristics'!$C:$C,0)))</f>
        <v>trans reduce regulated pollutants</v>
      </c>
      <c r="L29" s="285">
        <f>IF(ISBLANK(INDEX('Policy Characteristics'!F:F,MATCH($C29,'Policy Characteristics'!$C:$C,0))),"",INDEX('Policy Characteristics'!F:F,MATCH($C29,'Policy Characteristics'!$C:$C,0)))</f>
        <v>0</v>
      </c>
      <c r="M29" s="285">
        <f>IF(ISBLANK(INDEX('Policy Characteristics'!G:G,MATCH($C29,'Policy Characteristics'!$C:$C,0))),"",INDEX('Policy Characteristics'!G:G,MATCH($C29,'Policy Characteristics'!$C:$C,0)))</f>
        <v>1</v>
      </c>
      <c r="N29" s="285">
        <f>IF(ISBLANK(INDEX('Policy Characteristics'!H:H,MATCH($C29,'Policy Characteristics'!$C:$C,0))),"",INDEX('Policy Characteristics'!H:H,MATCH($C29,'Policy Characteristics'!$C:$C,0)))</f>
        <v>0.02</v>
      </c>
      <c r="O29" s="272" t="str">
        <f>IF(ISBLANK(INDEX('Policy Characteristics'!I:I,MATCH($C29,'Policy Characteristics'!$C:$C,0))),"",INDEX('Policy Characteristics'!I:I,MATCH($C29,'Policy Characteristics'!$C:$C,0)))</f>
        <v>% reduction in emissions</v>
      </c>
      <c r="P29" s="27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272" t="str">
        <f>IF(ISBLANK(INDEX('Policy Characteristics'!K:K,MATCH($C29,'Policy Characteristics'!$C:$C,0))),"",INDEX('Policy Characteristics'!K:K,MATCH($C29,'Policy Characteristics'!$C:$C,0)))</f>
        <v>transportation-sector-main.html#conv-pol-stds</v>
      </c>
      <c r="R29" s="272" t="str">
        <f>IF(ISBLANK(INDEX('Policy Characteristics'!L:L,MATCH($C29,'Policy Characteristics'!$C:$C,0))),"",INDEX('Policy Characteristics'!L:L,MATCH($C29,'Policy Characteristics'!$C:$C,0)))</f>
        <v>conventional-pollutant-standards.html</v>
      </c>
    </row>
    <row r="30" spans="1:18" s="2" customFormat="1" x14ac:dyDescent="0.25">
      <c r="A30" s="272" t="str">
        <f>IF(ISBLANK(INDEX('Policy Characteristics'!A:A,MATCH($C30,'Policy Characteristics'!$C:$C,0))),"",INDEX('Policy Characteristics'!A:A,MATCH($C30,'Policy Characteristics'!$C:$C,0)))</f>
        <v>Transportation</v>
      </c>
      <c r="B30" s="272" t="str">
        <f>IF(ISBLANK(INDEX('Policy Characteristics'!B:B,MATCH($C30,'Policy Characteristics'!$C:$C,0))),"",INDEX('Policy Characteristics'!B:B,MATCH($C30,'Policy Characteristics'!$C:$C,0)))</f>
        <v>Conventional Pollutant Standards</v>
      </c>
      <c r="C30" s="274" t="str">
        <f t="shared" si="1"/>
        <v>Percentage Reduction of Separately Regulated Pollutants</v>
      </c>
      <c r="D30" s="2" t="s">
        <v>41</v>
      </c>
      <c r="E30" s="2" t="s">
        <v>2263</v>
      </c>
      <c r="F30" s="2" t="s">
        <v>41</v>
      </c>
      <c r="G30" s="2" t="s">
        <v>2263</v>
      </c>
      <c r="H30" s="46">
        <v>328</v>
      </c>
      <c r="I30" s="6" t="s">
        <v>46</v>
      </c>
      <c r="J30" s="274" t="str">
        <f>IF(ISBLANK(INDEX('Policy Characteristics'!D:D,MATCH($C30,'Policy Characteristics'!$C:$C,0))),"",INDEX('Policy Characteristics'!D:D,MATCH($C30,'Policy Characteristics'!$C:$C,0)))</f>
        <v>Conventional Pollutant Standard</v>
      </c>
      <c r="K30" s="272" t="str">
        <f>IF(ISBLANK(INDEX('Policy Characteristics'!E:E,MATCH($C30,'Policy Characteristics'!$C:$C,0))),"",INDEX('Policy Characteristics'!E:E,MATCH($C30,'Policy Characteristics'!$C:$C,0)))</f>
        <v>trans reduce regulated pollutants</v>
      </c>
      <c r="L30" s="285">
        <f>IF(ISBLANK(INDEX('Policy Characteristics'!F:F,MATCH($C30,'Policy Characteristics'!$C:$C,0))),"",INDEX('Policy Characteristics'!F:F,MATCH($C30,'Policy Characteristics'!$C:$C,0)))</f>
        <v>0</v>
      </c>
      <c r="M30" s="285">
        <f>IF(ISBLANK(INDEX('Policy Characteristics'!G:G,MATCH($C30,'Policy Characteristics'!$C:$C,0))),"",INDEX('Policy Characteristics'!G:G,MATCH($C30,'Policy Characteristics'!$C:$C,0)))</f>
        <v>1</v>
      </c>
      <c r="N30" s="285">
        <f>IF(ISBLANK(INDEX('Policy Characteristics'!H:H,MATCH($C30,'Policy Characteristics'!$C:$C,0))),"",INDEX('Policy Characteristics'!H:H,MATCH($C30,'Policy Characteristics'!$C:$C,0)))</f>
        <v>0.02</v>
      </c>
      <c r="O30" s="272" t="str">
        <f>IF(ISBLANK(INDEX('Policy Characteristics'!I:I,MATCH($C30,'Policy Characteristics'!$C:$C,0))),"",INDEX('Policy Characteristics'!I:I,MATCH($C30,'Policy Characteristics'!$C:$C,0)))</f>
        <v>% reduction in emissions</v>
      </c>
      <c r="P30" s="27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272" t="str">
        <f>IF(ISBLANK(INDEX('Policy Characteristics'!K:K,MATCH($C30,'Policy Characteristics'!$C:$C,0))),"",INDEX('Policy Characteristics'!K:K,MATCH($C30,'Policy Characteristics'!$C:$C,0)))</f>
        <v>transportation-sector-main.html#conv-pol-stds</v>
      </c>
      <c r="R30" s="272" t="str">
        <f>IF(ISBLANK(INDEX('Policy Characteristics'!L:L,MATCH($C30,'Policy Characteristics'!$C:$C,0))),"",INDEX('Policy Characteristics'!L:L,MATCH($C30,'Policy Characteristics'!$C:$C,0)))</f>
        <v>conventional-pollutant-standards.html</v>
      </c>
    </row>
    <row r="31" spans="1:18" s="2" customFormat="1" x14ac:dyDescent="0.25">
      <c r="A31" s="272" t="str">
        <f>IF(ISBLANK(INDEX('Policy Characteristics'!A:A,MATCH($C31,'Policy Characteristics'!$C:$C,0))),"",INDEX('Policy Characteristics'!A:A,MATCH($C31,'Policy Characteristics'!$C:$C,0)))</f>
        <v>Transportation</v>
      </c>
      <c r="B31" s="272" t="str">
        <f>IF(ISBLANK(INDEX('Policy Characteristics'!B:B,MATCH($C31,'Policy Characteristics'!$C:$C,0))),"",INDEX('Policy Characteristics'!B:B,MATCH($C31,'Policy Characteristics'!$C:$C,0)))</f>
        <v>Conventional Pollutant Standards</v>
      </c>
      <c r="C31" s="274" t="str">
        <f t="shared" si="1"/>
        <v>Percentage Reduction of Separately Regulated Pollutants</v>
      </c>
      <c r="D31" s="2" t="s">
        <v>41</v>
      </c>
      <c r="E31" s="2" t="s">
        <v>2265</v>
      </c>
      <c r="F31" s="2" t="s">
        <v>41</v>
      </c>
      <c r="G31" s="2" t="s">
        <v>2265</v>
      </c>
      <c r="H31" s="46">
        <v>329</v>
      </c>
      <c r="I31" s="6" t="s">
        <v>46</v>
      </c>
      <c r="J31" s="274" t="str">
        <f>IF(ISBLANK(INDEX('Policy Characteristics'!D:D,MATCH($C31,'Policy Characteristics'!$C:$C,0))),"",INDEX('Policy Characteristics'!D:D,MATCH($C31,'Policy Characteristics'!$C:$C,0)))</f>
        <v>Conventional Pollutant Standard</v>
      </c>
      <c r="K31" s="272" t="str">
        <f>IF(ISBLANK(INDEX('Policy Characteristics'!E:E,MATCH($C31,'Policy Characteristics'!$C:$C,0))),"",INDEX('Policy Characteristics'!E:E,MATCH($C31,'Policy Characteristics'!$C:$C,0)))</f>
        <v>trans reduce regulated pollutants</v>
      </c>
      <c r="L31" s="285">
        <f>IF(ISBLANK(INDEX('Policy Characteristics'!F:F,MATCH($C31,'Policy Characteristics'!$C:$C,0))),"",INDEX('Policy Characteristics'!F:F,MATCH($C31,'Policy Characteristics'!$C:$C,0)))</f>
        <v>0</v>
      </c>
      <c r="M31" s="285">
        <f>IF(ISBLANK(INDEX('Policy Characteristics'!G:G,MATCH($C31,'Policy Characteristics'!$C:$C,0))),"",INDEX('Policy Characteristics'!G:G,MATCH($C31,'Policy Characteristics'!$C:$C,0)))</f>
        <v>1</v>
      </c>
      <c r="N31" s="285">
        <f>IF(ISBLANK(INDEX('Policy Characteristics'!H:H,MATCH($C31,'Policy Characteristics'!$C:$C,0))),"",INDEX('Policy Characteristics'!H:H,MATCH($C31,'Policy Characteristics'!$C:$C,0)))</f>
        <v>0.02</v>
      </c>
      <c r="O31" s="272" t="str">
        <f>IF(ISBLANK(INDEX('Policy Characteristics'!I:I,MATCH($C31,'Policy Characteristics'!$C:$C,0))),"",INDEX('Policy Characteristics'!I:I,MATCH($C31,'Policy Characteristics'!$C:$C,0)))</f>
        <v>% reduction in emissions</v>
      </c>
      <c r="P31" s="27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272" t="str">
        <f>IF(ISBLANK(INDEX('Policy Characteristics'!K:K,MATCH($C31,'Policy Characteristics'!$C:$C,0))),"",INDEX('Policy Characteristics'!K:K,MATCH($C31,'Policy Characteristics'!$C:$C,0)))</f>
        <v>transportation-sector-main.html#conv-pol-stds</v>
      </c>
      <c r="R31" s="272" t="str">
        <f>IF(ISBLANK(INDEX('Policy Characteristics'!L:L,MATCH($C31,'Policy Characteristics'!$C:$C,0))),"",INDEX('Policy Characteristics'!L:L,MATCH($C31,'Policy Characteristics'!$C:$C,0)))</f>
        <v>conventional-pollutant-standards.html</v>
      </c>
    </row>
    <row r="32" spans="1:18" s="2" customFormat="1" x14ac:dyDescent="0.25">
      <c r="A32" s="272" t="str">
        <f>IF(ISBLANK(INDEX('Policy Characteristics'!A:A,MATCH($C32,'Policy Characteristics'!$C:$C,0))),"",INDEX('Policy Characteristics'!A:A,MATCH($C32,'Policy Characteristics'!$C:$C,0)))</f>
        <v>Transportation</v>
      </c>
      <c r="B32" s="272" t="str">
        <f>IF(ISBLANK(INDEX('Policy Characteristics'!B:B,MATCH($C32,'Policy Characteristics'!$C:$C,0))),"",INDEX('Policy Characteristics'!B:B,MATCH($C32,'Policy Characteristics'!$C:$C,0)))</f>
        <v>Conventional Pollutant Standards</v>
      </c>
      <c r="C32" s="274" t="str">
        <f t="shared" si="1"/>
        <v>Percentage Reduction of Separately Regulated Pollutants</v>
      </c>
      <c r="D32" s="2" t="s">
        <v>42</v>
      </c>
      <c r="E32" s="2" t="s">
        <v>2249</v>
      </c>
      <c r="F32" s="2" t="s">
        <v>42</v>
      </c>
      <c r="G32" s="2" t="s">
        <v>2474</v>
      </c>
      <c r="H32" s="46">
        <v>330</v>
      </c>
      <c r="I32" s="44" t="s">
        <v>45</v>
      </c>
      <c r="J32" s="274" t="str">
        <f>IF(ISBLANK(INDEX('Policy Characteristics'!D:D,MATCH($C32,'Policy Characteristics'!$C:$C,0))),"",INDEX('Policy Characteristics'!D:D,MATCH($C32,'Policy Characteristics'!$C:$C,0)))</f>
        <v>Conventional Pollutant Standard</v>
      </c>
      <c r="K32" s="272" t="str">
        <f>IF(ISBLANK(INDEX('Policy Characteristics'!E:E,MATCH($C32,'Policy Characteristics'!$C:$C,0))),"",INDEX('Policy Characteristics'!E:E,MATCH($C32,'Policy Characteristics'!$C:$C,0)))</f>
        <v>trans reduce regulated pollutants</v>
      </c>
      <c r="L32" s="285">
        <f>IF(ISBLANK(INDEX('Policy Characteristics'!F:F,MATCH($C32,'Policy Characteristics'!$C:$C,0))),"",INDEX('Policy Characteristics'!F:F,MATCH($C32,'Policy Characteristics'!$C:$C,0)))</f>
        <v>0</v>
      </c>
      <c r="M32" s="285">
        <f>IF(ISBLANK(INDEX('Policy Characteristics'!G:G,MATCH($C32,'Policy Characteristics'!$C:$C,0))),"",INDEX('Policy Characteristics'!G:G,MATCH($C32,'Policy Characteristics'!$C:$C,0)))</f>
        <v>1</v>
      </c>
      <c r="N32" s="285">
        <f>IF(ISBLANK(INDEX('Policy Characteristics'!H:H,MATCH($C32,'Policy Characteristics'!$C:$C,0))),"",INDEX('Policy Characteristics'!H:H,MATCH($C32,'Policy Characteristics'!$C:$C,0)))</f>
        <v>0.02</v>
      </c>
      <c r="O32" s="272" t="str">
        <f>IF(ISBLANK(INDEX('Policy Characteristics'!I:I,MATCH($C32,'Policy Characteristics'!$C:$C,0))),"",INDEX('Policy Characteristics'!I:I,MATCH($C32,'Policy Characteristics'!$C:$C,0)))</f>
        <v>% reduction in emissions</v>
      </c>
      <c r="P32" s="27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272" t="str">
        <f>IF(ISBLANK(INDEX('Policy Characteristics'!K:K,MATCH($C32,'Policy Characteristics'!$C:$C,0))),"",INDEX('Policy Characteristics'!K:K,MATCH($C32,'Policy Characteristics'!$C:$C,0)))</f>
        <v>transportation-sector-main.html#conv-pol-stds</v>
      </c>
      <c r="R32" s="272" t="str">
        <f>IF(ISBLANK(INDEX('Policy Characteristics'!L:L,MATCH($C32,'Policy Characteristics'!$C:$C,0))),"",INDEX('Policy Characteristics'!L:L,MATCH($C32,'Policy Characteristics'!$C:$C,0)))</f>
        <v>conventional-pollutant-standards.html</v>
      </c>
    </row>
    <row r="33" spans="1:18" s="2" customFormat="1" x14ac:dyDescent="0.25">
      <c r="A33" s="272" t="str">
        <f>IF(ISBLANK(INDEX('Policy Characteristics'!A:A,MATCH($C33,'Policy Characteristics'!$C:$C,0))),"",INDEX('Policy Characteristics'!A:A,MATCH($C33,'Policy Characteristics'!$C:$C,0)))</f>
        <v>Transportation</v>
      </c>
      <c r="B33" s="272" t="str">
        <f>IF(ISBLANK(INDEX('Policy Characteristics'!B:B,MATCH($C33,'Policy Characteristics'!$C:$C,0))),"",INDEX('Policy Characteristics'!B:B,MATCH($C33,'Policy Characteristics'!$C:$C,0)))</f>
        <v>Conventional Pollutant Standards</v>
      </c>
      <c r="C33" s="274" t="str">
        <f t="shared" ref="C33:C61" si="2">C$2</f>
        <v>Percentage Reduction of Separately Regulated Pollutants</v>
      </c>
      <c r="D33" s="2" t="s">
        <v>42</v>
      </c>
      <c r="E33" s="2" t="s">
        <v>512</v>
      </c>
      <c r="F33" s="2" t="s">
        <v>42</v>
      </c>
      <c r="G33" s="2" t="s">
        <v>512</v>
      </c>
      <c r="H33" s="46">
        <v>331</v>
      </c>
      <c r="I33" s="44" t="s">
        <v>45</v>
      </c>
      <c r="J33" s="274" t="str">
        <f>IF(ISBLANK(INDEX('Policy Characteristics'!D:D,MATCH($C33,'Policy Characteristics'!$C:$C,0))),"",INDEX('Policy Characteristics'!D:D,MATCH($C33,'Policy Characteristics'!$C:$C,0)))</f>
        <v>Conventional Pollutant Standard</v>
      </c>
      <c r="K33" s="272" t="str">
        <f>IF(ISBLANK(INDEX('Policy Characteristics'!E:E,MATCH($C33,'Policy Characteristics'!$C:$C,0))),"",INDEX('Policy Characteristics'!E:E,MATCH($C33,'Policy Characteristics'!$C:$C,0)))</f>
        <v>trans reduce regulated pollutants</v>
      </c>
      <c r="L33" s="285">
        <f>IF(ISBLANK(INDEX('Policy Characteristics'!F:F,MATCH($C33,'Policy Characteristics'!$C:$C,0))),"",INDEX('Policy Characteristics'!F:F,MATCH($C33,'Policy Characteristics'!$C:$C,0)))</f>
        <v>0</v>
      </c>
      <c r="M33" s="285">
        <f>IF(ISBLANK(INDEX('Policy Characteristics'!G:G,MATCH($C33,'Policy Characteristics'!$C:$C,0))),"",INDEX('Policy Characteristics'!G:G,MATCH($C33,'Policy Characteristics'!$C:$C,0)))</f>
        <v>1</v>
      </c>
      <c r="N33" s="285">
        <f>IF(ISBLANK(INDEX('Policy Characteristics'!H:H,MATCH($C33,'Policy Characteristics'!$C:$C,0))),"",INDEX('Policy Characteristics'!H:H,MATCH($C33,'Policy Characteristics'!$C:$C,0)))</f>
        <v>0.02</v>
      </c>
      <c r="O33" s="272" t="str">
        <f>IF(ISBLANK(INDEX('Policy Characteristics'!I:I,MATCH($C33,'Policy Characteristics'!$C:$C,0))),"",INDEX('Policy Characteristics'!I:I,MATCH($C33,'Policy Characteristics'!$C:$C,0)))</f>
        <v>% reduction in emissions</v>
      </c>
      <c r="P33" s="27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272" t="str">
        <f>IF(ISBLANK(INDEX('Policy Characteristics'!K:K,MATCH($C33,'Policy Characteristics'!$C:$C,0))),"",INDEX('Policy Characteristics'!K:K,MATCH($C33,'Policy Characteristics'!$C:$C,0)))</f>
        <v>transportation-sector-main.html#conv-pol-stds</v>
      </c>
      <c r="R33" s="272" t="str">
        <f>IF(ISBLANK(INDEX('Policy Characteristics'!L:L,MATCH($C33,'Policy Characteristics'!$C:$C,0))),"",INDEX('Policy Characteristics'!L:L,MATCH($C33,'Policy Characteristics'!$C:$C,0)))</f>
        <v>conventional-pollutant-standards.html</v>
      </c>
    </row>
    <row r="34" spans="1:18" s="2" customFormat="1" x14ac:dyDescent="0.25">
      <c r="A34" s="272" t="str">
        <f>IF(ISBLANK(INDEX('Policy Characteristics'!A:A,MATCH($C34,'Policy Characteristics'!$C:$C,0))),"",INDEX('Policy Characteristics'!A:A,MATCH($C34,'Policy Characteristics'!$C:$C,0)))</f>
        <v>Transportation</v>
      </c>
      <c r="B34" s="272" t="str">
        <f>IF(ISBLANK(INDEX('Policy Characteristics'!B:B,MATCH($C34,'Policy Characteristics'!$C:$C,0))),"",INDEX('Policy Characteristics'!B:B,MATCH($C34,'Policy Characteristics'!$C:$C,0)))</f>
        <v>Conventional Pollutant Standards</v>
      </c>
      <c r="C34" s="274" t="str">
        <f t="shared" si="2"/>
        <v>Percentage Reduction of Separately Regulated Pollutants</v>
      </c>
      <c r="D34" s="2" t="s">
        <v>42</v>
      </c>
      <c r="E34" s="2" t="s">
        <v>2252</v>
      </c>
      <c r="F34" s="2" t="s">
        <v>42</v>
      </c>
      <c r="G34" s="2" t="s">
        <v>2252</v>
      </c>
      <c r="H34" s="46">
        <v>332</v>
      </c>
      <c r="I34" s="44" t="s">
        <v>45</v>
      </c>
      <c r="J34" s="274" t="str">
        <f>IF(ISBLANK(INDEX('Policy Characteristics'!D:D,MATCH($C34,'Policy Characteristics'!$C:$C,0))),"",INDEX('Policy Characteristics'!D:D,MATCH($C34,'Policy Characteristics'!$C:$C,0)))</f>
        <v>Conventional Pollutant Standard</v>
      </c>
      <c r="K34" s="272" t="str">
        <f>IF(ISBLANK(INDEX('Policy Characteristics'!E:E,MATCH($C34,'Policy Characteristics'!$C:$C,0))),"",INDEX('Policy Characteristics'!E:E,MATCH($C34,'Policy Characteristics'!$C:$C,0)))</f>
        <v>trans reduce regulated pollutants</v>
      </c>
      <c r="L34" s="285">
        <f>IF(ISBLANK(INDEX('Policy Characteristics'!F:F,MATCH($C34,'Policy Characteristics'!$C:$C,0))),"",INDEX('Policy Characteristics'!F:F,MATCH($C34,'Policy Characteristics'!$C:$C,0)))</f>
        <v>0</v>
      </c>
      <c r="M34" s="285">
        <f>IF(ISBLANK(INDEX('Policy Characteristics'!G:G,MATCH($C34,'Policy Characteristics'!$C:$C,0))),"",INDEX('Policy Characteristics'!G:G,MATCH($C34,'Policy Characteristics'!$C:$C,0)))</f>
        <v>1</v>
      </c>
      <c r="N34" s="285">
        <f>IF(ISBLANK(INDEX('Policy Characteristics'!H:H,MATCH($C34,'Policy Characteristics'!$C:$C,0))),"",INDEX('Policy Characteristics'!H:H,MATCH($C34,'Policy Characteristics'!$C:$C,0)))</f>
        <v>0.02</v>
      </c>
      <c r="O34" s="272" t="str">
        <f>IF(ISBLANK(INDEX('Policy Characteristics'!I:I,MATCH($C34,'Policy Characteristics'!$C:$C,0))),"",INDEX('Policy Characteristics'!I:I,MATCH($C34,'Policy Characteristics'!$C:$C,0)))</f>
        <v>% reduction in emissions</v>
      </c>
      <c r="P34" s="27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272" t="str">
        <f>IF(ISBLANK(INDEX('Policy Characteristics'!K:K,MATCH($C34,'Policy Characteristics'!$C:$C,0))),"",INDEX('Policy Characteristics'!K:K,MATCH($C34,'Policy Characteristics'!$C:$C,0)))</f>
        <v>transportation-sector-main.html#conv-pol-stds</v>
      </c>
      <c r="R34" s="272" t="str">
        <f>IF(ISBLANK(INDEX('Policy Characteristics'!L:L,MATCH($C34,'Policy Characteristics'!$C:$C,0))),"",INDEX('Policy Characteristics'!L:L,MATCH($C34,'Policy Characteristics'!$C:$C,0)))</f>
        <v>conventional-pollutant-standards.html</v>
      </c>
    </row>
    <row r="35" spans="1:18" s="2" customFormat="1" x14ac:dyDescent="0.25">
      <c r="A35" s="272" t="str">
        <f>IF(ISBLANK(INDEX('Policy Characteristics'!A:A,MATCH($C35,'Policy Characteristics'!$C:$C,0))),"",INDEX('Policy Characteristics'!A:A,MATCH($C35,'Policy Characteristics'!$C:$C,0)))</f>
        <v>Transportation</v>
      </c>
      <c r="B35" s="272" t="str">
        <f>IF(ISBLANK(INDEX('Policy Characteristics'!B:B,MATCH($C35,'Policy Characteristics'!$C:$C,0))),"",INDEX('Policy Characteristics'!B:B,MATCH($C35,'Policy Characteristics'!$C:$C,0)))</f>
        <v>Conventional Pollutant Standards</v>
      </c>
      <c r="C35" s="274" t="str">
        <f t="shared" si="2"/>
        <v>Percentage Reduction of Separately Regulated Pollutants</v>
      </c>
      <c r="D35" s="2" t="s">
        <v>42</v>
      </c>
      <c r="E35" s="2" t="s">
        <v>2254</v>
      </c>
      <c r="F35" s="2" t="s">
        <v>42</v>
      </c>
      <c r="G35" s="2" t="s">
        <v>2254</v>
      </c>
      <c r="H35" s="46">
        <v>333</v>
      </c>
      <c r="I35" s="44" t="s">
        <v>45</v>
      </c>
      <c r="J35" s="274" t="str">
        <f>IF(ISBLANK(INDEX('Policy Characteristics'!D:D,MATCH($C35,'Policy Characteristics'!$C:$C,0))),"",INDEX('Policy Characteristics'!D:D,MATCH($C35,'Policy Characteristics'!$C:$C,0)))</f>
        <v>Conventional Pollutant Standard</v>
      </c>
      <c r="K35" s="272" t="str">
        <f>IF(ISBLANK(INDEX('Policy Characteristics'!E:E,MATCH($C35,'Policy Characteristics'!$C:$C,0))),"",INDEX('Policy Characteristics'!E:E,MATCH($C35,'Policy Characteristics'!$C:$C,0)))</f>
        <v>trans reduce regulated pollutants</v>
      </c>
      <c r="L35" s="285">
        <f>IF(ISBLANK(INDEX('Policy Characteristics'!F:F,MATCH($C35,'Policy Characteristics'!$C:$C,0))),"",INDEX('Policy Characteristics'!F:F,MATCH($C35,'Policy Characteristics'!$C:$C,0)))</f>
        <v>0</v>
      </c>
      <c r="M35" s="285">
        <f>IF(ISBLANK(INDEX('Policy Characteristics'!G:G,MATCH($C35,'Policy Characteristics'!$C:$C,0))),"",INDEX('Policy Characteristics'!G:G,MATCH($C35,'Policy Characteristics'!$C:$C,0)))</f>
        <v>1</v>
      </c>
      <c r="N35" s="285">
        <f>IF(ISBLANK(INDEX('Policy Characteristics'!H:H,MATCH($C35,'Policy Characteristics'!$C:$C,0))),"",INDEX('Policy Characteristics'!H:H,MATCH($C35,'Policy Characteristics'!$C:$C,0)))</f>
        <v>0.02</v>
      </c>
      <c r="O35" s="272" t="str">
        <f>IF(ISBLANK(INDEX('Policy Characteristics'!I:I,MATCH($C35,'Policy Characteristics'!$C:$C,0))),"",INDEX('Policy Characteristics'!I:I,MATCH($C35,'Policy Characteristics'!$C:$C,0)))</f>
        <v>% reduction in emissions</v>
      </c>
      <c r="P35" s="27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272" t="str">
        <f>IF(ISBLANK(INDEX('Policy Characteristics'!K:K,MATCH($C35,'Policy Characteristics'!$C:$C,0))),"",INDEX('Policy Characteristics'!K:K,MATCH($C35,'Policy Characteristics'!$C:$C,0)))</f>
        <v>transportation-sector-main.html#conv-pol-stds</v>
      </c>
      <c r="R35" s="272" t="str">
        <f>IF(ISBLANK(INDEX('Policy Characteristics'!L:L,MATCH($C35,'Policy Characteristics'!$C:$C,0))),"",INDEX('Policy Characteristics'!L:L,MATCH($C35,'Policy Characteristics'!$C:$C,0)))</f>
        <v>conventional-pollutant-standards.html</v>
      </c>
    </row>
    <row r="36" spans="1:18" s="2" customFormat="1" x14ac:dyDescent="0.25">
      <c r="A36" s="272" t="str">
        <f>IF(ISBLANK(INDEX('Policy Characteristics'!A:A,MATCH($C36,'Policy Characteristics'!$C:$C,0))),"",INDEX('Policy Characteristics'!A:A,MATCH($C36,'Policy Characteristics'!$C:$C,0)))</f>
        <v>Transportation</v>
      </c>
      <c r="B36" s="272" t="str">
        <f>IF(ISBLANK(INDEX('Policy Characteristics'!B:B,MATCH($C36,'Policy Characteristics'!$C:$C,0))),"",INDEX('Policy Characteristics'!B:B,MATCH($C36,'Policy Characteristics'!$C:$C,0)))</f>
        <v>Conventional Pollutant Standards</v>
      </c>
      <c r="C36" s="274" t="str">
        <f t="shared" si="2"/>
        <v>Percentage Reduction of Separately Regulated Pollutants</v>
      </c>
      <c r="D36" s="2" t="s">
        <v>42</v>
      </c>
      <c r="E36" s="2" t="s">
        <v>2256</v>
      </c>
      <c r="F36" s="2" t="s">
        <v>42</v>
      </c>
      <c r="G36" s="2" t="s">
        <v>2350</v>
      </c>
      <c r="H36" s="46">
        <v>334</v>
      </c>
      <c r="I36" s="44" t="s">
        <v>45</v>
      </c>
      <c r="J36" s="274" t="str">
        <f>IF(ISBLANK(INDEX('Policy Characteristics'!D:D,MATCH($C36,'Policy Characteristics'!$C:$C,0))),"",INDEX('Policy Characteristics'!D:D,MATCH($C36,'Policy Characteristics'!$C:$C,0)))</f>
        <v>Conventional Pollutant Standard</v>
      </c>
      <c r="K36" s="272" t="str">
        <f>IF(ISBLANK(INDEX('Policy Characteristics'!E:E,MATCH($C36,'Policy Characteristics'!$C:$C,0))),"",INDEX('Policy Characteristics'!E:E,MATCH($C36,'Policy Characteristics'!$C:$C,0)))</f>
        <v>trans reduce regulated pollutants</v>
      </c>
      <c r="L36" s="285">
        <f>IF(ISBLANK(INDEX('Policy Characteristics'!F:F,MATCH($C36,'Policy Characteristics'!$C:$C,0))),"",INDEX('Policy Characteristics'!F:F,MATCH($C36,'Policy Characteristics'!$C:$C,0)))</f>
        <v>0</v>
      </c>
      <c r="M36" s="285">
        <f>IF(ISBLANK(INDEX('Policy Characteristics'!G:G,MATCH($C36,'Policy Characteristics'!$C:$C,0))),"",INDEX('Policy Characteristics'!G:G,MATCH($C36,'Policy Characteristics'!$C:$C,0)))</f>
        <v>1</v>
      </c>
      <c r="N36" s="285">
        <f>IF(ISBLANK(INDEX('Policy Characteristics'!H:H,MATCH($C36,'Policy Characteristics'!$C:$C,0))),"",INDEX('Policy Characteristics'!H:H,MATCH($C36,'Policy Characteristics'!$C:$C,0)))</f>
        <v>0.02</v>
      </c>
      <c r="O36" s="272" t="str">
        <f>IF(ISBLANK(INDEX('Policy Characteristics'!I:I,MATCH($C36,'Policy Characteristics'!$C:$C,0))),"",INDEX('Policy Characteristics'!I:I,MATCH($C36,'Policy Characteristics'!$C:$C,0)))</f>
        <v>% reduction in emissions</v>
      </c>
      <c r="P36" s="27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272" t="str">
        <f>IF(ISBLANK(INDEX('Policy Characteristics'!K:K,MATCH($C36,'Policy Characteristics'!$C:$C,0))),"",INDEX('Policy Characteristics'!K:K,MATCH($C36,'Policy Characteristics'!$C:$C,0)))</f>
        <v>transportation-sector-main.html#conv-pol-stds</v>
      </c>
      <c r="R36" s="272" t="str">
        <f>IF(ISBLANK(INDEX('Policy Characteristics'!L:L,MATCH($C36,'Policy Characteristics'!$C:$C,0))),"",INDEX('Policy Characteristics'!L:L,MATCH($C36,'Policy Characteristics'!$C:$C,0)))</f>
        <v>conventional-pollutant-standards.html</v>
      </c>
    </row>
    <row r="37" spans="1:18" s="2" customFormat="1" x14ac:dyDescent="0.25">
      <c r="A37" s="272" t="str">
        <f>IF(ISBLANK(INDEX('Policy Characteristics'!A:A,MATCH($C37,'Policy Characteristics'!$C:$C,0))),"",INDEX('Policy Characteristics'!A:A,MATCH($C37,'Policy Characteristics'!$C:$C,0)))</f>
        <v>Transportation</v>
      </c>
      <c r="B37" s="272" t="str">
        <f>IF(ISBLANK(INDEX('Policy Characteristics'!B:B,MATCH($C37,'Policy Characteristics'!$C:$C,0))),"",INDEX('Policy Characteristics'!B:B,MATCH($C37,'Policy Characteristics'!$C:$C,0)))</f>
        <v>Conventional Pollutant Standards</v>
      </c>
      <c r="C37" s="274" t="str">
        <f t="shared" si="2"/>
        <v>Percentage Reduction of Separately Regulated Pollutants</v>
      </c>
      <c r="D37" s="2" t="s">
        <v>42</v>
      </c>
      <c r="E37" s="2" t="s">
        <v>2257</v>
      </c>
      <c r="F37" s="2" t="s">
        <v>42</v>
      </c>
      <c r="G37" s="2" t="s">
        <v>2257</v>
      </c>
      <c r="H37" s="46">
        <v>335</v>
      </c>
      <c r="I37" s="6" t="s">
        <v>46</v>
      </c>
      <c r="J37" s="274" t="str">
        <f>IF(ISBLANK(INDEX('Policy Characteristics'!D:D,MATCH($C37,'Policy Characteristics'!$C:$C,0))),"",INDEX('Policy Characteristics'!D:D,MATCH($C37,'Policy Characteristics'!$C:$C,0)))</f>
        <v>Conventional Pollutant Standard</v>
      </c>
      <c r="K37" s="272" t="str">
        <f>IF(ISBLANK(INDEX('Policy Characteristics'!E:E,MATCH($C37,'Policy Characteristics'!$C:$C,0))),"",INDEX('Policy Characteristics'!E:E,MATCH($C37,'Policy Characteristics'!$C:$C,0)))</f>
        <v>trans reduce regulated pollutants</v>
      </c>
      <c r="L37" s="285">
        <f>IF(ISBLANK(INDEX('Policy Characteristics'!F:F,MATCH($C37,'Policy Characteristics'!$C:$C,0))),"",INDEX('Policy Characteristics'!F:F,MATCH($C37,'Policy Characteristics'!$C:$C,0)))</f>
        <v>0</v>
      </c>
      <c r="M37" s="285">
        <f>IF(ISBLANK(INDEX('Policy Characteristics'!G:G,MATCH($C37,'Policy Characteristics'!$C:$C,0))),"",INDEX('Policy Characteristics'!G:G,MATCH($C37,'Policy Characteristics'!$C:$C,0)))</f>
        <v>1</v>
      </c>
      <c r="N37" s="285">
        <f>IF(ISBLANK(INDEX('Policy Characteristics'!H:H,MATCH($C37,'Policy Characteristics'!$C:$C,0))),"",INDEX('Policy Characteristics'!H:H,MATCH($C37,'Policy Characteristics'!$C:$C,0)))</f>
        <v>0.02</v>
      </c>
      <c r="O37" s="272" t="str">
        <f>IF(ISBLANK(INDEX('Policy Characteristics'!I:I,MATCH($C37,'Policy Characteristics'!$C:$C,0))),"",INDEX('Policy Characteristics'!I:I,MATCH($C37,'Policy Characteristics'!$C:$C,0)))</f>
        <v>% reduction in emissions</v>
      </c>
      <c r="P37" s="27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272" t="str">
        <f>IF(ISBLANK(INDEX('Policy Characteristics'!K:K,MATCH($C37,'Policy Characteristics'!$C:$C,0))),"",INDEX('Policy Characteristics'!K:K,MATCH($C37,'Policy Characteristics'!$C:$C,0)))</f>
        <v>transportation-sector-main.html#conv-pol-stds</v>
      </c>
      <c r="R37" s="272" t="str">
        <f>IF(ISBLANK(INDEX('Policy Characteristics'!L:L,MATCH($C37,'Policy Characteristics'!$C:$C,0))),"",INDEX('Policy Characteristics'!L:L,MATCH($C37,'Policy Characteristics'!$C:$C,0)))</f>
        <v>conventional-pollutant-standards.html</v>
      </c>
    </row>
    <row r="38" spans="1:18" s="2" customFormat="1" x14ac:dyDescent="0.25">
      <c r="A38" s="272" t="str">
        <f>IF(ISBLANK(INDEX('Policy Characteristics'!A:A,MATCH($C38,'Policy Characteristics'!$C:$C,0))),"",INDEX('Policy Characteristics'!A:A,MATCH($C38,'Policy Characteristics'!$C:$C,0)))</f>
        <v>Transportation</v>
      </c>
      <c r="B38" s="272" t="str">
        <f>IF(ISBLANK(INDEX('Policy Characteristics'!B:B,MATCH($C38,'Policy Characteristics'!$C:$C,0))),"",INDEX('Policy Characteristics'!B:B,MATCH($C38,'Policy Characteristics'!$C:$C,0)))</f>
        <v>Conventional Pollutant Standards</v>
      </c>
      <c r="C38" s="274" t="str">
        <f t="shared" si="2"/>
        <v>Percentage Reduction of Separately Regulated Pollutants</v>
      </c>
      <c r="D38" s="2" t="s">
        <v>42</v>
      </c>
      <c r="E38" s="2" t="s">
        <v>2259</v>
      </c>
      <c r="F38" s="2" t="s">
        <v>42</v>
      </c>
      <c r="G38" s="2" t="s">
        <v>2259</v>
      </c>
      <c r="H38" s="46">
        <v>336</v>
      </c>
      <c r="I38" s="44" t="s">
        <v>45</v>
      </c>
      <c r="J38" s="274" t="str">
        <f>IF(ISBLANK(INDEX('Policy Characteristics'!D:D,MATCH($C38,'Policy Characteristics'!$C:$C,0))),"",INDEX('Policy Characteristics'!D:D,MATCH($C38,'Policy Characteristics'!$C:$C,0)))</f>
        <v>Conventional Pollutant Standard</v>
      </c>
      <c r="K38" s="272" t="str">
        <f>IF(ISBLANK(INDEX('Policy Characteristics'!E:E,MATCH($C38,'Policy Characteristics'!$C:$C,0))),"",INDEX('Policy Characteristics'!E:E,MATCH($C38,'Policy Characteristics'!$C:$C,0)))</f>
        <v>trans reduce regulated pollutants</v>
      </c>
      <c r="L38" s="285">
        <f>IF(ISBLANK(INDEX('Policy Characteristics'!F:F,MATCH($C38,'Policy Characteristics'!$C:$C,0))),"",INDEX('Policy Characteristics'!F:F,MATCH($C38,'Policy Characteristics'!$C:$C,0)))</f>
        <v>0</v>
      </c>
      <c r="M38" s="285">
        <f>IF(ISBLANK(INDEX('Policy Characteristics'!G:G,MATCH($C38,'Policy Characteristics'!$C:$C,0))),"",INDEX('Policy Characteristics'!G:G,MATCH($C38,'Policy Characteristics'!$C:$C,0)))</f>
        <v>1</v>
      </c>
      <c r="N38" s="285">
        <f>IF(ISBLANK(INDEX('Policy Characteristics'!H:H,MATCH($C38,'Policy Characteristics'!$C:$C,0))),"",INDEX('Policy Characteristics'!H:H,MATCH($C38,'Policy Characteristics'!$C:$C,0)))</f>
        <v>0.02</v>
      </c>
      <c r="O38" s="272" t="str">
        <f>IF(ISBLANK(INDEX('Policy Characteristics'!I:I,MATCH($C38,'Policy Characteristics'!$C:$C,0))),"",INDEX('Policy Characteristics'!I:I,MATCH($C38,'Policy Characteristics'!$C:$C,0)))</f>
        <v>% reduction in emissions</v>
      </c>
      <c r="P38" s="27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272" t="str">
        <f>IF(ISBLANK(INDEX('Policy Characteristics'!K:K,MATCH($C38,'Policy Characteristics'!$C:$C,0))),"",INDEX('Policy Characteristics'!K:K,MATCH($C38,'Policy Characteristics'!$C:$C,0)))</f>
        <v>transportation-sector-main.html#conv-pol-stds</v>
      </c>
      <c r="R38" s="272" t="str">
        <f>IF(ISBLANK(INDEX('Policy Characteristics'!L:L,MATCH($C38,'Policy Characteristics'!$C:$C,0))),"",INDEX('Policy Characteristics'!L:L,MATCH($C38,'Policy Characteristics'!$C:$C,0)))</f>
        <v>conventional-pollutant-standards.html</v>
      </c>
    </row>
    <row r="39" spans="1:18" s="2" customFormat="1" x14ac:dyDescent="0.25">
      <c r="A39" s="272" t="str">
        <f>IF(ISBLANK(INDEX('Policy Characteristics'!A:A,MATCH($C39,'Policy Characteristics'!$C:$C,0))),"",INDEX('Policy Characteristics'!A:A,MATCH($C39,'Policy Characteristics'!$C:$C,0)))</f>
        <v>Transportation</v>
      </c>
      <c r="B39" s="272" t="str">
        <f>IF(ISBLANK(INDEX('Policy Characteristics'!B:B,MATCH($C39,'Policy Characteristics'!$C:$C,0))),"",INDEX('Policy Characteristics'!B:B,MATCH($C39,'Policy Characteristics'!$C:$C,0)))</f>
        <v>Conventional Pollutant Standards</v>
      </c>
      <c r="C39" s="274" t="str">
        <f t="shared" si="2"/>
        <v>Percentage Reduction of Separately Regulated Pollutants</v>
      </c>
      <c r="D39" s="2" t="s">
        <v>42</v>
      </c>
      <c r="E39" s="2" t="s">
        <v>2261</v>
      </c>
      <c r="F39" s="2" t="s">
        <v>42</v>
      </c>
      <c r="G39" s="2" t="s">
        <v>2261</v>
      </c>
      <c r="H39" s="46">
        <v>337</v>
      </c>
      <c r="I39" s="44" t="s">
        <v>45</v>
      </c>
      <c r="J39" s="274" t="str">
        <f>IF(ISBLANK(INDEX('Policy Characteristics'!D:D,MATCH($C39,'Policy Characteristics'!$C:$C,0))),"",INDEX('Policy Characteristics'!D:D,MATCH($C39,'Policy Characteristics'!$C:$C,0)))</f>
        <v>Conventional Pollutant Standard</v>
      </c>
      <c r="K39" s="272" t="str">
        <f>IF(ISBLANK(INDEX('Policy Characteristics'!E:E,MATCH($C39,'Policy Characteristics'!$C:$C,0))),"",INDEX('Policy Characteristics'!E:E,MATCH($C39,'Policy Characteristics'!$C:$C,0)))</f>
        <v>trans reduce regulated pollutants</v>
      </c>
      <c r="L39" s="285">
        <f>IF(ISBLANK(INDEX('Policy Characteristics'!F:F,MATCH($C39,'Policy Characteristics'!$C:$C,0))),"",INDEX('Policy Characteristics'!F:F,MATCH($C39,'Policy Characteristics'!$C:$C,0)))</f>
        <v>0</v>
      </c>
      <c r="M39" s="285">
        <f>IF(ISBLANK(INDEX('Policy Characteristics'!G:G,MATCH($C39,'Policy Characteristics'!$C:$C,0))),"",INDEX('Policy Characteristics'!G:G,MATCH($C39,'Policy Characteristics'!$C:$C,0)))</f>
        <v>1</v>
      </c>
      <c r="N39" s="285">
        <f>IF(ISBLANK(INDEX('Policy Characteristics'!H:H,MATCH($C39,'Policy Characteristics'!$C:$C,0))),"",INDEX('Policy Characteristics'!H:H,MATCH($C39,'Policy Characteristics'!$C:$C,0)))</f>
        <v>0.02</v>
      </c>
      <c r="O39" s="272" t="str">
        <f>IF(ISBLANK(INDEX('Policy Characteristics'!I:I,MATCH($C39,'Policy Characteristics'!$C:$C,0))),"",INDEX('Policy Characteristics'!I:I,MATCH($C39,'Policy Characteristics'!$C:$C,0)))</f>
        <v>% reduction in emissions</v>
      </c>
      <c r="P39" s="27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272" t="str">
        <f>IF(ISBLANK(INDEX('Policy Characteristics'!K:K,MATCH($C39,'Policy Characteristics'!$C:$C,0))),"",INDEX('Policy Characteristics'!K:K,MATCH($C39,'Policy Characteristics'!$C:$C,0)))</f>
        <v>transportation-sector-main.html#conv-pol-stds</v>
      </c>
      <c r="R39" s="272" t="str">
        <f>IF(ISBLANK(INDEX('Policy Characteristics'!L:L,MATCH($C39,'Policy Characteristics'!$C:$C,0))),"",INDEX('Policy Characteristics'!L:L,MATCH($C39,'Policy Characteristics'!$C:$C,0)))</f>
        <v>conventional-pollutant-standards.html</v>
      </c>
    </row>
    <row r="40" spans="1:18" s="2" customFormat="1" x14ac:dyDescent="0.25">
      <c r="A40" s="272" t="str">
        <f>IF(ISBLANK(INDEX('Policy Characteristics'!A:A,MATCH($C40,'Policy Characteristics'!$C:$C,0))),"",INDEX('Policy Characteristics'!A:A,MATCH($C40,'Policy Characteristics'!$C:$C,0)))</f>
        <v>Transportation</v>
      </c>
      <c r="B40" s="272" t="str">
        <f>IF(ISBLANK(INDEX('Policy Characteristics'!B:B,MATCH($C40,'Policy Characteristics'!$C:$C,0))),"",INDEX('Policy Characteristics'!B:B,MATCH($C40,'Policy Characteristics'!$C:$C,0)))</f>
        <v>Conventional Pollutant Standards</v>
      </c>
      <c r="C40" s="274" t="str">
        <f t="shared" si="2"/>
        <v>Percentage Reduction of Separately Regulated Pollutants</v>
      </c>
      <c r="D40" s="2" t="s">
        <v>42</v>
      </c>
      <c r="E40" s="2" t="s">
        <v>2263</v>
      </c>
      <c r="F40" s="2" t="s">
        <v>42</v>
      </c>
      <c r="G40" s="2" t="s">
        <v>2263</v>
      </c>
      <c r="H40" s="46">
        <v>338</v>
      </c>
      <c r="I40" s="6" t="s">
        <v>46</v>
      </c>
      <c r="J40" s="274" t="str">
        <f>IF(ISBLANK(INDEX('Policy Characteristics'!D:D,MATCH($C40,'Policy Characteristics'!$C:$C,0))),"",INDEX('Policy Characteristics'!D:D,MATCH($C40,'Policy Characteristics'!$C:$C,0)))</f>
        <v>Conventional Pollutant Standard</v>
      </c>
      <c r="K40" s="272" t="str">
        <f>IF(ISBLANK(INDEX('Policy Characteristics'!E:E,MATCH($C40,'Policy Characteristics'!$C:$C,0))),"",INDEX('Policy Characteristics'!E:E,MATCH($C40,'Policy Characteristics'!$C:$C,0)))</f>
        <v>trans reduce regulated pollutants</v>
      </c>
      <c r="L40" s="285">
        <f>IF(ISBLANK(INDEX('Policy Characteristics'!F:F,MATCH($C40,'Policy Characteristics'!$C:$C,0))),"",INDEX('Policy Characteristics'!F:F,MATCH($C40,'Policy Characteristics'!$C:$C,0)))</f>
        <v>0</v>
      </c>
      <c r="M40" s="285">
        <f>IF(ISBLANK(INDEX('Policy Characteristics'!G:G,MATCH($C40,'Policy Characteristics'!$C:$C,0))),"",INDEX('Policy Characteristics'!G:G,MATCH($C40,'Policy Characteristics'!$C:$C,0)))</f>
        <v>1</v>
      </c>
      <c r="N40" s="285">
        <f>IF(ISBLANK(INDEX('Policy Characteristics'!H:H,MATCH($C40,'Policy Characteristics'!$C:$C,0))),"",INDEX('Policy Characteristics'!H:H,MATCH($C40,'Policy Characteristics'!$C:$C,0)))</f>
        <v>0.02</v>
      </c>
      <c r="O40" s="272" t="str">
        <f>IF(ISBLANK(INDEX('Policy Characteristics'!I:I,MATCH($C40,'Policy Characteristics'!$C:$C,0))),"",INDEX('Policy Characteristics'!I:I,MATCH($C40,'Policy Characteristics'!$C:$C,0)))</f>
        <v>% reduction in emissions</v>
      </c>
      <c r="P40" s="27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272" t="str">
        <f>IF(ISBLANK(INDEX('Policy Characteristics'!K:K,MATCH($C40,'Policy Characteristics'!$C:$C,0))),"",INDEX('Policy Characteristics'!K:K,MATCH($C40,'Policy Characteristics'!$C:$C,0)))</f>
        <v>transportation-sector-main.html#conv-pol-stds</v>
      </c>
      <c r="R40" s="272" t="str">
        <f>IF(ISBLANK(INDEX('Policy Characteristics'!L:L,MATCH($C40,'Policy Characteristics'!$C:$C,0))),"",INDEX('Policy Characteristics'!L:L,MATCH($C40,'Policy Characteristics'!$C:$C,0)))</f>
        <v>conventional-pollutant-standards.html</v>
      </c>
    </row>
    <row r="41" spans="1:18" s="2" customFormat="1" x14ac:dyDescent="0.25">
      <c r="A41" s="272" t="str">
        <f>IF(ISBLANK(INDEX('Policy Characteristics'!A:A,MATCH($C41,'Policy Characteristics'!$C:$C,0))),"",INDEX('Policy Characteristics'!A:A,MATCH($C41,'Policy Characteristics'!$C:$C,0)))</f>
        <v>Transportation</v>
      </c>
      <c r="B41" s="272" t="str">
        <f>IF(ISBLANK(INDEX('Policy Characteristics'!B:B,MATCH($C41,'Policy Characteristics'!$C:$C,0))),"",INDEX('Policy Characteristics'!B:B,MATCH($C41,'Policy Characteristics'!$C:$C,0)))</f>
        <v>Conventional Pollutant Standards</v>
      </c>
      <c r="C41" s="274" t="str">
        <f t="shared" si="2"/>
        <v>Percentage Reduction of Separately Regulated Pollutants</v>
      </c>
      <c r="D41" s="2" t="s">
        <v>42</v>
      </c>
      <c r="E41" s="2" t="s">
        <v>2265</v>
      </c>
      <c r="F41" s="2" t="s">
        <v>42</v>
      </c>
      <c r="G41" s="2" t="s">
        <v>2265</v>
      </c>
      <c r="H41" s="46">
        <v>339</v>
      </c>
      <c r="I41" s="6" t="s">
        <v>46</v>
      </c>
      <c r="J41" s="274" t="str">
        <f>IF(ISBLANK(INDEX('Policy Characteristics'!D:D,MATCH($C41,'Policy Characteristics'!$C:$C,0))),"",INDEX('Policy Characteristics'!D:D,MATCH($C41,'Policy Characteristics'!$C:$C,0)))</f>
        <v>Conventional Pollutant Standard</v>
      </c>
      <c r="K41" s="272" t="str">
        <f>IF(ISBLANK(INDEX('Policy Characteristics'!E:E,MATCH($C41,'Policy Characteristics'!$C:$C,0))),"",INDEX('Policy Characteristics'!E:E,MATCH($C41,'Policy Characteristics'!$C:$C,0)))</f>
        <v>trans reduce regulated pollutants</v>
      </c>
      <c r="L41" s="285">
        <f>IF(ISBLANK(INDEX('Policy Characteristics'!F:F,MATCH($C41,'Policy Characteristics'!$C:$C,0))),"",INDEX('Policy Characteristics'!F:F,MATCH($C41,'Policy Characteristics'!$C:$C,0)))</f>
        <v>0</v>
      </c>
      <c r="M41" s="285">
        <f>IF(ISBLANK(INDEX('Policy Characteristics'!G:G,MATCH($C41,'Policy Characteristics'!$C:$C,0))),"",INDEX('Policy Characteristics'!G:G,MATCH($C41,'Policy Characteristics'!$C:$C,0)))</f>
        <v>1</v>
      </c>
      <c r="N41" s="285">
        <f>IF(ISBLANK(INDEX('Policy Characteristics'!H:H,MATCH($C41,'Policy Characteristics'!$C:$C,0))),"",INDEX('Policy Characteristics'!H:H,MATCH($C41,'Policy Characteristics'!$C:$C,0)))</f>
        <v>0.02</v>
      </c>
      <c r="O41" s="272" t="str">
        <f>IF(ISBLANK(INDEX('Policy Characteristics'!I:I,MATCH($C41,'Policy Characteristics'!$C:$C,0))),"",INDEX('Policy Characteristics'!I:I,MATCH($C41,'Policy Characteristics'!$C:$C,0)))</f>
        <v>% reduction in emissions</v>
      </c>
      <c r="P41" s="27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272" t="str">
        <f>IF(ISBLANK(INDEX('Policy Characteristics'!K:K,MATCH($C41,'Policy Characteristics'!$C:$C,0))),"",INDEX('Policy Characteristics'!K:K,MATCH($C41,'Policy Characteristics'!$C:$C,0)))</f>
        <v>transportation-sector-main.html#conv-pol-stds</v>
      </c>
      <c r="R41" s="272" t="str">
        <f>IF(ISBLANK(INDEX('Policy Characteristics'!L:L,MATCH($C41,'Policy Characteristics'!$C:$C,0))),"",INDEX('Policy Characteristics'!L:L,MATCH($C41,'Policy Characteristics'!$C:$C,0)))</f>
        <v>conventional-pollutant-standards.html</v>
      </c>
    </row>
    <row r="42" spans="1:18" s="2" customFormat="1" x14ac:dyDescent="0.25">
      <c r="A42" s="272" t="str">
        <f>IF(ISBLANK(INDEX('Policy Characteristics'!A:A,MATCH($C42,'Policy Characteristics'!$C:$C,0))),"",INDEX('Policy Characteristics'!A:A,MATCH($C42,'Policy Characteristics'!$C:$C,0)))</f>
        <v>Transportation</v>
      </c>
      <c r="B42" s="272" t="str">
        <f>IF(ISBLANK(INDEX('Policy Characteristics'!B:B,MATCH($C42,'Policy Characteristics'!$C:$C,0))),"",INDEX('Policy Characteristics'!B:B,MATCH($C42,'Policy Characteristics'!$C:$C,0)))</f>
        <v>Conventional Pollutant Standards</v>
      </c>
      <c r="C42" s="274" t="str">
        <f t="shared" si="2"/>
        <v>Percentage Reduction of Separately Regulated Pollutants</v>
      </c>
      <c r="D42" s="2" t="s">
        <v>43</v>
      </c>
      <c r="E42" s="2" t="s">
        <v>2249</v>
      </c>
      <c r="F42" s="2" t="s">
        <v>43</v>
      </c>
      <c r="G42" s="2" t="s">
        <v>2474</v>
      </c>
      <c r="H42" s="46">
        <v>340</v>
      </c>
      <c r="I42" s="44" t="s">
        <v>45</v>
      </c>
      <c r="J42" s="274" t="str">
        <f>IF(ISBLANK(INDEX('Policy Characteristics'!D:D,MATCH($C42,'Policy Characteristics'!$C:$C,0))),"",INDEX('Policy Characteristics'!D:D,MATCH($C42,'Policy Characteristics'!$C:$C,0)))</f>
        <v>Conventional Pollutant Standard</v>
      </c>
      <c r="K42" s="272" t="str">
        <f>IF(ISBLANK(INDEX('Policy Characteristics'!E:E,MATCH($C42,'Policy Characteristics'!$C:$C,0))),"",INDEX('Policy Characteristics'!E:E,MATCH($C42,'Policy Characteristics'!$C:$C,0)))</f>
        <v>trans reduce regulated pollutants</v>
      </c>
      <c r="L42" s="285">
        <f>IF(ISBLANK(INDEX('Policy Characteristics'!F:F,MATCH($C42,'Policy Characteristics'!$C:$C,0))),"",INDEX('Policy Characteristics'!F:F,MATCH($C42,'Policy Characteristics'!$C:$C,0)))</f>
        <v>0</v>
      </c>
      <c r="M42" s="285">
        <f>IF(ISBLANK(INDEX('Policy Characteristics'!G:G,MATCH($C42,'Policy Characteristics'!$C:$C,0))),"",INDEX('Policy Characteristics'!G:G,MATCH($C42,'Policy Characteristics'!$C:$C,0)))</f>
        <v>1</v>
      </c>
      <c r="N42" s="285">
        <f>IF(ISBLANK(INDEX('Policy Characteristics'!H:H,MATCH($C42,'Policy Characteristics'!$C:$C,0))),"",INDEX('Policy Characteristics'!H:H,MATCH($C42,'Policy Characteristics'!$C:$C,0)))</f>
        <v>0.02</v>
      </c>
      <c r="O42" s="272" t="str">
        <f>IF(ISBLANK(INDEX('Policy Characteristics'!I:I,MATCH($C42,'Policy Characteristics'!$C:$C,0))),"",INDEX('Policy Characteristics'!I:I,MATCH($C42,'Policy Characteristics'!$C:$C,0)))</f>
        <v>% reduction in emissions</v>
      </c>
      <c r="P42" s="27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272" t="str">
        <f>IF(ISBLANK(INDEX('Policy Characteristics'!K:K,MATCH($C42,'Policy Characteristics'!$C:$C,0))),"",INDEX('Policy Characteristics'!K:K,MATCH($C42,'Policy Characteristics'!$C:$C,0)))</f>
        <v>transportation-sector-main.html#conv-pol-stds</v>
      </c>
      <c r="R42" s="272" t="str">
        <f>IF(ISBLANK(INDEX('Policy Characteristics'!L:L,MATCH($C42,'Policy Characteristics'!$C:$C,0))),"",INDEX('Policy Characteristics'!L:L,MATCH($C42,'Policy Characteristics'!$C:$C,0)))</f>
        <v>conventional-pollutant-standards.html</v>
      </c>
    </row>
    <row r="43" spans="1:18" s="2" customFormat="1" x14ac:dyDescent="0.25">
      <c r="A43" s="272" t="str">
        <f>IF(ISBLANK(INDEX('Policy Characteristics'!A:A,MATCH($C43,'Policy Characteristics'!$C:$C,0))),"",INDEX('Policy Characteristics'!A:A,MATCH($C43,'Policy Characteristics'!$C:$C,0)))</f>
        <v>Transportation</v>
      </c>
      <c r="B43" s="272" t="str">
        <f>IF(ISBLANK(INDEX('Policy Characteristics'!B:B,MATCH($C43,'Policy Characteristics'!$C:$C,0))),"",INDEX('Policy Characteristics'!B:B,MATCH($C43,'Policy Characteristics'!$C:$C,0)))</f>
        <v>Conventional Pollutant Standards</v>
      </c>
      <c r="C43" s="274" t="str">
        <f t="shared" si="2"/>
        <v>Percentage Reduction of Separately Regulated Pollutants</v>
      </c>
      <c r="D43" s="2" t="s">
        <v>43</v>
      </c>
      <c r="E43" s="2" t="s">
        <v>512</v>
      </c>
      <c r="F43" s="2" t="s">
        <v>43</v>
      </c>
      <c r="G43" s="2" t="s">
        <v>512</v>
      </c>
      <c r="H43" s="46">
        <v>341</v>
      </c>
      <c r="I43" s="44" t="s">
        <v>45</v>
      </c>
      <c r="J43" s="274" t="str">
        <f>IF(ISBLANK(INDEX('Policy Characteristics'!D:D,MATCH($C43,'Policy Characteristics'!$C:$C,0))),"",INDEX('Policy Characteristics'!D:D,MATCH($C43,'Policy Characteristics'!$C:$C,0)))</f>
        <v>Conventional Pollutant Standard</v>
      </c>
      <c r="K43" s="272" t="str">
        <f>IF(ISBLANK(INDEX('Policy Characteristics'!E:E,MATCH($C43,'Policy Characteristics'!$C:$C,0))),"",INDEX('Policy Characteristics'!E:E,MATCH($C43,'Policy Characteristics'!$C:$C,0)))</f>
        <v>trans reduce regulated pollutants</v>
      </c>
      <c r="L43" s="285">
        <f>IF(ISBLANK(INDEX('Policy Characteristics'!F:F,MATCH($C43,'Policy Characteristics'!$C:$C,0))),"",INDEX('Policy Characteristics'!F:F,MATCH($C43,'Policy Characteristics'!$C:$C,0)))</f>
        <v>0</v>
      </c>
      <c r="M43" s="285">
        <f>IF(ISBLANK(INDEX('Policy Characteristics'!G:G,MATCH($C43,'Policy Characteristics'!$C:$C,0))),"",INDEX('Policy Characteristics'!G:G,MATCH($C43,'Policy Characteristics'!$C:$C,0)))</f>
        <v>1</v>
      </c>
      <c r="N43" s="285">
        <f>IF(ISBLANK(INDEX('Policy Characteristics'!H:H,MATCH($C43,'Policy Characteristics'!$C:$C,0))),"",INDEX('Policy Characteristics'!H:H,MATCH($C43,'Policy Characteristics'!$C:$C,0)))</f>
        <v>0.02</v>
      </c>
      <c r="O43" s="272" t="str">
        <f>IF(ISBLANK(INDEX('Policy Characteristics'!I:I,MATCH($C43,'Policy Characteristics'!$C:$C,0))),"",INDEX('Policy Characteristics'!I:I,MATCH($C43,'Policy Characteristics'!$C:$C,0)))</f>
        <v>% reduction in emissions</v>
      </c>
      <c r="P43" s="27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272" t="str">
        <f>IF(ISBLANK(INDEX('Policy Characteristics'!K:K,MATCH($C43,'Policy Characteristics'!$C:$C,0))),"",INDEX('Policy Characteristics'!K:K,MATCH($C43,'Policy Characteristics'!$C:$C,0)))</f>
        <v>transportation-sector-main.html#conv-pol-stds</v>
      </c>
      <c r="R43" s="272" t="str">
        <f>IF(ISBLANK(INDEX('Policy Characteristics'!L:L,MATCH($C43,'Policy Characteristics'!$C:$C,0))),"",INDEX('Policy Characteristics'!L:L,MATCH($C43,'Policy Characteristics'!$C:$C,0)))</f>
        <v>conventional-pollutant-standards.html</v>
      </c>
    </row>
    <row r="44" spans="1:18" s="2" customFormat="1" x14ac:dyDescent="0.25">
      <c r="A44" s="272" t="str">
        <f>IF(ISBLANK(INDEX('Policy Characteristics'!A:A,MATCH($C44,'Policy Characteristics'!$C:$C,0))),"",INDEX('Policy Characteristics'!A:A,MATCH($C44,'Policy Characteristics'!$C:$C,0)))</f>
        <v>Transportation</v>
      </c>
      <c r="B44" s="272" t="str">
        <f>IF(ISBLANK(INDEX('Policy Characteristics'!B:B,MATCH($C44,'Policy Characteristics'!$C:$C,0))),"",INDEX('Policy Characteristics'!B:B,MATCH($C44,'Policy Characteristics'!$C:$C,0)))</f>
        <v>Conventional Pollutant Standards</v>
      </c>
      <c r="C44" s="274" t="str">
        <f t="shared" si="2"/>
        <v>Percentage Reduction of Separately Regulated Pollutants</v>
      </c>
      <c r="D44" s="2" t="s">
        <v>43</v>
      </c>
      <c r="E44" s="2" t="s">
        <v>2252</v>
      </c>
      <c r="F44" s="2" t="s">
        <v>43</v>
      </c>
      <c r="G44" s="2" t="s">
        <v>2252</v>
      </c>
      <c r="H44" s="46">
        <v>342</v>
      </c>
      <c r="I44" s="44" t="s">
        <v>45</v>
      </c>
      <c r="J44" s="274" t="str">
        <f>IF(ISBLANK(INDEX('Policy Characteristics'!D:D,MATCH($C44,'Policy Characteristics'!$C:$C,0))),"",INDEX('Policy Characteristics'!D:D,MATCH($C44,'Policy Characteristics'!$C:$C,0)))</f>
        <v>Conventional Pollutant Standard</v>
      </c>
      <c r="K44" s="272" t="str">
        <f>IF(ISBLANK(INDEX('Policy Characteristics'!E:E,MATCH($C44,'Policy Characteristics'!$C:$C,0))),"",INDEX('Policy Characteristics'!E:E,MATCH($C44,'Policy Characteristics'!$C:$C,0)))</f>
        <v>trans reduce regulated pollutants</v>
      </c>
      <c r="L44" s="285">
        <f>IF(ISBLANK(INDEX('Policy Characteristics'!F:F,MATCH($C44,'Policy Characteristics'!$C:$C,0))),"",INDEX('Policy Characteristics'!F:F,MATCH($C44,'Policy Characteristics'!$C:$C,0)))</f>
        <v>0</v>
      </c>
      <c r="M44" s="285">
        <f>IF(ISBLANK(INDEX('Policy Characteristics'!G:G,MATCH($C44,'Policy Characteristics'!$C:$C,0))),"",INDEX('Policy Characteristics'!G:G,MATCH($C44,'Policy Characteristics'!$C:$C,0)))</f>
        <v>1</v>
      </c>
      <c r="N44" s="285">
        <f>IF(ISBLANK(INDEX('Policy Characteristics'!H:H,MATCH($C44,'Policy Characteristics'!$C:$C,0))),"",INDEX('Policy Characteristics'!H:H,MATCH($C44,'Policy Characteristics'!$C:$C,0)))</f>
        <v>0.02</v>
      </c>
      <c r="O44" s="272" t="str">
        <f>IF(ISBLANK(INDEX('Policy Characteristics'!I:I,MATCH($C44,'Policy Characteristics'!$C:$C,0))),"",INDEX('Policy Characteristics'!I:I,MATCH($C44,'Policy Characteristics'!$C:$C,0)))</f>
        <v>% reduction in emissions</v>
      </c>
      <c r="P44" s="27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272" t="str">
        <f>IF(ISBLANK(INDEX('Policy Characteristics'!K:K,MATCH($C44,'Policy Characteristics'!$C:$C,0))),"",INDEX('Policy Characteristics'!K:K,MATCH($C44,'Policy Characteristics'!$C:$C,0)))</f>
        <v>transportation-sector-main.html#conv-pol-stds</v>
      </c>
      <c r="R44" s="272" t="str">
        <f>IF(ISBLANK(INDEX('Policy Characteristics'!L:L,MATCH($C44,'Policy Characteristics'!$C:$C,0))),"",INDEX('Policy Characteristics'!L:L,MATCH($C44,'Policy Characteristics'!$C:$C,0)))</f>
        <v>conventional-pollutant-standards.html</v>
      </c>
    </row>
    <row r="45" spans="1:18" s="2" customFormat="1" x14ac:dyDescent="0.25">
      <c r="A45" s="272" t="str">
        <f>IF(ISBLANK(INDEX('Policy Characteristics'!A:A,MATCH($C45,'Policy Characteristics'!$C:$C,0))),"",INDEX('Policy Characteristics'!A:A,MATCH($C45,'Policy Characteristics'!$C:$C,0)))</f>
        <v>Transportation</v>
      </c>
      <c r="B45" s="272" t="str">
        <f>IF(ISBLANK(INDEX('Policy Characteristics'!B:B,MATCH($C45,'Policy Characteristics'!$C:$C,0))),"",INDEX('Policy Characteristics'!B:B,MATCH($C45,'Policy Characteristics'!$C:$C,0)))</f>
        <v>Conventional Pollutant Standards</v>
      </c>
      <c r="C45" s="274" t="str">
        <f t="shared" si="2"/>
        <v>Percentage Reduction of Separately Regulated Pollutants</v>
      </c>
      <c r="D45" s="2" t="s">
        <v>43</v>
      </c>
      <c r="E45" s="2" t="s">
        <v>2254</v>
      </c>
      <c r="F45" s="2" t="s">
        <v>43</v>
      </c>
      <c r="G45" s="2" t="s">
        <v>2254</v>
      </c>
      <c r="H45" s="46">
        <v>343</v>
      </c>
      <c r="I45" s="44" t="s">
        <v>45</v>
      </c>
      <c r="J45" s="274" t="str">
        <f>IF(ISBLANK(INDEX('Policy Characteristics'!D:D,MATCH($C45,'Policy Characteristics'!$C:$C,0))),"",INDEX('Policy Characteristics'!D:D,MATCH($C45,'Policy Characteristics'!$C:$C,0)))</f>
        <v>Conventional Pollutant Standard</v>
      </c>
      <c r="K45" s="272" t="str">
        <f>IF(ISBLANK(INDEX('Policy Characteristics'!E:E,MATCH($C45,'Policy Characteristics'!$C:$C,0))),"",INDEX('Policy Characteristics'!E:E,MATCH($C45,'Policy Characteristics'!$C:$C,0)))</f>
        <v>trans reduce regulated pollutants</v>
      </c>
      <c r="L45" s="285">
        <f>IF(ISBLANK(INDEX('Policy Characteristics'!F:F,MATCH($C45,'Policy Characteristics'!$C:$C,0))),"",INDEX('Policy Characteristics'!F:F,MATCH($C45,'Policy Characteristics'!$C:$C,0)))</f>
        <v>0</v>
      </c>
      <c r="M45" s="285">
        <f>IF(ISBLANK(INDEX('Policy Characteristics'!G:G,MATCH($C45,'Policy Characteristics'!$C:$C,0))),"",INDEX('Policy Characteristics'!G:G,MATCH($C45,'Policy Characteristics'!$C:$C,0)))</f>
        <v>1</v>
      </c>
      <c r="N45" s="285">
        <f>IF(ISBLANK(INDEX('Policy Characteristics'!H:H,MATCH($C45,'Policy Characteristics'!$C:$C,0))),"",INDEX('Policy Characteristics'!H:H,MATCH($C45,'Policy Characteristics'!$C:$C,0)))</f>
        <v>0.02</v>
      </c>
      <c r="O45" s="272" t="str">
        <f>IF(ISBLANK(INDEX('Policy Characteristics'!I:I,MATCH($C45,'Policy Characteristics'!$C:$C,0))),"",INDEX('Policy Characteristics'!I:I,MATCH($C45,'Policy Characteristics'!$C:$C,0)))</f>
        <v>% reduction in emissions</v>
      </c>
      <c r="P45" s="27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272" t="str">
        <f>IF(ISBLANK(INDEX('Policy Characteristics'!K:K,MATCH($C45,'Policy Characteristics'!$C:$C,0))),"",INDEX('Policy Characteristics'!K:K,MATCH($C45,'Policy Characteristics'!$C:$C,0)))</f>
        <v>transportation-sector-main.html#conv-pol-stds</v>
      </c>
      <c r="R45" s="272" t="str">
        <f>IF(ISBLANK(INDEX('Policy Characteristics'!L:L,MATCH($C45,'Policy Characteristics'!$C:$C,0))),"",INDEX('Policy Characteristics'!L:L,MATCH($C45,'Policy Characteristics'!$C:$C,0)))</f>
        <v>conventional-pollutant-standards.html</v>
      </c>
    </row>
    <row r="46" spans="1:18" s="2" customFormat="1" x14ac:dyDescent="0.25">
      <c r="A46" s="272" t="str">
        <f>IF(ISBLANK(INDEX('Policy Characteristics'!A:A,MATCH($C46,'Policy Characteristics'!$C:$C,0))),"",INDEX('Policy Characteristics'!A:A,MATCH($C46,'Policy Characteristics'!$C:$C,0)))</f>
        <v>Transportation</v>
      </c>
      <c r="B46" s="272" t="str">
        <f>IF(ISBLANK(INDEX('Policy Characteristics'!B:B,MATCH($C46,'Policy Characteristics'!$C:$C,0))),"",INDEX('Policy Characteristics'!B:B,MATCH($C46,'Policy Characteristics'!$C:$C,0)))</f>
        <v>Conventional Pollutant Standards</v>
      </c>
      <c r="C46" s="274" t="str">
        <f t="shared" si="2"/>
        <v>Percentage Reduction of Separately Regulated Pollutants</v>
      </c>
      <c r="D46" s="2" t="s">
        <v>43</v>
      </c>
      <c r="E46" s="2" t="s">
        <v>2256</v>
      </c>
      <c r="F46" s="2" t="s">
        <v>43</v>
      </c>
      <c r="G46" s="2" t="s">
        <v>2350</v>
      </c>
      <c r="H46" s="46">
        <v>344</v>
      </c>
      <c r="I46" s="44" t="s">
        <v>45</v>
      </c>
      <c r="J46" s="274" t="str">
        <f>IF(ISBLANK(INDEX('Policy Characteristics'!D:D,MATCH($C46,'Policy Characteristics'!$C:$C,0))),"",INDEX('Policy Characteristics'!D:D,MATCH($C46,'Policy Characteristics'!$C:$C,0)))</f>
        <v>Conventional Pollutant Standard</v>
      </c>
      <c r="K46" s="272" t="str">
        <f>IF(ISBLANK(INDEX('Policy Characteristics'!E:E,MATCH($C46,'Policy Characteristics'!$C:$C,0))),"",INDEX('Policy Characteristics'!E:E,MATCH($C46,'Policy Characteristics'!$C:$C,0)))</f>
        <v>trans reduce regulated pollutants</v>
      </c>
      <c r="L46" s="285">
        <f>IF(ISBLANK(INDEX('Policy Characteristics'!F:F,MATCH($C46,'Policy Characteristics'!$C:$C,0))),"",INDEX('Policy Characteristics'!F:F,MATCH($C46,'Policy Characteristics'!$C:$C,0)))</f>
        <v>0</v>
      </c>
      <c r="M46" s="285">
        <f>IF(ISBLANK(INDEX('Policy Characteristics'!G:G,MATCH($C46,'Policy Characteristics'!$C:$C,0))),"",INDEX('Policy Characteristics'!G:G,MATCH($C46,'Policy Characteristics'!$C:$C,0)))</f>
        <v>1</v>
      </c>
      <c r="N46" s="285">
        <f>IF(ISBLANK(INDEX('Policy Characteristics'!H:H,MATCH($C46,'Policy Characteristics'!$C:$C,0))),"",INDEX('Policy Characteristics'!H:H,MATCH($C46,'Policy Characteristics'!$C:$C,0)))</f>
        <v>0.02</v>
      </c>
      <c r="O46" s="272" t="str">
        <f>IF(ISBLANK(INDEX('Policy Characteristics'!I:I,MATCH($C46,'Policy Characteristics'!$C:$C,0))),"",INDEX('Policy Characteristics'!I:I,MATCH($C46,'Policy Characteristics'!$C:$C,0)))</f>
        <v>% reduction in emissions</v>
      </c>
      <c r="P46" s="27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272" t="str">
        <f>IF(ISBLANK(INDEX('Policy Characteristics'!K:K,MATCH($C46,'Policy Characteristics'!$C:$C,0))),"",INDEX('Policy Characteristics'!K:K,MATCH($C46,'Policy Characteristics'!$C:$C,0)))</f>
        <v>transportation-sector-main.html#conv-pol-stds</v>
      </c>
      <c r="R46" s="272" t="str">
        <f>IF(ISBLANK(INDEX('Policy Characteristics'!L:L,MATCH($C46,'Policy Characteristics'!$C:$C,0))),"",INDEX('Policy Characteristics'!L:L,MATCH($C46,'Policy Characteristics'!$C:$C,0)))</f>
        <v>conventional-pollutant-standards.html</v>
      </c>
    </row>
    <row r="47" spans="1:18" s="2" customFormat="1" x14ac:dyDescent="0.25">
      <c r="A47" s="272" t="str">
        <f>IF(ISBLANK(INDEX('Policy Characteristics'!A:A,MATCH($C47,'Policy Characteristics'!$C:$C,0))),"",INDEX('Policy Characteristics'!A:A,MATCH($C47,'Policy Characteristics'!$C:$C,0)))</f>
        <v>Transportation</v>
      </c>
      <c r="B47" s="272" t="str">
        <f>IF(ISBLANK(INDEX('Policy Characteristics'!B:B,MATCH($C47,'Policy Characteristics'!$C:$C,0))),"",INDEX('Policy Characteristics'!B:B,MATCH($C47,'Policy Characteristics'!$C:$C,0)))</f>
        <v>Conventional Pollutant Standards</v>
      </c>
      <c r="C47" s="274" t="str">
        <f t="shared" si="2"/>
        <v>Percentage Reduction of Separately Regulated Pollutants</v>
      </c>
      <c r="D47" s="2" t="s">
        <v>43</v>
      </c>
      <c r="E47" s="2" t="s">
        <v>2257</v>
      </c>
      <c r="F47" s="2" t="s">
        <v>43</v>
      </c>
      <c r="G47" s="2" t="s">
        <v>2257</v>
      </c>
      <c r="H47" s="46">
        <v>345</v>
      </c>
      <c r="I47" s="6" t="s">
        <v>46</v>
      </c>
      <c r="J47" s="274" t="str">
        <f>IF(ISBLANK(INDEX('Policy Characteristics'!D:D,MATCH($C47,'Policy Characteristics'!$C:$C,0))),"",INDEX('Policy Characteristics'!D:D,MATCH($C47,'Policy Characteristics'!$C:$C,0)))</f>
        <v>Conventional Pollutant Standard</v>
      </c>
      <c r="K47" s="272" t="str">
        <f>IF(ISBLANK(INDEX('Policy Characteristics'!E:E,MATCH($C47,'Policy Characteristics'!$C:$C,0))),"",INDEX('Policy Characteristics'!E:E,MATCH($C47,'Policy Characteristics'!$C:$C,0)))</f>
        <v>trans reduce regulated pollutants</v>
      </c>
      <c r="L47" s="285">
        <f>IF(ISBLANK(INDEX('Policy Characteristics'!F:F,MATCH($C47,'Policy Characteristics'!$C:$C,0))),"",INDEX('Policy Characteristics'!F:F,MATCH($C47,'Policy Characteristics'!$C:$C,0)))</f>
        <v>0</v>
      </c>
      <c r="M47" s="285">
        <f>IF(ISBLANK(INDEX('Policy Characteristics'!G:G,MATCH($C47,'Policy Characteristics'!$C:$C,0))),"",INDEX('Policy Characteristics'!G:G,MATCH($C47,'Policy Characteristics'!$C:$C,0)))</f>
        <v>1</v>
      </c>
      <c r="N47" s="285">
        <f>IF(ISBLANK(INDEX('Policy Characteristics'!H:H,MATCH($C47,'Policy Characteristics'!$C:$C,0))),"",INDEX('Policy Characteristics'!H:H,MATCH($C47,'Policy Characteristics'!$C:$C,0)))</f>
        <v>0.02</v>
      </c>
      <c r="O47" s="272" t="str">
        <f>IF(ISBLANK(INDEX('Policy Characteristics'!I:I,MATCH($C47,'Policy Characteristics'!$C:$C,0))),"",INDEX('Policy Characteristics'!I:I,MATCH($C47,'Policy Characteristics'!$C:$C,0)))</f>
        <v>% reduction in emissions</v>
      </c>
      <c r="P47" s="27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272" t="str">
        <f>IF(ISBLANK(INDEX('Policy Characteristics'!K:K,MATCH($C47,'Policy Characteristics'!$C:$C,0))),"",INDEX('Policy Characteristics'!K:K,MATCH($C47,'Policy Characteristics'!$C:$C,0)))</f>
        <v>transportation-sector-main.html#conv-pol-stds</v>
      </c>
      <c r="R47" s="272" t="str">
        <f>IF(ISBLANK(INDEX('Policy Characteristics'!L:L,MATCH($C47,'Policy Characteristics'!$C:$C,0))),"",INDEX('Policy Characteristics'!L:L,MATCH($C47,'Policy Characteristics'!$C:$C,0)))</f>
        <v>conventional-pollutant-standards.html</v>
      </c>
    </row>
    <row r="48" spans="1:18" s="2" customFormat="1" x14ac:dyDescent="0.25">
      <c r="A48" s="272" t="str">
        <f>IF(ISBLANK(INDEX('Policy Characteristics'!A:A,MATCH($C48,'Policy Characteristics'!$C:$C,0))),"",INDEX('Policy Characteristics'!A:A,MATCH($C48,'Policy Characteristics'!$C:$C,0)))</f>
        <v>Transportation</v>
      </c>
      <c r="B48" s="272" t="str">
        <f>IF(ISBLANK(INDEX('Policy Characteristics'!B:B,MATCH($C48,'Policy Characteristics'!$C:$C,0))),"",INDEX('Policy Characteristics'!B:B,MATCH($C48,'Policy Characteristics'!$C:$C,0)))</f>
        <v>Conventional Pollutant Standards</v>
      </c>
      <c r="C48" s="274" t="str">
        <f t="shared" si="2"/>
        <v>Percentage Reduction of Separately Regulated Pollutants</v>
      </c>
      <c r="D48" s="2" t="s">
        <v>43</v>
      </c>
      <c r="E48" s="2" t="s">
        <v>2259</v>
      </c>
      <c r="F48" s="2" t="s">
        <v>43</v>
      </c>
      <c r="G48" s="2" t="s">
        <v>2259</v>
      </c>
      <c r="H48" s="46">
        <v>346</v>
      </c>
      <c r="I48" s="44" t="s">
        <v>45</v>
      </c>
      <c r="J48" s="274" t="str">
        <f>IF(ISBLANK(INDEX('Policy Characteristics'!D:D,MATCH($C48,'Policy Characteristics'!$C:$C,0))),"",INDEX('Policy Characteristics'!D:D,MATCH($C48,'Policy Characteristics'!$C:$C,0)))</f>
        <v>Conventional Pollutant Standard</v>
      </c>
      <c r="K48" s="272" t="str">
        <f>IF(ISBLANK(INDEX('Policy Characteristics'!E:E,MATCH($C48,'Policy Characteristics'!$C:$C,0))),"",INDEX('Policy Characteristics'!E:E,MATCH($C48,'Policy Characteristics'!$C:$C,0)))</f>
        <v>trans reduce regulated pollutants</v>
      </c>
      <c r="L48" s="285">
        <f>IF(ISBLANK(INDEX('Policy Characteristics'!F:F,MATCH($C48,'Policy Characteristics'!$C:$C,0))),"",INDEX('Policy Characteristics'!F:F,MATCH($C48,'Policy Characteristics'!$C:$C,0)))</f>
        <v>0</v>
      </c>
      <c r="M48" s="285">
        <f>IF(ISBLANK(INDEX('Policy Characteristics'!G:G,MATCH($C48,'Policy Characteristics'!$C:$C,0))),"",INDEX('Policy Characteristics'!G:G,MATCH($C48,'Policy Characteristics'!$C:$C,0)))</f>
        <v>1</v>
      </c>
      <c r="N48" s="285">
        <f>IF(ISBLANK(INDEX('Policy Characteristics'!H:H,MATCH($C48,'Policy Characteristics'!$C:$C,0))),"",INDEX('Policy Characteristics'!H:H,MATCH($C48,'Policy Characteristics'!$C:$C,0)))</f>
        <v>0.02</v>
      </c>
      <c r="O48" s="272" t="str">
        <f>IF(ISBLANK(INDEX('Policy Characteristics'!I:I,MATCH($C48,'Policy Characteristics'!$C:$C,0))),"",INDEX('Policy Characteristics'!I:I,MATCH($C48,'Policy Characteristics'!$C:$C,0)))</f>
        <v>% reduction in emissions</v>
      </c>
      <c r="P48" s="27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272" t="str">
        <f>IF(ISBLANK(INDEX('Policy Characteristics'!K:K,MATCH($C48,'Policy Characteristics'!$C:$C,0))),"",INDEX('Policy Characteristics'!K:K,MATCH($C48,'Policy Characteristics'!$C:$C,0)))</f>
        <v>transportation-sector-main.html#conv-pol-stds</v>
      </c>
      <c r="R48" s="272" t="str">
        <f>IF(ISBLANK(INDEX('Policy Characteristics'!L:L,MATCH($C48,'Policy Characteristics'!$C:$C,0))),"",INDEX('Policy Characteristics'!L:L,MATCH($C48,'Policy Characteristics'!$C:$C,0)))</f>
        <v>conventional-pollutant-standards.html</v>
      </c>
    </row>
    <row r="49" spans="1:18" s="2" customFormat="1" x14ac:dyDescent="0.25">
      <c r="A49" s="272" t="str">
        <f>IF(ISBLANK(INDEX('Policy Characteristics'!A:A,MATCH($C49,'Policy Characteristics'!$C:$C,0))),"",INDEX('Policy Characteristics'!A:A,MATCH($C49,'Policy Characteristics'!$C:$C,0)))</f>
        <v>Transportation</v>
      </c>
      <c r="B49" s="272" t="str">
        <f>IF(ISBLANK(INDEX('Policy Characteristics'!B:B,MATCH($C49,'Policy Characteristics'!$C:$C,0))),"",INDEX('Policy Characteristics'!B:B,MATCH($C49,'Policy Characteristics'!$C:$C,0)))</f>
        <v>Conventional Pollutant Standards</v>
      </c>
      <c r="C49" s="274" t="str">
        <f t="shared" si="2"/>
        <v>Percentage Reduction of Separately Regulated Pollutants</v>
      </c>
      <c r="D49" s="2" t="s">
        <v>43</v>
      </c>
      <c r="E49" s="2" t="s">
        <v>2261</v>
      </c>
      <c r="F49" s="2" t="s">
        <v>43</v>
      </c>
      <c r="G49" s="2" t="s">
        <v>2261</v>
      </c>
      <c r="H49" s="46">
        <v>347</v>
      </c>
      <c r="I49" s="44" t="s">
        <v>45</v>
      </c>
      <c r="J49" s="274" t="str">
        <f>IF(ISBLANK(INDEX('Policy Characteristics'!D:D,MATCH($C49,'Policy Characteristics'!$C:$C,0))),"",INDEX('Policy Characteristics'!D:D,MATCH($C49,'Policy Characteristics'!$C:$C,0)))</f>
        <v>Conventional Pollutant Standard</v>
      </c>
      <c r="K49" s="272" t="str">
        <f>IF(ISBLANK(INDEX('Policy Characteristics'!E:E,MATCH($C49,'Policy Characteristics'!$C:$C,0))),"",INDEX('Policy Characteristics'!E:E,MATCH($C49,'Policy Characteristics'!$C:$C,0)))</f>
        <v>trans reduce regulated pollutants</v>
      </c>
      <c r="L49" s="285">
        <f>IF(ISBLANK(INDEX('Policy Characteristics'!F:F,MATCH($C49,'Policy Characteristics'!$C:$C,0))),"",INDEX('Policy Characteristics'!F:F,MATCH($C49,'Policy Characteristics'!$C:$C,0)))</f>
        <v>0</v>
      </c>
      <c r="M49" s="285">
        <f>IF(ISBLANK(INDEX('Policy Characteristics'!G:G,MATCH($C49,'Policy Characteristics'!$C:$C,0))),"",INDEX('Policy Characteristics'!G:G,MATCH($C49,'Policy Characteristics'!$C:$C,0)))</f>
        <v>1</v>
      </c>
      <c r="N49" s="285">
        <f>IF(ISBLANK(INDEX('Policy Characteristics'!H:H,MATCH($C49,'Policy Characteristics'!$C:$C,0))),"",INDEX('Policy Characteristics'!H:H,MATCH($C49,'Policy Characteristics'!$C:$C,0)))</f>
        <v>0.02</v>
      </c>
      <c r="O49" s="272" t="str">
        <f>IF(ISBLANK(INDEX('Policy Characteristics'!I:I,MATCH($C49,'Policy Characteristics'!$C:$C,0))),"",INDEX('Policy Characteristics'!I:I,MATCH($C49,'Policy Characteristics'!$C:$C,0)))</f>
        <v>% reduction in emissions</v>
      </c>
      <c r="P49" s="27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272" t="str">
        <f>IF(ISBLANK(INDEX('Policy Characteristics'!K:K,MATCH($C49,'Policy Characteristics'!$C:$C,0))),"",INDEX('Policy Characteristics'!K:K,MATCH($C49,'Policy Characteristics'!$C:$C,0)))</f>
        <v>transportation-sector-main.html#conv-pol-stds</v>
      </c>
      <c r="R49" s="272" t="str">
        <f>IF(ISBLANK(INDEX('Policy Characteristics'!L:L,MATCH($C49,'Policy Characteristics'!$C:$C,0))),"",INDEX('Policy Characteristics'!L:L,MATCH($C49,'Policy Characteristics'!$C:$C,0)))</f>
        <v>conventional-pollutant-standards.html</v>
      </c>
    </row>
    <row r="50" spans="1:18" s="2" customFormat="1" x14ac:dyDescent="0.25">
      <c r="A50" s="272" t="str">
        <f>IF(ISBLANK(INDEX('Policy Characteristics'!A:A,MATCH($C50,'Policy Characteristics'!$C:$C,0))),"",INDEX('Policy Characteristics'!A:A,MATCH($C50,'Policy Characteristics'!$C:$C,0)))</f>
        <v>Transportation</v>
      </c>
      <c r="B50" s="272" t="str">
        <f>IF(ISBLANK(INDEX('Policy Characteristics'!B:B,MATCH($C50,'Policy Characteristics'!$C:$C,0))),"",INDEX('Policy Characteristics'!B:B,MATCH($C50,'Policy Characteristics'!$C:$C,0)))</f>
        <v>Conventional Pollutant Standards</v>
      </c>
      <c r="C50" s="274" t="str">
        <f t="shared" si="2"/>
        <v>Percentage Reduction of Separately Regulated Pollutants</v>
      </c>
      <c r="D50" s="2" t="s">
        <v>43</v>
      </c>
      <c r="E50" s="2" t="s">
        <v>2263</v>
      </c>
      <c r="F50" s="2" t="s">
        <v>43</v>
      </c>
      <c r="G50" s="2" t="s">
        <v>2263</v>
      </c>
      <c r="H50" s="46">
        <v>348</v>
      </c>
      <c r="I50" s="6" t="s">
        <v>46</v>
      </c>
      <c r="J50" s="274" t="str">
        <f>IF(ISBLANK(INDEX('Policy Characteristics'!D:D,MATCH($C50,'Policy Characteristics'!$C:$C,0))),"",INDEX('Policy Characteristics'!D:D,MATCH($C50,'Policy Characteristics'!$C:$C,0)))</f>
        <v>Conventional Pollutant Standard</v>
      </c>
      <c r="K50" s="272" t="str">
        <f>IF(ISBLANK(INDEX('Policy Characteristics'!E:E,MATCH($C50,'Policy Characteristics'!$C:$C,0))),"",INDEX('Policy Characteristics'!E:E,MATCH($C50,'Policy Characteristics'!$C:$C,0)))</f>
        <v>trans reduce regulated pollutants</v>
      </c>
      <c r="L50" s="285">
        <f>IF(ISBLANK(INDEX('Policy Characteristics'!F:F,MATCH($C50,'Policy Characteristics'!$C:$C,0))),"",INDEX('Policy Characteristics'!F:F,MATCH($C50,'Policy Characteristics'!$C:$C,0)))</f>
        <v>0</v>
      </c>
      <c r="M50" s="285">
        <f>IF(ISBLANK(INDEX('Policy Characteristics'!G:G,MATCH($C50,'Policy Characteristics'!$C:$C,0))),"",INDEX('Policy Characteristics'!G:G,MATCH($C50,'Policy Characteristics'!$C:$C,0)))</f>
        <v>1</v>
      </c>
      <c r="N50" s="285">
        <f>IF(ISBLANK(INDEX('Policy Characteristics'!H:H,MATCH($C50,'Policy Characteristics'!$C:$C,0))),"",INDEX('Policy Characteristics'!H:H,MATCH($C50,'Policy Characteristics'!$C:$C,0)))</f>
        <v>0.02</v>
      </c>
      <c r="O50" s="272" t="str">
        <f>IF(ISBLANK(INDEX('Policy Characteristics'!I:I,MATCH($C50,'Policy Characteristics'!$C:$C,0))),"",INDEX('Policy Characteristics'!I:I,MATCH($C50,'Policy Characteristics'!$C:$C,0)))</f>
        <v>% reduction in emissions</v>
      </c>
      <c r="P50" s="27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272" t="str">
        <f>IF(ISBLANK(INDEX('Policy Characteristics'!K:K,MATCH($C50,'Policy Characteristics'!$C:$C,0))),"",INDEX('Policy Characteristics'!K:K,MATCH($C50,'Policy Characteristics'!$C:$C,0)))</f>
        <v>transportation-sector-main.html#conv-pol-stds</v>
      </c>
      <c r="R50" s="272" t="str">
        <f>IF(ISBLANK(INDEX('Policy Characteristics'!L:L,MATCH($C50,'Policy Characteristics'!$C:$C,0))),"",INDEX('Policy Characteristics'!L:L,MATCH($C50,'Policy Characteristics'!$C:$C,0)))</f>
        <v>conventional-pollutant-standards.html</v>
      </c>
    </row>
    <row r="51" spans="1:18" s="2" customFormat="1" x14ac:dyDescent="0.25">
      <c r="A51" s="272" t="str">
        <f>IF(ISBLANK(INDEX('Policy Characteristics'!A:A,MATCH($C51,'Policy Characteristics'!$C:$C,0))),"",INDEX('Policy Characteristics'!A:A,MATCH($C51,'Policy Characteristics'!$C:$C,0)))</f>
        <v>Transportation</v>
      </c>
      <c r="B51" s="272" t="str">
        <f>IF(ISBLANK(INDEX('Policy Characteristics'!B:B,MATCH($C51,'Policy Characteristics'!$C:$C,0))),"",INDEX('Policy Characteristics'!B:B,MATCH($C51,'Policy Characteristics'!$C:$C,0)))</f>
        <v>Conventional Pollutant Standards</v>
      </c>
      <c r="C51" s="274" t="str">
        <f t="shared" si="2"/>
        <v>Percentage Reduction of Separately Regulated Pollutants</v>
      </c>
      <c r="D51" s="2" t="s">
        <v>43</v>
      </c>
      <c r="E51" s="2" t="s">
        <v>2265</v>
      </c>
      <c r="F51" s="2" t="s">
        <v>43</v>
      </c>
      <c r="G51" s="2" t="s">
        <v>2265</v>
      </c>
      <c r="H51" s="46">
        <v>349</v>
      </c>
      <c r="I51" s="6" t="s">
        <v>46</v>
      </c>
      <c r="J51" s="274" t="str">
        <f>IF(ISBLANK(INDEX('Policy Characteristics'!D:D,MATCH($C51,'Policy Characteristics'!$C:$C,0))),"",INDEX('Policy Characteristics'!D:D,MATCH($C51,'Policy Characteristics'!$C:$C,0)))</f>
        <v>Conventional Pollutant Standard</v>
      </c>
      <c r="K51" s="272" t="str">
        <f>IF(ISBLANK(INDEX('Policy Characteristics'!E:E,MATCH($C51,'Policy Characteristics'!$C:$C,0))),"",INDEX('Policy Characteristics'!E:E,MATCH($C51,'Policy Characteristics'!$C:$C,0)))</f>
        <v>trans reduce regulated pollutants</v>
      </c>
      <c r="L51" s="285">
        <f>IF(ISBLANK(INDEX('Policy Characteristics'!F:F,MATCH($C51,'Policy Characteristics'!$C:$C,0))),"",INDEX('Policy Characteristics'!F:F,MATCH($C51,'Policy Characteristics'!$C:$C,0)))</f>
        <v>0</v>
      </c>
      <c r="M51" s="285">
        <f>IF(ISBLANK(INDEX('Policy Characteristics'!G:G,MATCH($C51,'Policy Characteristics'!$C:$C,0))),"",INDEX('Policy Characteristics'!G:G,MATCH($C51,'Policy Characteristics'!$C:$C,0)))</f>
        <v>1</v>
      </c>
      <c r="N51" s="285">
        <f>IF(ISBLANK(INDEX('Policy Characteristics'!H:H,MATCH($C51,'Policy Characteristics'!$C:$C,0))),"",INDEX('Policy Characteristics'!H:H,MATCH($C51,'Policy Characteristics'!$C:$C,0)))</f>
        <v>0.02</v>
      </c>
      <c r="O51" s="272" t="str">
        <f>IF(ISBLANK(INDEX('Policy Characteristics'!I:I,MATCH($C51,'Policy Characteristics'!$C:$C,0))),"",INDEX('Policy Characteristics'!I:I,MATCH($C51,'Policy Characteristics'!$C:$C,0)))</f>
        <v>% reduction in emissions</v>
      </c>
      <c r="P51" s="27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272" t="str">
        <f>IF(ISBLANK(INDEX('Policy Characteristics'!K:K,MATCH($C51,'Policy Characteristics'!$C:$C,0))),"",INDEX('Policy Characteristics'!K:K,MATCH($C51,'Policy Characteristics'!$C:$C,0)))</f>
        <v>transportation-sector-main.html#conv-pol-stds</v>
      </c>
      <c r="R51" s="272" t="str">
        <f>IF(ISBLANK(INDEX('Policy Characteristics'!L:L,MATCH($C51,'Policy Characteristics'!$C:$C,0))),"",INDEX('Policy Characteristics'!L:L,MATCH($C51,'Policy Characteristics'!$C:$C,0)))</f>
        <v>conventional-pollutant-standards.html</v>
      </c>
    </row>
    <row r="52" spans="1:18" s="2" customFormat="1" x14ac:dyDescent="0.25">
      <c r="A52" s="272" t="str">
        <f>IF(ISBLANK(INDEX('Policy Characteristics'!A:A,MATCH($C52,'Policy Characteristics'!$C:$C,0))),"",INDEX('Policy Characteristics'!A:A,MATCH($C52,'Policy Characteristics'!$C:$C,0)))</f>
        <v>Transportation</v>
      </c>
      <c r="B52" s="272" t="str">
        <f>IF(ISBLANK(INDEX('Policy Characteristics'!B:B,MATCH($C52,'Policy Characteristics'!$C:$C,0))),"",INDEX('Policy Characteristics'!B:B,MATCH($C52,'Policy Characteristics'!$C:$C,0)))</f>
        <v>Conventional Pollutant Standards</v>
      </c>
      <c r="C52" s="274" t="str">
        <f t="shared" si="2"/>
        <v>Percentage Reduction of Separately Regulated Pollutants</v>
      </c>
      <c r="D52" s="2" t="s">
        <v>116</v>
      </c>
      <c r="E52" s="2" t="s">
        <v>2249</v>
      </c>
      <c r="F52" s="2" t="s">
        <v>116</v>
      </c>
      <c r="G52" s="2" t="s">
        <v>2474</v>
      </c>
      <c r="H52" s="46">
        <v>350</v>
      </c>
      <c r="I52" s="44" t="s">
        <v>45</v>
      </c>
      <c r="J52" s="274" t="str">
        <f>IF(ISBLANK(INDEX('Policy Characteristics'!D:D,MATCH($C52,'Policy Characteristics'!$C:$C,0))),"",INDEX('Policy Characteristics'!D:D,MATCH($C52,'Policy Characteristics'!$C:$C,0)))</f>
        <v>Conventional Pollutant Standard</v>
      </c>
      <c r="K52" s="272" t="str">
        <f>IF(ISBLANK(INDEX('Policy Characteristics'!E:E,MATCH($C52,'Policy Characteristics'!$C:$C,0))),"",INDEX('Policy Characteristics'!E:E,MATCH($C52,'Policy Characteristics'!$C:$C,0)))</f>
        <v>trans reduce regulated pollutants</v>
      </c>
      <c r="L52" s="285">
        <f>IF(ISBLANK(INDEX('Policy Characteristics'!F:F,MATCH($C52,'Policy Characteristics'!$C:$C,0))),"",INDEX('Policy Characteristics'!F:F,MATCH($C52,'Policy Characteristics'!$C:$C,0)))</f>
        <v>0</v>
      </c>
      <c r="M52" s="285">
        <f>IF(ISBLANK(INDEX('Policy Characteristics'!G:G,MATCH($C52,'Policy Characteristics'!$C:$C,0))),"",INDEX('Policy Characteristics'!G:G,MATCH($C52,'Policy Characteristics'!$C:$C,0)))</f>
        <v>1</v>
      </c>
      <c r="N52" s="285">
        <f>IF(ISBLANK(INDEX('Policy Characteristics'!H:H,MATCH($C52,'Policy Characteristics'!$C:$C,0))),"",INDEX('Policy Characteristics'!H:H,MATCH($C52,'Policy Characteristics'!$C:$C,0)))</f>
        <v>0.02</v>
      </c>
      <c r="O52" s="272" t="str">
        <f>IF(ISBLANK(INDEX('Policy Characteristics'!I:I,MATCH($C52,'Policy Characteristics'!$C:$C,0))),"",INDEX('Policy Characteristics'!I:I,MATCH($C52,'Policy Characteristics'!$C:$C,0)))</f>
        <v>% reduction in emissions</v>
      </c>
      <c r="P52" s="27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272" t="str">
        <f>IF(ISBLANK(INDEX('Policy Characteristics'!K:K,MATCH($C52,'Policy Characteristics'!$C:$C,0))),"",INDEX('Policy Characteristics'!K:K,MATCH($C52,'Policy Characteristics'!$C:$C,0)))</f>
        <v>transportation-sector-main.html#conv-pol-stds</v>
      </c>
      <c r="R52" s="272" t="str">
        <f>IF(ISBLANK(INDEX('Policy Characteristics'!L:L,MATCH($C52,'Policy Characteristics'!$C:$C,0))),"",INDEX('Policy Characteristics'!L:L,MATCH($C52,'Policy Characteristics'!$C:$C,0)))</f>
        <v>conventional-pollutant-standards.html</v>
      </c>
    </row>
    <row r="53" spans="1:18" s="2" customFormat="1" x14ac:dyDescent="0.25">
      <c r="A53" s="272" t="str">
        <f>IF(ISBLANK(INDEX('Policy Characteristics'!A:A,MATCH($C53,'Policy Characteristics'!$C:$C,0))),"",INDEX('Policy Characteristics'!A:A,MATCH($C53,'Policy Characteristics'!$C:$C,0)))</f>
        <v>Transportation</v>
      </c>
      <c r="B53" s="272" t="str">
        <f>IF(ISBLANK(INDEX('Policy Characteristics'!B:B,MATCH($C53,'Policy Characteristics'!$C:$C,0))),"",INDEX('Policy Characteristics'!B:B,MATCH($C53,'Policy Characteristics'!$C:$C,0)))</f>
        <v>Conventional Pollutant Standards</v>
      </c>
      <c r="C53" s="274" t="str">
        <f t="shared" si="2"/>
        <v>Percentage Reduction of Separately Regulated Pollutants</v>
      </c>
      <c r="D53" s="2" t="s">
        <v>116</v>
      </c>
      <c r="E53" s="2" t="s">
        <v>512</v>
      </c>
      <c r="F53" s="2" t="s">
        <v>116</v>
      </c>
      <c r="G53" s="2" t="s">
        <v>512</v>
      </c>
      <c r="H53" s="46">
        <v>351</v>
      </c>
      <c r="I53" s="44" t="s">
        <v>45</v>
      </c>
      <c r="J53" s="274" t="str">
        <f>IF(ISBLANK(INDEX('Policy Characteristics'!D:D,MATCH($C53,'Policy Characteristics'!$C:$C,0))),"",INDEX('Policy Characteristics'!D:D,MATCH($C53,'Policy Characteristics'!$C:$C,0)))</f>
        <v>Conventional Pollutant Standard</v>
      </c>
      <c r="K53" s="272" t="str">
        <f>IF(ISBLANK(INDEX('Policy Characteristics'!E:E,MATCH($C53,'Policy Characteristics'!$C:$C,0))),"",INDEX('Policy Characteristics'!E:E,MATCH($C53,'Policy Characteristics'!$C:$C,0)))</f>
        <v>trans reduce regulated pollutants</v>
      </c>
      <c r="L53" s="285">
        <f>IF(ISBLANK(INDEX('Policy Characteristics'!F:F,MATCH($C53,'Policy Characteristics'!$C:$C,0))),"",INDEX('Policy Characteristics'!F:F,MATCH($C53,'Policy Characteristics'!$C:$C,0)))</f>
        <v>0</v>
      </c>
      <c r="M53" s="285">
        <f>IF(ISBLANK(INDEX('Policy Characteristics'!G:G,MATCH($C53,'Policy Characteristics'!$C:$C,0))),"",INDEX('Policy Characteristics'!G:G,MATCH($C53,'Policy Characteristics'!$C:$C,0)))</f>
        <v>1</v>
      </c>
      <c r="N53" s="285">
        <f>IF(ISBLANK(INDEX('Policy Characteristics'!H:H,MATCH($C53,'Policy Characteristics'!$C:$C,0))),"",INDEX('Policy Characteristics'!H:H,MATCH($C53,'Policy Characteristics'!$C:$C,0)))</f>
        <v>0.02</v>
      </c>
      <c r="O53" s="272" t="str">
        <f>IF(ISBLANK(INDEX('Policy Characteristics'!I:I,MATCH($C53,'Policy Characteristics'!$C:$C,0))),"",INDEX('Policy Characteristics'!I:I,MATCH($C53,'Policy Characteristics'!$C:$C,0)))</f>
        <v>% reduction in emissions</v>
      </c>
      <c r="P53" s="27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272" t="str">
        <f>IF(ISBLANK(INDEX('Policy Characteristics'!K:K,MATCH($C53,'Policy Characteristics'!$C:$C,0))),"",INDEX('Policy Characteristics'!K:K,MATCH($C53,'Policy Characteristics'!$C:$C,0)))</f>
        <v>transportation-sector-main.html#conv-pol-stds</v>
      </c>
      <c r="R53" s="272" t="str">
        <f>IF(ISBLANK(INDEX('Policy Characteristics'!L:L,MATCH($C53,'Policy Characteristics'!$C:$C,0))),"",INDEX('Policy Characteristics'!L:L,MATCH($C53,'Policy Characteristics'!$C:$C,0)))</f>
        <v>conventional-pollutant-standards.html</v>
      </c>
    </row>
    <row r="54" spans="1:18" s="2" customFormat="1" x14ac:dyDescent="0.25">
      <c r="A54" s="272" t="str">
        <f>IF(ISBLANK(INDEX('Policy Characteristics'!A:A,MATCH($C54,'Policy Characteristics'!$C:$C,0))),"",INDEX('Policy Characteristics'!A:A,MATCH($C54,'Policy Characteristics'!$C:$C,0)))</f>
        <v>Transportation</v>
      </c>
      <c r="B54" s="272" t="str">
        <f>IF(ISBLANK(INDEX('Policy Characteristics'!B:B,MATCH($C54,'Policy Characteristics'!$C:$C,0))),"",INDEX('Policy Characteristics'!B:B,MATCH($C54,'Policy Characteristics'!$C:$C,0)))</f>
        <v>Conventional Pollutant Standards</v>
      </c>
      <c r="C54" s="274" t="str">
        <f t="shared" si="2"/>
        <v>Percentage Reduction of Separately Regulated Pollutants</v>
      </c>
      <c r="D54" s="2" t="s">
        <v>116</v>
      </c>
      <c r="E54" s="2" t="s">
        <v>2252</v>
      </c>
      <c r="F54" s="2" t="s">
        <v>116</v>
      </c>
      <c r="G54" s="2" t="s">
        <v>2252</v>
      </c>
      <c r="H54" s="46">
        <v>352</v>
      </c>
      <c r="I54" s="44" t="s">
        <v>45</v>
      </c>
      <c r="J54" s="274" t="str">
        <f>IF(ISBLANK(INDEX('Policy Characteristics'!D:D,MATCH($C54,'Policy Characteristics'!$C:$C,0))),"",INDEX('Policy Characteristics'!D:D,MATCH($C54,'Policy Characteristics'!$C:$C,0)))</f>
        <v>Conventional Pollutant Standard</v>
      </c>
      <c r="K54" s="272" t="str">
        <f>IF(ISBLANK(INDEX('Policy Characteristics'!E:E,MATCH($C54,'Policy Characteristics'!$C:$C,0))),"",INDEX('Policy Characteristics'!E:E,MATCH($C54,'Policy Characteristics'!$C:$C,0)))</f>
        <v>trans reduce regulated pollutants</v>
      </c>
      <c r="L54" s="285">
        <f>IF(ISBLANK(INDEX('Policy Characteristics'!F:F,MATCH($C54,'Policy Characteristics'!$C:$C,0))),"",INDEX('Policy Characteristics'!F:F,MATCH($C54,'Policy Characteristics'!$C:$C,0)))</f>
        <v>0</v>
      </c>
      <c r="M54" s="285">
        <f>IF(ISBLANK(INDEX('Policy Characteristics'!G:G,MATCH($C54,'Policy Characteristics'!$C:$C,0))),"",INDEX('Policy Characteristics'!G:G,MATCH($C54,'Policy Characteristics'!$C:$C,0)))</f>
        <v>1</v>
      </c>
      <c r="N54" s="285">
        <f>IF(ISBLANK(INDEX('Policy Characteristics'!H:H,MATCH($C54,'Policy Characteristics'!$C:$C,0))),"",INDEX('Policy Characteristics'!H:H,MATCH($C54,'Policy Characteristics'!$C:$C,0)))</f>
        <v>0.02</v>
      </c>
      <c r="O54" s="272" t="str">
        <f>IF(ISBLANK(INDEX('Policy Characteristics'!I:I,MATCH($C54,'Policy Characteristics'!$C:$C,0))),"",INDEX('Policy Characteristics'!I:I,MATCH($C54,'Policy Characteristics'!$C:$C,0)))</f>
        <v>% reduction in emissions</v>
      </c>
      <c r="P54" s="27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272" t="str">
        <f>IF(ISBLANK(INDEX('Policy Characteristics'!K:K,MATCH($C54,'Policy Characteristics'!$C:$C,0))),"",INDEX('Policy Characteristics'!K:K,MATCH($C54,'Policy Characteristics'!$C:$C,0)))</f>
        <v>transportation-sector-main.html#conv-pol-stds</v>
      </c>
      <c r="R54" s="272" t="str">
        <f>IF(ISBLANK(INDEX('Policy Characteristics'!L:L,MATCH($C54,'Policy Characteristics'!$C:$C,0))),"",INDEX('Policy Characteristics'!L:L,MATCH($C54,'Policy Characteristics'!$C:$C,0)))</f>
        <v>conventional-pollutant-standards.html</v>
      </c>
    </row>
    <row r="55" spans="1:18" s="2" customFormat="1" x14ac:dyDescent="0.25">
      <c r="A55" s="272" t="str">
        <f>IF(ISBLANK(INDEX('Policy Characteristics'!A:A,MATCH($C55,'Policy Characteristics'!$C:$C,0))),"",INDEX('Policy Characteristics'!A:A,MATCH($C55,'Policy Characteristics'!$C:$C,0)))</f>
        <v>Transportation</v>
      </c>
      <c r="B55" s="272" t="str">
        <f>IF(ISBLANK(INDEX('Policy Characteristics'!B:B,MATCH($C55,'Policy Characteristics'!$C:$C,0))),"",INDEX('Policy Characteristics'!B:B,MATCH($C55,'Policy Characteristics'!$C:$C,0)))</f>
        <v>Conventional Pollutant Standards</v>
      </c>
      <c r="C55" s="274" t="str">
        <f t="shared" si="2"/>
        <v>Percentage Reduction of Separately Regulated Pollutants</v>
      </c>
      <c r="D55" s="2" t="s">
        <v>116</v>
      </c>
      <c r="E55" s="2" t="s">
        <v>2254</v>
      </c>
      <c r="F55" s="2" t="s">
        <v>116</v>
      </c>
      <c r="G55" s="2" t="s">
        <v>2254</v>
      </c>
      <c r="H55" s="46">
        <v>353</v>
      </c>
      <c r="I55" s="44" t="s">
        <v>45</v>
      </c>
      <c r="J55" s="274" t="str">
        <f>IF(ISBLANK(INDEX('Policy Characteristics'!D:D,MATCH($C55,'Policy Characteristics'!$C:$C,0))),"",INDEX('Policy Characteristics'!D:D,MATCH($C55,'Policy Characteristics'!$C:$C,0)))</f>
        <v>Conventional Pollutant Standard</v>
      </c>
      <c r="K55" s="272" t="str">
        <f>IF(ISBLANK(INDEX('Policy Characteristics'!E:E,MATCH($C55,'Policy Characteristics'!$C:$C,0))),"",INDEX('Policy Characteristics'!E:E,MATCH($C55,'Policy Characteristics'!$C:$C,0)))</f>
        <v>trans reduce regulated pollutants</v>
      </c>
      <c r="L55" s="285">
        <f>IF(ISBLANK(INDEX('Policy Characteristics'!F:F,MATCH($C55,'Policy Characteristics'!$C:$C,0))),"",INDEX('Policy Characteristics'!F:F,MATCH($C55,'Policy Characteristics'!$C:$C,0)))</f>
        <v>0</v>
      </c>
      <c r="M55" s="285">
        <f>IF(ISBLANK(INDEX('Policy Characteristics'!G:G,MATCH($C55,'Policy Characteristics'!$C:$C,0))),"",INDEX('Policy Characteristics'!G:G,MATCH($C55,'Policy Characteristics'!$C:$C,0)))</f>
        <v>1</v>
      </c>
      <c r="N55" s="285">
        <f>IF(ISBLANK(INDEX('Policy Characteristics'!H:H,MATCH($C55,'Policy Characteristics'!$C:$C,0))),"",INDEX('Policy Characteristics'!H:H,MATCH($C55,'Policy Characteristics'!$C:$C,0)))</f>
        <v>0.02</v>
      </c>
      <c r="O55" s="272" t="str">
        <f>IF(ISBLANK(INDEX('Policy Characteristics'!I:I,MATCH($C55,'Policy Characteristics'!$C:$C,0))),"",INDEX('Policy Characteristics'!I:I,MATCH($C55,'Policy Characteristics'!$C:$C,0)))</f>
        <v>% reduction in emissions</v>
      </c>
      <c r="P55" s="27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272" t="str">
        <f>IF(ISBLANK(INDEX('Policy Characteristics'!K:K,MATCH($C55,'Policy Characteristics'!$C:$C,0))),"",INDEX('Policy Characteristics'!K:K,MATCH($C55,'Policy Characteristics'!$C:$C,0)))</f>
        <v>transportation-sector-main.html#conv-pol-stds</v>
      </c>
      <c r="R55" s="272" t="str">
        <f>IF(ISBLANK(INDEX('Policy Characteristics'!L:L,MATCH($C55,'Policy Characteristics'!$C:$C,0))),"",INDEX('Policy Characteristics'!L:L,MATCH($C55,'Policy Characteristics'!$C:$C,0)))</f>
        <v>conventional-pollutant-standards.html</v>
      </c>
    </row>
    <row r="56" spans="1:18" s="2" customFormat="1" x14ac:dyDescent="0.25">
      <c r="A56" s="272" t="str">
        <f>IF(ISBLANK(INDEX('Policy Characteristics'!A:A,MATCH($C56,'Policy Characteristics'!$C:$C,0))),"",INDEX('Policy Characteristics'!A:A,MATCH($C56,'Policy Characteristics'!$C:$C,0)))</f>
        <v>Transportation</v>
      </c>
      <c r="B56" s="272" t="str">
        <f>IF(ISBLANK(INDEX('Policy Characteristics'!B:B,MATCH($C56,'Policy Characteristics'!$C:$C,0))),"",INDEX('Policy Characteristics'!B:B,MATCH($C56,'Policy Characteristics'!$C:$C,0)))</f>
        <v>Conventional Pollutant Standards</v>
      </c>
      <c r="C56" s="274" t="str">
        <f t="shared" si="2"/>
        <v>Percentage Reduction of Separately Regulated Pollutants</v>
      </c>
      <c r="D56" s="2" t="s">
        <v>116</v>
      </c>
      <c r="E56" s="2" t="s">
        <v>2256</v>
      </c>
      <c r="F56" s="2" t="s">
        <v>116</v>
      </c>
      <c r="G56" s="2" t="s">
        <v>2350</v>
      </c>
      <c r="H56" s="46">
        <v>354</v>
      </c>
      <c r="I56" s="44" t="s">
        <v>45</v>
      </c>
      <c r="J56" s="274" t="str">
        <f>IF(ISBLANK(INDEX('Policy Characteristics'!D:D,MATCH($C56,'Policy Characteristics'!$C:$C,0))),"",INDEX('Policy Characteristics'!D:D,MATCH($C56,'Policy Characteristics'!$C:$C,0)))</f>
        <v>Conventional Pollutant Standard</v>
      </c>
      <c r="K56" s="272" t="str">
        <f>IF(ISBLANK(INDEX('Policy Characteristics'!E:E,MATCH($C56,'Policy Characteristics'!$C:$C,0))),"",INDEX('Policy Characteristics'!E:E,MATCH($C56,'Policy Characteristics'!$C:$C,0)))</f>
        <v>trans reduce regulated pollutants</v>
      </c>
      <c r="L56" s="285">
        <f>IF(ISBLANK(INDEX('Policy Characteristics'!F:F,MATCH($C56,'Policy Characteristics'!$C:$C,0))),"",INDEX('Policy Characteristics'!F:F,MATCH($C56,'Policy Characteristics'!$C:$C,0)))</f>
        <v>0</v>
      </c>
      <c r="M56" s="285">
        <f>IF(ISBLANK(INDEX('Policy Characteristics'!G:G,MATCH($C56,'Policy Characteristics'!$C:$C,0))),"",INDEX('Policy Characteristics'!G:G,MATCH($C56,'Policy Characteristics'!$C:$C,0)))</f>
        <v>1</v>
      </c>
      <c r="N56" s="285">
        <f>IF(ISBLANK(INDEX('Policy Characteristics'!H:H,MATCH($C56,'Policy Characteristics'!$C:$C,0))),"",INDEX('Policy Characteristics'!H:H,MATCH($C56,'Policy Characteristics'!$C:$C,0)))</f>
        <v>0.02</v>
      </c>
      <c r="O56" s="272" t="str">
        <f>IF(ISBLANK(INDEX('Policy Characteristics'!I:I,MATCH($C56,'Policy Characteristics'!$C:$C,0))),"",INDEX('Policy Characteristics'!I:I,MATCH($C56,'Policy Characteristics'!$C:$C,0)))</f>
        <v>% reduction in emissions</v>
      </c>
      <c r="P56" s="27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272" t="str">
        <f>IF(ISBLANK(INDEX('Policy Characteristics'!K:K,MATCH($C56,'Policy Characteristics'!$C:$C,0))),"",INDEX('Policy Characteristics'!K:K,MATCH($C56,'Policy Characteristics'!$C:$C,0)))</f>
        <v>transportation-sector-main.html#conv-pol-stds</v>
      </c>
      <c r="R56" s="272" t="str">
        <f>IF(ISBLANK(INDEX('Policy Characteristics'!L:L,MATCH($C56,'Policy Characteristics'!$C:$C,0))),"",INDEX('Policy Characteristics'!L:L,MATCH($C56,'Policy Characteristics'!$C:$C,0)))</f>
        <v>conventional-pollutant-standards.html</v>
      </c>
    </row>
    <row r="57" spans="1:18" s="2" customFormat="1" x14ac:dyDescent="0.25">
      <c r="A57" s="272" t="str">
        <f>IF(ISBLANK(INDEX('Policy Characteristics'!A:A,MATCH($C57,'Policy Characteristics'!$C:$C,0))),"",INDEX('Policy Characteristics'!A:A,MATCH($C57,'Policy Characteristics'!$C:$C,0)))</f>
        <v>Transportation</v>
      </c>
      <c r="B57" s="272" t="str">
        <f>IF(ISBLANK(INDEX('Policy Characteristics'!B:B,MATCH($C57,'Policy Characteristics'!$C:$C,0))),"",INDEX('Policy Characteristics'!B:B,MATCH($C57,'Policy Characteristics'!$C:$C,0)))</f>
        <v>Conventional Pollutant Standards</v>
      </c>
      <c r="C57" s="274" t="str">
        <f t="shared" si="2"/>
        <v>Percentage Reduction of Separately Regulated Pollutants</v>
      </c>
      <c r="D57" s="2" t="s">
        <v>116</v>
      </c>
      <c r="E57" s="2" t="s">
        <v>2257</v>
      </c>
      <c r="F57" s="2" t="s">
        <v>116</v>
      </c>
      <c r="G57" s="2" t="s">
        <v>2257</v>
      </c>
      <c r="H57" s="46">
        <v>355</v>
      </c>
      <c r="I57" s="44" t="s">
        <v>45</v>
      </c>
      <c r="J57" s="274" t="str">
        <f>IF(ISBLANK(INDEX('Policy Characteristics'!D:D,MATCH($C57,'Policy Characteristics'!$C:$C,0))),"",INDEX('Policy Characteristics'!D:D,MATCH($C57,'Policy Characteristics'!$C:$C,0)))</f>
        <v>Conventional Pollutant Standard</v>
      </c>
      <c r="K57" s="272" t="str">
        <f>IF(ISBLANK(INDEX('Policy Characteristics'!E:E,MATCH($C57,'Policy Characteristics'!$C:$C,0))),"",INDEX('Policy Characteristics'!E:E,MATCH($C57,'Policy Characteristics'!$C:$C,0)))</f>
        <v>trans reduce regulated pollutants</v>
      </c>
      <c r="L57" s="285">
        <f>IF(ISBLANK(INDEX('Policy Characteristics'!F:F,MATCH($C57,'Policy Characteristics'!$C:$C,0))),"",INDEX('Policy Characteristics'!F:F,MATCH($C57,'Policy Characteristics'!$C:$C,0)))</f>
        <v>0</v>
      </c>
      <c r="M57" s="285">
        <f>IF(ISBLANK(INDEX('Policy Characteristics'!G:G,MATCH($C57,'Policy Characteristics'!$C:$C,0))),"",INDEX('Policy Characteristics'!G:G,MATCH($C57,'Policy Characteristics'!$C:$C,0)))</f>
        <v>1</v>
      </c>
      <c r="N57" s="285">
        <f>IF(ISBLANK(INDEX('Policy Characteristics'!H:H,MATCH($C57,'Policy Characteristics'!$C:$C,0))),"",INDEX('Policy Characteristics'!H:H,MATCH($C57,'Policy Characteristics'!$C:$C,0)))</f>
        <v>0.02</v>
      </c>
      <c r="O57" s="272" t="str">
        <f>IF(ISBLANK(INDEX('Policy Characteristics'!I:I,MATCH($C57,'Policy Characteristics'!$C:$C,0))),"",INDEX('Policy Characteristics'!I:I,MATCH($C57,'Policy Characteristics'!$C:$C,0)))</f>
        <v>% reduction in emissions</v>
      </c>
      <c r="P57" s="27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272" t="str">
        <f>IF(ISBLANK(INDEX('Policy Characteristics'!K:K,MATCH($C57,'Policy Characteristics'!$C:$C,0))),"",INDEX('Policy Characteristics'!K:K,MATCH($C57,'Policy Characteristics'!$C:$C,0)))</f>
        <v>transportation-sector-main.html#conv-pol-stds</v>
      </c>
      <c r="R57" s="272" t="str">
        <f>IF(ISBLANK(INDEX('Policy Characteristics'!L:L,MATCH($C57,'Policy Characteristics'!$C:$C,0))),"",INDEX('Policy Characteristics'!L:L,MATCH($C57,'Policy Characteristics'!$C:$C,0)))</f>
        <v>conventional-pollutant-standards.html</v>
      </c>
    </row>
    <row r="58" spans="1:18" s="2" customFormat="1" x14ac:dyDescent="0.25">
      <c r="A58" s="272" t="str">
        <f>IF(ISBLANK(INDEX('Policy Characteristics'!A:A,MATCH($C58,'Policy Characteristics'!$C:$C,0))),"",INDEX('Policy Characteristics'!A:A,MATCH($C58,'Policy Characteristics'!$C:$C,0)))</f>
        <v>Transportation</v>
      </c>
      <c r="B58" s="272" t="str">
        <f>IF(ISBLANK(INDEX('Policy Characteristics'!B:B,MATCH($C58,'Policy Characteristics'!$C:$C,0))),"",INDEX('Policy Characteristics'!B:B,MATCH($C58,'Policy Characteristics'!$C:$C,0)))</f>
        <v>Conventional Pollutant Standards</v>
      </c>
      <c r="C58" s="274" t="str">
        <f t="shared" si="2"/>
        <v>Percentage Reduction of Separately Regulated Pollutants</v>
      </c>
      <c r="D58" s="2" t="s">
        <v>116</v>
      </c>
      <c r="E58" s="2" t="s">
        <v>2259</v>
      </c>
      <c r="F58" s="2" t="s">
        <v>116</v>
      </c>
      <c r="G58" s="2" t="s">
        <v>2259</v>
      </c>
      <c r="H58" s="46">
        <v>356</v>
      </c>
      <c r="I58" s="44" t="s">
        <v>45</v>
      </c>
      <c r="J58" s="274" t="str">
        <f>IF(ISBLANK(INDEX('Policy Characteristics'!D:D,MATCH($C58,'Policy Characteristics'!$C:$C,0))),"",INDEX('Policy Characteristics'!D:D,MATCH($C58,'Policy Characteristics'!$C:$C,0)))</f>
        <v>Conventional Pollutant Standard</v>
      </c>
      <c r="K58" s="272" t="str">
        <f>IF(ISBLANK(INDEX('Policy Characteristics'!E:E,MATCH($C58,'Policy Characteristics'!$C:$C,0))),"",INDEX('Policy Characteristics'!E:E,MATCH($C58,'Policy Characteristics'!$C:$C,0)))</f>
        <v>trans reduce regulated pollutants</v>
      </c>
      <c r="L58" s="285">
        <f>IF(ISBLANK(INDEX('Policy Characteristics'!F:F,MATCH($C58,'Policy Characteristics'!$C:$C,0))),"",INDEX('Policy Characteristics'!F:F,MATCH($C58,'Policy Characteristics'!$C:$C,0)))</f>
        <v>0</v>
      </c>
      <c r="M58" s="285">
        <f>IF(ISBLANK(INDEX('Policy Characteristics'!G:G,MATCH($C58,'Policy Characteristics'!$C:$C,0))),"",INDEX('Policy Characteristics'!G:G,MATCH($C58,'Policy Characteristics'!$C:$C,0)))</f>
        <v>1</v>
      </c>
      <c r="N58" s="285">
        <f>IF(ISBLANK(INDEX('Policy Characteristics'!H:H,MATCH($C58,'Policy Characteristics'!$C:$C,0))),"",INDEX('Policy Characteristics'!H:H,MATCH($C58,'Policy Characteristics'!$C:$C,0)))</f>
        <v>0.02</v>
      </c>
      <c r="O58" s="272" t="str">
        <f>IF(ISBLANK(INDEX('Policy Characteristics'!I:I,MATCH($C58,'Policy Characteristics'!$C:$C,0))),"",INDEX('Policy Characteristics'!I:I,MATCH($C58,'Policy Characteristics'!$C:$C,0)))</f>
        <v>% reduction in emissions</v>
      </c>
      <c r="P58" s="27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272" t="str">
        <f>IF(ISBLANK(INDEX('Policy Characteristics'!K:K,MATCH($C58,'Policy Characteristics'!$C:$C,0))),"",INDEX('Policy Characteristics'!K:K,MATCH($C58,'Policy Characteristics'!$C:$C,0)))</f>
        <v>transportation-sector-main.html#conv-pol-stds</v>
      </c>
      <c r="R58" s="272" t="str">
        <f>IF(ISBLANK(INDEX('Policy Characteristics'!L:L,MATCH($C58,'Policy Characteristics'!$C:$C,0))),"",INDEX('Policy Characteristics'!L:L,MATCH($C58,'Policy Characteristics'!$C:$C,0)))</f>
        <v>conventional-pollutant-standards.html</v>
      </c>
    </row>
    <row r="59" spans="1:18" s="2" customFormat="1" x14ac:dyDescent="0.25">
      <c r="A59" s="272" t="str">
        <f>IF(ISBLANK(INDEX('Policy Characteristics'!A:A,MATCH($C59,'Policy Characteristics'!$C:$C,0))),"",INDEX('Policy Characteristics'!A:A,MATCH($C59,'Policy Characteristics'!$C:$C,0)))</f>
        <v>Transportation</v>
      </c>
      <c r="B59" s="272" t="str">
        <f>IF(ISBLANK(INDEX('Policy Characteristics'!B:B,MATCH($C59,'Policy Characteristics'!$C:$C,0))),"",INDEX('Policy Characteristics'!B:B,MATCH($C59,'Policy Characteristics'!$C:$C,0)))</f>
        <v>Conventional Pollutant Standards</v>
      </c>
      <c r="C59" s="274" t="str">
        <f t="shared" si="2"/>
        <v>Percentage Reduction of Separately Regulated Pollutants</v>
      </c>
      <c r="D59" s="2" t="s">
        <v>116</v>
      </c>
      <c r="E59" s="2" t="s">
        <v>2261</v>
      </c>
      <c r="F59" s="2" t="s">
        <v>116</v>
      </c>
      <c r="G59" s="2" t="s">
        <v>2261</v>
      </c>
      <c r="H59" s="46">
        <v>357</v>
      </c>
      <c r="I59" s="44" t="s">
        <v>45</v>
      </c>
      <c r="J59" s="274" t="str">
        <f>IF(ISBLANK(INDEX('Policy Characteristics'!D:D,MATCH($C59,'Policy Characteristics'!$C:$C,0))),"",INDEX('Policy Characteristics'!D:D,MATCH($C59,'Policy Characteristics'!$C:$C,0)))</f>
        <v>Conventional Pollutant Standard</v>
      </c>
      <c r="K59" s="272" t="str">
        <f>IF(ISBLANK(INDEX('Policy Characteristics'!E:E,MATCH($C59,'Policy Characteristics'!$C:$C,0))),"",INDEX('Policy Characteristics'!E:E,MATCH($C59,'Policy Characteristics'!$C:$C,0)))</f>
        <v>trans reduce regulated pollutants</v>
      </c>
      <c r="L59" s="285">
        <f>IF(ISBLANK(INDEX('Policy Characteristics'!F:F,MATCH($C59,'Policy Characteristics'!$C:$C,0))),"",INDEX('Policy Characteristics'!F:F,MATCH($C59,'Policy Characteristics'!$C:$C,0)))</f>
        <v>0</v>
      </c>
      <c r="M59" s="285">
        <f>IF(ISBLANK(INDEX('Policy Characteristics'!G:G,MATCH($C59,'Policy Characteristics'!$C:$C,0))),"",INDEX('Policy Characteristics'!G:G,MATCH($C59,'Policy Characteristics'!$C:$C,0)))</f>
        <v>1</v>
      </c>
      <c r="N59" s="285">
        <f>IF(ISBLANK(INDEX('Policy Characteristics'!H:H,MATCH($C59,'Policy Characteristics'!$C:$C,0))),"",INDEX('Policy Characteristics'!H:H,MATCH($C59,'Policy Characteristics'!$C:$C,0)))</f>
        <v>0.02</v>
      </c>
      <c r="O59" s="272" t="str">
        <f>IF(ISBLANK(INDEX('Policy Characteristics'!I:I,MATCH($C59,'Policy Characteristics'!$C:$C,0))),"",INDEX('Policy Characteristics'!I:I,MATCH($C59,'Policy Characteristics'!$C:$C,0)))</f>
        <v>% reduction in emissions</v>
      </c>
      <c r="P59" s="27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272" t="str">
        <f>IF(ISBLANK(INDEX('Policy Characteristics'!K:K,MATCH($C59,'Policy Characteristics'!$C:$C,0))),"",INDEX('Policy Characteristics'!K:K,MATCH($C59,'Policy Characteristics'!$C:$C,0)))</f>
        <v>transportation-sector-main.html#conv-pol-stds</v>
      </c>
      <c r="R59" s="272" t="str">
        <f>IF(ISBLANK(INDEX('Policy Characteristics'!L:L,MATCH($C59,'Policy Characteristics'!$C:$C,0))),"",INDEX('Policy Characteristics'!L:L,MATCH($C59,'Policy Characteristics'!$C:$C,0)))</f>
        <v>conventional-pollutant-standards.html</v>
      </c>
    </row>
    <row r="60" spans="1:18" s="2" customFormat="1" x14ac:dyDescent="0.25">
      <c r="A60" s="272" t="str">
        <f>IF(ISBLANK(INDEX('Policy Characteristics'!A:A,MATCH($C60,'Policy Characteristics'!$C:$C,0))),"",INDEX('Policy Characteristics'!A:A,MATCH($C60,'Policy Characteristics'!$C:$C,0)))</f>
        <v>Transportation</v>
      </c>
      <c r="B60" s="272" t="str">
        <f>IF(ISBLANK(INDEX('Policy Characteristics'!B:B,MATCH($C60,'Policy Characteristics'!$C:$C,0))),"",INDEX('Policy Characteristics'!B:B,MATCH($C60,'Policy Characteristics'!$C:$C,0)))</f>
        <v>Conventional Pollutant Standards</v>
      </c>
      <c r="C60" s="274" t="str">
        <f t="shared" si="2"/>
        <v>Percentage Reduction of Separately Regulated Pollutants</v>
      </c>
      <c r="D60" s="2" t="s">
        <v>116</v>
      </c>
      <c r="E60" s="2" t="s">
        <v>2263</v>
      </c>
      <c r="F60" s="2" t="s">
        <v>116</v>
      </c>
      <c r="G60" s="2" t="s">
        <v>2263</v>
      </c>
      <c r="H60" s="46">
        <v>358</v>
      </c>
      <c r="I60" s="6" t="s">
        <v>46</v>
      </c>
      <c r="J60" s="274" t="str">
        <f>IF(ISBLANK(INDEX('Policy Characteristics'!D:D,MATCH($C60,'Policy Characteristics'!$C:$C,0))),"",INDEX('Policy Characteristics'!D:D,MATCH($C60,'Policy Characteristics'!$C:$C,0)))</f>
        <v>Conventional Pollutant Standard</v>
      </c>
      <c r="K60" s="272" t="str">
        <f>IF(ISBLANK(INDEX('Policy Characteristics'!E:E,MATCH($C60,'Policy Characteristics'!$C:$C,0))),"",INDEX('Policy Characteristics'!E:E,MATCH($C60,'Policy Characteristics'!$C:$C,0)))</f>
        <v>trans reduce regulated pollutants</v>
      </c>
      <c r="L60" s="285">
        <f>IF(ISBLANK(INDEX('Policy Characteristics'!F:F,MATCH($C60,'Policy Characteristics'!$C:$C,0))),"",INDEX('Policy Characteristics'!F:F,MATCH($C60,'Policy Characteristics'!$C:$C,0)))</f>
        <v>0</v>
      </c>
      <c r="M60" s="285">
        <f>IF(ISBLANK(INDEX('Policy Characteristics'!G:G,MATCH($C60,'Policy Characteristics'!$C:$C,0))),"",INDEX('Policy Characteristics'!G:G,MATCH($C60,'Policy Characteristics'!$C:$C,0)))</f>
        <v>1</v>
      </c>
      <c r="N60" s="285">
        <f>IF(ISBLANK(INDEX('Policy Characteristics'!H:H,MATCH($C60,'Policy Characteristics'!$C:$C,0))),"",INDEX('Policy Characteristics'!H:H,MATCH($C60,'Policy Characteristics'!$C:$C,0)))</f>
        <v>0.02</v>
      </c>
      <c r="O60" s="272" t="str">
        <f>IF(ISBLANK(INDEX('Policy Characteristics'!I:I,MATCH($C60,'Policy Characteristics'!$C:$C,0))),"",INDEX('Policy Characteristics'!I:I,MATCH($C60,'Policy Characteristics'!$C:$C,0)))</f>
        <v>% reduction in emissions</v>
      </c>
      <c r="P60" s="27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272" t="str">
        <f>IF(ISBLANK(INDEX('Policy Characteristics'!K:K,MATCH($C60,'Policy Characteristics'!$C:$C,0))),"",INDEX('Policy Characteristics'!K:K,MATCH($C60,'Policy Characteristics'!$C:$C,0)))</f>
        <v>transportation-sector-main.html#conv-pol-stds</v>
      </c>
      <c r="R60" s="272" t="str">
        <f>IF(ISBLANK(INDEX('Policy Characteristics'!L:L,MATCH($C60,'Policy Characteristics'!$C:$C,0))),"",INDEX('Policy Characteristics'!L:L,MATCH($C60,'Policy Characteristics'!$C:$C,0)))</f>
        <v>conventional-pollutant-standards.html</v>
      </c>
    </row>
    <row r="61" spans="1:18" s="2" customFormat="1" x14ac:dyDescent="0.25">
      <c r="A61" s="272" t="str">
        <f>IF(ISBLANK(INDEX('Policy Characteristics'!A:A,MATCH($C61,'Policy Characteristics'!$C:$C,0))),"",INDEX('Policy Characteristics'!A:A,MATCH($C61,'Policy Characteristics'!$C:$C,0)))</f>
        <v>Transportation</v>
      </c>
      <c r="B61" s="272" t="str">
        <f>IF(ISBLANK(INDEX('Policy Characteristics'!B:B,MATCH($C61,'Policy Characteristics'!$C:$C,0))),"",INDEX('Policy Characteristics'!B:B,MATCH($C61,'Policy Characteristics'!$C:$C,0)))</f>
        <v>Conventional Pollutant Standards</v>
      </c>
      <c r="C61" s="274" t="str">
        <f t="shared" si="2"/>
        <v>Percentage Reduction of Separately Regulated Pollutants</v>
      </c>
      <c r="D61" s="2" t="s">
        <v>116</v>
      </c>
      <c r="E61" s="2" t="s">
        <v>2265</v>
      </c>
      <c r="F61" s="2" t="s">
        <v>116</v>
      </c>
      <c r="G61" s="2" t="s">
        <v>2265</v>
      </c>
      <c r="H61" s="46">
        <v>359</v>
      </c>
      <c r="I61" s="6" t="s">
        <v>46</v>
      </c>
      <c r="J61" s="274" t="str">
        <f>IF(ISBLANK(INDEX('Policy Characteristics'!D:D,MATCH($C61,'Policy Characteristics'!$C:$C,0))),"",INDEX('Policy Characteristics'!D:D,MATCH($C61,'Policy Characteristics'!$C:$C,0)))</f>
        <v>Conventional Pollutant Standard</v>
      </c>
      <c r="K61" s="272" t="str">
        <f>IF(ISBLANK(INDEX('Policy Characteristics'!E:E,MATCH($C61,'Policy Characteristics'!$C:$C,0))),"",INDEX('Policy Characteristics'!E:E,MATCH($C61,'Policy Characteristics'!$C:$C,0)))</f>
        <v>trans reduce regulated pollutants</v>
      </c>
      <c r="L61" s="285">
        <f>IF(ISBLANK(INDEX('Policy Characteristics'!F:F,MATCH($C61,'Policy Characteristics'!$C:$C,0))),"",INDEX('Policy Characteristics'!F:F,MATCH($C61,'Policy Characteristics'!$C:$C,0)))</f>
        <v>0</v>
      </c>
      <c r="M61" s="285">
        <f>IF(ISBLANK(INDEX('Policy Characteristics'!G:G,MATCH($C61,'Policy Characteristics'!$C:$C,0))),"",INDEX('Policy Characteristics'!G:G,MATCH($C61,'Policy Characteristics'!$C:$C,0)))</f>
        <v>1</v>
      </c>
      <c r="N61" s="285">
        <f>IF(ISBLANK(INDEX('Policy Characteristics'!H:H,MATCH($C61,'Policy Characteristics'!$C:$C,0))),"",INDEX('Policy Characteristics'!H:H,MATCH($C61,'Policy Characteristics'!$C:$C,0)))</f>
        <v>0.02</v>
      </c>
      <c r="O61" s="272" t="str">
        <f>IF(ISBLANK(INDEX('Policy Characteristics'!I:I,MATCH($C61,'Policy Characteristics'!$C:$C,0))),"",INDEX('Policy Characteristics'!I:I,MATCH($C61,'Policy Characteristics'!$C:$C,0)))</f>
        <v>% reduction in emissions</v>
      </c>
      <c r="P61" s="27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272" t="str">
        <f>IF(ISBLANK(INDEX('Policy Characteristics'!K:K,MATCH($C61,'Policy Characteristics'!$C:$C,0))),"",INDEX('Policy Characteristics'!K:K,MATCH($C61,'Policy Characteristics'!$C:$C,0)))</f>
        <v>transportation-sector-main.html#conv-pol-stds</v>
      </c>
      <c r="R61" s="272" t="str">
        <f>IF(ISBLANK(INDEX('Policy Characteristics'!L:L,MATCH($C61,'Policy Characteristics'!$C:$C,0))),"",INDEX('Policy Characteristics'!L:L,MATCH($C61,'Policy Characteristics'!$C:$C,0)))</f>
        <v>conventional-pollutant-standards.html</v>
      </c>
    </row>
    <row r="62" spans="1:18" s="2" customFormat="1" x14ac:dyDescent="0.25">
      <c r="A62" s="272" t="str">
        <f>IF(ISBLANK(INDEX('Policy Characteristics'!A:A,MATCH($C62,'Policy Characteristics'!$C:$C,0))),"",INDEX('Policy Characteristics'!A:A,MATCH($C62,'Policy Characteristics'!$C:$C,0)))</f>
        <v>Transportation</v>
      </c>
      <c r="B62" s="272" t="str">
        <f>IF(ISBLANK(INDEX('Policy Characteristics'!B:B,MATCH($C62,'Policy Characteristics'!$C:$C,0))),"",INDEX('Policy Characteristics'!B:B,MATCH($C62,'Policy Characteristics'!$C:$C,0)))</f>
        <v>Electric Vehicle Charger Deployment</v>
      </c>
      <c r="C62" s="273" t="s">
        <v>2507</v>
      </c>
      <c r="H62" s="46">
        <v>360</v>
      </c>
      <c r="I62" s="6" t="s">
        <v>45</v>
      </c>
      <c r="J62" s="274" t="str">
        <f>IF(ISBLANK(INDEX('Policy Characteristics'!D:D,MATCH($C62,'Policy Characteristics'!$C:$C,0))),"",INDEX('Policy Characteristics'!D:D,MATCH($C62,'Policy Characteristics'!$C:$C,0)))</f>
        <v>EV Charger Deployment</v>
      </c>
      <c r="K62" s="272" t="str">
        <f>IF(ISBLANK(INDEX('Policy Characteristics'!E:E,MATCH($C62,'Policy Characteristics'!$C:$C,0))),"",INDEX('Policy Characteristics'!E:E,MATCH($C62,'Policy Characteristics'!$C:$C,0)))</f>
        <v>trans EV charger deployment</v>
      </c>
      <c r="L62" s="272">
        <f>IF(ISBLANK(INDEX('Policy Characteristics'!F:F,MATCH($C62,'Policy Characteristics'!$C:$C,0))),"",INDEX('Policy Characteristics'!F:F,MATCH($C62,'Policy Characteristics'!$C:$C,0)))</f>
        <v>0</v>
      </c>
      <c r="M62" s="272">
        <f>IF(ISBLANK(INDEX('Policy Characteristics'!G:G,MATCH($C62,'Policy Characteristics'!$C:$C,0))),"",INDEX('Policy Characteristics'!G:G,MATCH($C62,'Policy Characteristics'!$C:$C,0)))</f>
        <v>300</v>
      </c>
      <c r="N62" s="272">
        <f>IF(ISBLANK(INDEX('Policy Characteristics'!H:H,MATCH($C62,'Policy Characteristics'!$C:$C,0))),"",INDEX('Policy Characteristics'!H:H,MATCH($C62,'Policy Characteristics'!$C:$C,0)))</f>
        <v>5</v>
      </c>
      <c r="O62" s="272" t="str">
        <f>IF(ISBLANK(INDEX('Policy Characteristics'!I:I,MATCH($C62,'Policy Characteristics'!$C:$C,0))),"",INDEX('Policy Characteristics'!I:I,MATCH($C62,'Policy Characteristics'!$C:$C,0)))</f>
        <v>chargers / 100k pop</v>
      </c>
      <c r="P62" s="272"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272" t="str">
        <f>IF(ISBLANK(INDEX('Policy Characteristics'!K:K,MATCH($C62,'Policy Characteristics'!$C:$C,0))),"",INDEX('Policy Characteristics'!K:K,MATCH($C62,'Policy Characteristics'!$C:$C,0)))</f>
        <v/>
      </c>
      <c r="R62" s="272" t="str">
        <f>IF(ISBLANK(INDEX('Policy Characteristics'!L:L,MATCH($C62,'Policy Characteristics'!$C:$C,0))),"",INDEX('Policy Characteristics'!L:L,MATCH($C62,'Policy Characteristics'!$C:$C,0)))</f>
        <v>ev-charger-deployment.html</v>
      </c>
    </row>
    <row r="63" spans="1:18" s="2" customFormat="1" x14ac:dyDescent="0.25">
      <c r="A63" s="272" t="str">
        <f>IF(ISBLANK(INDEX('Policy Characteristics'!A:A,MATCH($C63,'Policy Characteristics'!$C:$C,0))),"",INDEX('Policy Characteristics'!A:A,MATCH($C63,'Policy Characteristics'!$C:$C,0)))</f>
        <v>Transportation</v>
      </c>
      <c r="B63" s="272" t="str">
        <f>IF(ISBLANK(INDEX('Policy Characteristics'!B:B,MATCH($C63,'Policy Characteristics'!$C:$C,0))),"",INDEX('Policy Characteristics'!B:B,MATCH($C63,'Policy Characteristics'!$C:$C,0)))</f>
        <v>Electric Vehicle Range &amp; Charging Time</v>
      </c>
      <c r="C63" s="273" t="s">
        <v>2503</v>
      </c>
      <c r="D63" s="44"/>
      <c r="E63" s="44"/>
      <c r="F63" s="44"/>
      <c r="G63" s="44"/>
      <c r="H63" s="46">
        <v>361</v>
      </c>
      <c r="I63" s="44" t="s">
        <v>45</v>
      </c>
      <c r="J63" s="274" t="str">
        <f>IF(ISBLANK(INDEX('Policy Characteristics'!D:D,MATCH($C63,'Policy Characteristics'!$C:$C,0))),"",INDEX('Policy Characteristics'!D:D,MATCH($C63,'Policy Characteristics'!$C:$C,0)))</f>
        <v>EV Range &amp; Charging Time</v>
      </c>
      <c r="K63" s="272" t="str">
        <f>IF(ISBLANK(INDEX('Policy Characteristics'!E:E,MATCH($C63,'Policy Characteristics'!$C:$C,0))),"",INDEX('Policy Characteristics'!E:E,MATCH($C63,'Policy Characteristics'!$C:$C,0)))</f>
        <v>trans reduce EV range anxiety and charging time</v>
      </c>
      <c r="L63" s="285">
        <f>IF(ISBLANK(INDEX('Policy Characteristics'!F:F,MATCH($C63,'Policy Characteristics'!$C:$C,0))),"",INDEX('Policy Characteristics'!F:F,MATCH($C63,'Policy Characteristics'!$C:$C,0)))</f>
        <v>0</v>
      </c>
      <c r="M63" s="285">
        <f>IF(ISBLANK(INDEX('Policy Characteristics'!G:G,MATCH($C63,'Policy Characteristics'!$C:$C,0))),"",INDEX('Policy Characteristics'!G:G,MATCH($C63,'Policy Characteristics'!$C:$C,0)))</f>
        <v>1</v>
      </c>
      <c r="N63" s="285">
        <f>IF(ISBLANK(INDEX('Policy Characteristics'!H:H,MATCH($C63,'Policy Characteristics'!$C:$C,0))),"",INDEX('Policy Characteristics'!H:H,MATCH($C63,'Policy Characteristics'!$C:$C,0)))</f>
        <v>0.02</v>
      </c>
      <c r="O63" s="272" t="str">
        <f>IF(ISBLANK(INDEX('Policy Characteristics'!I:I,MATCH($C63,'Policy Characteristics'!$C:$C,0))),"",INDEX('Policy Characteristics'!I:I,MATCH($C63,'Policy Characteristics'!$C:$C,0)))</f>
        <v>% reduction in concern</v>
      </c>
      <c r="P63" s="272"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272" t="str">
        <f>IF(ISBLANK(INDEX('Policy Characteristics'!K:K,MATCH($C63,'Policy Characteristics'!$C:$C,0))),"",INDEX('Policy Characteristics'!K:K,MATCH($C63,'Policy Characteristics'!$C:$C,0)))</f>
        <v/>
      </c>
      <c r="R63" s="272" t="str">
        <f>IF(ISBLANK(INDEX('Policy Characteristics'!L:L,MATCH($C63,'Policy Characteristics'!$C:$C,0))),"",INDEX('Policy Characteristics'!L:L,MATCH($C63,'Policy Characteristics'!$C:$C,0)))</f>
        <v>reduce-range-anxiety-charging-time.html</v>
      </c>
    </row>
    <row r="64" spans="1:18" s="2" customFormat="1" x14ac:dyDescent="0.25">
      <c r="A64" s="272" t="str">
        <f>IF(ISBLANK(INDEX('Policy Characteristics'!A:A,MATCH($C64,'Policy Characteristics'!$C:$C,0))),"",INDEX('Policy Characteristics'!A:A,MATCH($C64,'Policy Characteristics'!$C:$C,0)))</f>
        <v>Transportation</v>
      </c>
      <c r="B64" s="272" t="str">
        <f>IF(ISBLANK(INDEX('Policy Characteristics'!B:B,MATCH($C64,'Policy Characteristics'!$C:$C,0))),"",INDEX('Policy Characteristics'!B:B,MATCH($C64,'Policy Characteristics'!$C:$C,0)))</f>
        <v>Electric Vehicle Sales Standard</v>
      </c>
      <c r="C64" s="273" t="s">
        <v>488</v>
      </c>
      <c r="D64" s="44" t="s">
        <v>47</v>
      </c>
      <c r="E64" s="44" t="s">
        <v>39</v>
      </c>
      <c r="F64" s="44" t="s">
        <v>85</v>
      </c>
      <c r="G64" s="44" t="s">
        <v>39</v>
      </c>
      <c r="H64" s="46">
        <v>186</v>
      </c>
      <c r="I64" s="44" t="s">
        <v>45</v>
      </c>
      <c r="J64" s="274" t="str">
        <f>IF(ISBLANK(INDEX('Policy Characteristics'!D:D,MATCH($C64,'Policy Characteristics'!$C:$C,0))),"",INDEX('Policy Characteristics'!D:D,MATCH($C64,'Policy Characteristics'!$C:$C,0)))</f>
        <v>EV Sales Standard</v>
      </c>
      <c r="K64" s="272" t="str">
        <f>IF(ISBLANK(INDEX('Policy Characteristics'!E:E,MATCH($C64,'Policy Characteristics'!$C:$C,0))),"",INDEX('Policy Characteristics'!E:E,MATCH($C64,'Policy Characteristics'!$C:$C,0)))</f>
        <v>trans EV minimum</v>
      </c>
      <c r="L64" s="285">
        <f>IF(ISBLANK(INDEX('Policy Characteristics'!F:F,MATCH($C64,'Policy Characteristics'!$C:$C,0))),"",INDEX('Policy Characteristics'!F:F,MATCH($C64,'Policy Characteristics'!$C:$C,0)))</f>
        <v>0</v>
      </c>
      <c r="M64" s="285">
        <f>IF(ISBLANK(INDEX('Policy Characteristics'!G:G,MATCH($C64,'Policy Characteristics'!$C:$C,0))),"",INDEX('Policy Characteristics'!G:G,MATCH($C64,'Policy Characteristics'!$C:$C,0)))</f>
        <v>1</v>
      </c>
      <c r="N64" s="285">
        <f>IF(ISBLANK(INDEX('Policy Characteristics'!H:H,MATCH($C64,'Policy Characteristics'!$C:$C,0))),"",INDEX('Policy Characteristics'!H:H,MATCH($C64,'Policy Characteristics'!$C:$C,0)))</f>
        <v>0.01</v>
      </c>
      <c r="O64" s="272" t="str">
        <f>IF(ISBLANK(INDEX('Policy Characteristics'!I:I,MATCH($C64,'Policy Characteristics'!$C:$C,0))),"",INDEX('Policy Characteristics'!I:I,MATCH($C64,'Policy Characteristics'!$C:$C,0)))</f>
        <v>% of new vehicles sold</v>
      </c>
      <c r="P64" s="272"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272" t="str">
        <f>IF(ISBLANK(INDEX('Policy Characteristics'!K:K,MATCH($C64,'Policy Characteristics'!$C:$C,0))),"",INDEX('Policy Characteristics'!K:K,MATCH($C64,'Policy Characteristics'!$C:$C,0)))</f>
        <v>transportation-sector-main.html#ev-mandate</v>
      </c>
      <c r="R64" s="272" t="str">
        <f>IF(ISBLANK(INDEX('Policy Characteristics'!L:L,MATCH($C64,'Policy Characteristics'!$C:$C,0))),"",INDEX('Policy Characteristics'!L:L,MATCH($C64,'Policy Characteristics'!$C:$C,0)))</f>
        <v>ev-mandate.html</v>
      </c>
    </row>
    <row r="65" spans="1:18" s="2" customFormat="1" x14ac:dyDescent="0.25">
      <c r="A65" s="272" t="str">
        <f>IF(ISBLANK(INDEX('Policy Characteristics'!A:A,MATCH($C65,'Policy Characteristics'!$C:$C,0))),"",INDEX('Policy Characteristics'!A:A,MATCH($C65,'Policy Characteristics'!$C:$C,0)))</f>
        <v>Transportation</v>
      </c>
      <c r="B65" s="272" t="str">
        <f>IF(ISBLANK(INDEX('Policy Characteristics'!B:B,MATCH($C65,'Policy Characteristics'!$C:$C,0))),"",INDEX('Policy Characteristics'!B:B,MATCH($C65,'Policy Characteristics'!$C:$C,0)))</f>
        <v>Electric Vehicle Sales Standard</v>
      </c>
      <c r="C65" s="274" t="str">
        <f t="shared" ref="C65:C75" si="3">C$64</f>
        <v>Additional Minimum Required EV Sales Percentage</v>
      </c>
      <c r="D65" s="2" t="s">
        <v>44</v>
      </c>
      <c r="E65" s="2" t="s">
        <v>39</v>
      </c>
      <c r="F65" s="2" t="s">
        <v>86</v>
      </c>
      <c r="G65" s="2" t="s">
        <v>39</v>
      </c>
      <c r="H65" s="46">
        <v>203</v>
      </c>
      <c r="I65" s="6" t="s">
        <v>45</v>
      </c>
      <c r="J65" s="274" t="str">
        <f>IF(ISBLANK(INDEX('Policy Characteristics'!D:D,MATCH($C65,'Policy Characteristics'!$C:$C,0))),"",INDEX('Policy Characteristics'!D:D,MATCH($C65,'Policy Characteristics'!$C:$C,0)))</f>
        <v>EV Sales Standard</v>
      </c>
      <c r="K65" s="272" t="str">
        <f>IF(ISBLANK(INDEX('Policy Characteristics'!E:E,MATCH($C65,'Policy Characteristics'!$C:$C,0))),"",INDEX('Policy Characteristics'!E:E,MATCH($C65,'Policy Characteristics'!$C:$C,0)))</f>
        <v>trans EV minimum</v>
      </c>
      <c r="L65" s="285">
        <f>IF(ISBLANK(INDEX('Policy Characteristics'!F:F,MATCH($C65,'Policy Characteristics'!$C:$C,0))),"",INDEX('Policy Characteristics'!F:F,MATCH($C65,'Policy Characteristics'!$C:$C,0)))</f>
        <v>0</v>
      </c>
      <c r="M65" s="285">
        <f>IF(ISBLANK(INDEX('Policy Characteristics'!G:G,MATCH($C65,'Policy Characteristics'!$C:$C,0))),"",INDEX('Policy Characteristics'!G:G,MATCH($C65,'Policy Characteristics'!$C:$C,0)))</f>
        <v>1</v>
      </c>
      <c r="N65" s="285">
        <f>IF(ISBLANK(INDEX('Policy Characteristics'!H:H,MATCH($C65,'Policy Characteristics'!$C:$C,0))),"",INDEX('Policy Characteristics'!H:H,MATCH($C65,'Policy Characteristics'!$C:$C,0)))</f>
        <v>0.01</v>
      </c>
      <c r="O65" s="272" t="str">
        <f>IF(ISBLANK(INDEX('Policy Characteristics'!I:I,MATCH($C65,'Policy Characteristics'!$C:$C,0))),"",INDEX('Policy Characteristics'!I:I,MATCH($C65,'Policy Characteristics'!$C:$C,0)))</f>
        <v>% of new vehicles sold</v>
      </c>
      <c r="P65" s="272"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272" t="str">
        <f>IF(ISBLANK(INDEX('Policy Characteristics'!K:K,MATCH($C65,'Policy Characteristics'!$C:$C,0))),"",INDEX('Policy Characteristics'!K:K,MATCH($C65,'Policy Characteristics'!$C:$C,0)))</f>
        <v>transportation-sector-main.html#ev-mandate</v>
      </c>
      <c r="R65" s="272" t="str">
        <f>IF(ISBLANK(INDEX('Policy Characteristics'!L:L,MATCH($C65,'Policy Characteristics'!$C:$C,0))),"",INDEX('Policy Characteristics'!L:L,MATCH($C65,'Policy Characteristics'!$C:$C,0)))</f>
        <v>ev-mandate.html</v>
      </c>
    </row>
    <row r="66" spans="1:18" s="2" customFormat="1" x14ac:dyDescent="0.25">
      <c r="A66" s="272" t="str">
        <f>IF(ISBLANK(INDEX('Policy Characteristics'!A:A,MATCH($C66,'Policy Characteristics'!$C:$C,0))),"",INDEX('Policy Characteristics'!A:A,MATCH($C66,'Policy Characteristics'!$C:$C,0)))</f>
        <v>Transportation</v>
      </c>
      <c r="B66" s="272" t="str">
        <f>IF(ISBLANK(INDEX('Policy Characteristics'!B:B,MATCH($C66,'Policy Characteristics'!$C:$C,0))),"",INDEX('Policy Characteristics'!B:B,MATCH($C66,'Policy Characteristics'!$C:$C,0)))</f>
        <v>Electric Vehicle Sales Standard</v>
      </c>
      <c r="C66" s="274" t="str">
        <f t="shared" si="3"/>
        <v>Additional Minimum Required EV Sales Percentage</v>
      </c>
      <c r="D66" s="2" t="s">
        <v>47</v>
      </c>
      <c r="E66" s="2" t="s">
        <v>40</v>
      </c>
      <c r="F66" s="2" t="s">
        <v>85</v>
      </c>
      <c r="G66" s="2" t="s">
        <v>40</v>
      </c>
      <c r="H66" s="46">
        <v>187</v>
      </c>
      <c r="I66" s="44" t="s">
        <v>45</v>
      </c>
      <c r="J66" s="274" t="str">
        <f>IF(ISBLANK(INDEX('Policy Characteristics'!D:D,MATCH($C66,'Policy Characteristics'!$C:$C,0))),"",INDEX('Policy Characteristics'!D:D,MATCH($C66,'Policy Characteristics'!$C:$C,0)))</f>
        <v>EV Sales Standard</v>
      </c>
      <c r="K66" s="272" t="str">
        <f>IF(ISBLANK(INDEX('Policy Characteristics'!E:E,MATCH($C66,'Policy Characteristics'!$C:$C,0))),"",INDEX('Policy Characteristics'!E:E,MATCH($C66,'Policy Characteristics'!$C:$C,0)))</f>
        <v>trans EV minimum</v>
      </c>
      <c r="L66" s="285">
        <f>IF(ISBLANK(INDEX('Policy Characteristics'!F:F,MATCH($C66,'Policy Characteristics'!$C:$C,0))),"",INDEX('Policy Characteristics'!F:F,MATCH($C66,'Policy Characteristics'!$C:$C,0)))</f>
        <v>0</v>
      </c>
      <c r="M66" s="285">
        <f>IF(ISBLANK(INDEX('Policy Characteristics'!G:G,MATCH($C66,'Policy Characteristics'!$C:$C,0))),"",INDEX('Policy Characteristics'!G:G,MATCH($C66,'Policy Characteristics'!$C:$C,0)))</f>
        <v>1</v>
      </c>
      <c r="N66" s="285">
        <f>IF(ISBLANK(INDEX('Policy Characteristics'!H:H,MATCH($C66,'Policy Characteristics'!$C:$C,0))),"",INDEX('Policy Characteristics'!H:H,MATCH($C66,'Policy Characteristics'!$C:$C,0)))</f>
        <v>0.01</v>
      </c>
      <c r="O66" s="272" t="str">
        <f>IF(ISBLANK(INDEX('Policy Characteristics'!I:I,MATCH($C66,'Policy Characteristics'!$C:$C,0))),"",INDEX('Policy Characteristics'!I:I,MATCH($C66,'Policy Characteristics'!$C:$C,0)))</f>
        <v>% of new vehicles sold</v>
      </c>
      <c r="P66" s="272"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272" t="str">
        <f>IF(ISBLANK(INDEX('Policy Characteristics'!K:K,MATCH($C66,'Policy Characteristics'!$C:$C,0))),"",INDEX('Policy Characteristics'!K:K,MATCH($C66,'Policy Characteristics'!$C:$C,0)))</f>
        <v>transportation-sector-main.html#ev-mandate</v>
      </c>
      <c r="R66" s="272" t="str">
        <f>IF(ISBLANK(INDEX('Policy Characteristics'!L:L,MATCH($C66,'Policy Characteristics'!$C:$C,0))),"",INDEX('Policy Characteristics'!L:L,MATCH($C66,'Policy Characteristics'!$C:$C,0)))</f>
        <v>ev-mandate.html</v>
      </c>
    </row>
    <row r="67" spans="1:18" s="2" customFormat="1" x14ac:dyDescent="0.25">
      <c r="A67" s="272" t="str">
        <f>IF(ISBLANK(INDEX('Policy Characteristics'!A:A,MATCH($C67,'Policy Characteristics'!$C:$C,0))),"",INDEX('Policy Characteristics'!A:A,MATCH($C67,'Policy Characteristics'!$C:$C,0)))</f>
        <v>Transportation</v>
      </c>
      <c r="B67" s="272" t="str">
        <f>IF(ISBLANK(INDEX('Policy Characteristics'!B:B,MATCH($C67,'Policy Characteristics'!$C:$C,0))),"",INDEX('Policy Characteristics'!B:B,MATCH($C67,'Policy Characteristics'!$C:$C,0)))</f>
        <v>Electric Vehicle Sales Standard</v>
      </c>
      <c r="C67" s="274" t="str">
        <f t="shared" si="3"/>
        <v>Additional Minimum Required EV Sales Percentage</v>
      </c>
      <c r="D67" s="2" t="s">
        <v>44</v>
      </c>
      <c r="E67" s="2" t="s">
        <v>40</v>
      </c>
      <c r="F67" s="2" t="s">
        <v>86</v>
      </c>
      <c r="G67" s="2" t="s">
        <v>40</v>
      </c>
      <c r="H67" s="46">
        <v>191</v>
      </c>
      <c r="I67" s="44" t="s">
        <v>45</v>
      </c>
      <c r="J67" s="274" t="str">
        <f>IF(ISBLANK(INDEX('Policy Characteristics'!D:D,MATCH($C67,'Policy Characteristics'!$C:$C,0))),"",INDEX('Policy Characteristics'!D:D,MATCH($C67,'Policy Characteristics'!$C:$C,0)))</f>
        <v>EV Sales Standard</v>
      </c>
      <c r="K67" s="272" t="str">
        <f>IF(ISBLANK(INDEX('Policy Characteristics'!E:E,MATCH($C67,'Policy Characteristics'!$C:$C,0))),"",INDEX('Policy Characteristics'!E:E,MATCH($C67,'Policy Characteristics'!$C:$C,0)))</f>
        <v>trans EV minimum</v>
      </c>
      <c r="L67" s="285">
        <f>IF(ISBLANK(INDEX('Policy Characteristics'!F:F,MATCH($C67,'Policy Characteristics'!$C:$C,0))),"",INDEX('Policy Characteristics'!F:F,MATCH($C67,'Policy Characteristics'!$C:$C,0)))</f>
        <v>0</v>
      </c>
      <c r="M67" s="285">
        <f>IF(ISBLANK(INDEX('Policy Characteristics'!G:G,MATCH($C67,'Policy Characteristics'!$C:$C,0))),"",INDEX('Policy Characteristics'!G:G,MATCH($C67,'Policy Characteristics'!$C:$C,0)))</f>
        <v>1</v>
      </c>
      <c r="N67" s="285">
        <f>IF(ISBLANK(INDEX('Policy Characteristics'!H:H,MATCH($C67,'Policy Characteristics'!$C:$C,0))),"",INDEX('Policy Characteristics'!H:H,MATCH($C67,'Policy Characteristics'!$C:$C,0)))</f>
        <v>0.01</v>
      </c>
      <c r="O67" s="272" t="str">
        <f>IF(ISBLANK(INDEX('Policy Characteristics'!I:I,MATCH($C67,'Policy Characteristics'!$C:$C,0))),"",INDEX('Policy Characteristics'!I:I,MATCH($C67,'Policy Characteristics'!$C:$C,0)))</f>
        <v>% of new vehicles sold</v>
      </c>
      <c r="P67" s="272"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272" t="str">
        <f>IF(ISBLANK(INDEX('Policy Characteristics'!K:K,MATCH($C67,'Policy Characteristics'!$C:$C,0))),"",INDEX('Policy Characteristics'!K:K,MATCH($C67,'Policy Characteristics'!$C:$C,0)))</f>
        <v>transportation-sector-main.html#ev-mandate</v>
      </c>
      <c r="R67" s="272" t="str">
        <f>IF(ISBLANK(INDEX('Policy Characteristics'!L:L,MATCH($C67,'Policy Characteristics'!$C:$C,0))),"",INDEX('Policy Characteristics'!L:L,MATCH($C67,'Policy Characteristics'!$C:$C,0)))</f>
        <v>ev-mandate.html</v>
      </c>
    </row>
    <row r="68" spans="1:18" s="2" customFormat="1" x14ac:dyDescent="0.25">
      <c r="A68" s="272" t="str">
        <f>IF(ISBLANK(INDEX('Policy Characteristics'!A:A,MATCH($C68,'Policy Characteristics'!$C:$C,0))),"",INDEX('Policy Characteristics'!A:A,MATCH($C68,'Policy Characteristics'!$C:$C,0)))</f>
        <v>Transportation</v>
      </c>
      <c r="B68" s="272" t="str">
        <f>IF(ISBLANK(INDEX('Policy Characteristics'!B:B,MATCH($C68,'Policy Characteristics'!$C:$C,0))),"",INDEX('Policy Characteristics'!B:B,MATCH($C68,'Policy Characteristics'!$C:$C,0)))</f>
        <v>Electric Vehicle Sales Standard</v>
      </c>
      <c r="C68" s="274" t="str">
        <f t="shared" si="3"/>
        <v>Additional Minimum Required EV Sales Percentage</v>
      </c>
      <c r="D68" s="2" t="s">
        <v>47</v>
      </c>
      <c r="E68" s="2" t="s">
        <v>41</v>
      </c>
      <c r="F68" s="2" t="s">
        <v>85</v>
      </c>
      <c r="G68" s="2" t="s">
        <v>87</v>
      </c>
      <c r="H68" s="46">
        <v>496</v>
      </c>
      <c r="I68" s="44" t="s">
        <v>45</v>
      </c>
      <c r="J68" s="274" t="str">
        <f>IF(ISBLANK(INDEX('Policy Characteristics'!D:D,MATCH($C68,'Policy Characteristics'!$C:$C,0))),"",INDEX('Policy Characteristics'!D:D,MATCH($C68,'Policy Characteristics'!$C:$C,0)))</f>
        <v>EV Sales Standard</v>
      </c>
      <c r="K68" s="272" t="str">
        <f>IF(ISBLANK(INDEX('Policy Characteristics'!E:E,MATCH($C68,'Policy Characteristics'!$C:$C,0))),"",INDEX('Policy Characteristics'!E:E,MATCH($C68,'Policy Characteristics'!$C:$C,0)))</f>
        <v>trans EV minimum</v>
      </c>
      <c r="L68" s="285">
        <f>IF(ISBLANK(INDEX('Policy Characteristics'!F:F,MATCH($C68,'Policy Characteristics'!$C:$C,0))),"",INDEX('Policy Characteristics'!F:F,MATCH($C68,'Policy Characteristics'!$C:$C,0)))</f>
        <v>0</v>
      </c>
      <c r="M68" s="285">
        <f>IF(ISBLANK(INDEX('Policy Characteristics'!G:G,MATCH($C68,'Policy Characteristics'!$C:$C,0))),"",INDEX('Policy Characteristics'!G:G,MATCH($C68,'Policy Characteristics'!$C:$C,0)))</f>
        <v>1</v>
      </c>
      <c r="N68" s="285">
        <f>IF(ISBLANK(INDEX('Policy Characteristics'!H:H,MATCH($C68,'Policy Characteristics'!$C:$C,0))),"",INDEX('Policy Characteristics'!H:H,MATCH($C68,'Policy Characteristics'!$C:$C,0)))</f>
        <v>0.01</v>
      </c>
      <c r="O68" s="272" t="str">
        <f>IF(ISBLANK(INDEX('Policy Characteristics'!I:I,MATCH($C68,'Policy Characteristics'!$C:$C,0))),"",INDEX('Policy Characteristics'!I:I,MATCH($C68,'Policy Characteristics'!$C:$C,0)))</f>
        <v>% of new vehicles sold</v>
      </c>
      <c r="P68" s="272"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272" t="str">
        <f>IF(ISBLANK(INDEX('Policy Characteristics'!K:K,MATCH($C68,'Policy Characteristics'!$C:$C,0))),"",INDEX('Policy Characteristics'!K:K,MATCH($C68,'Policy Characteristics'!$C:$C,0)))</f>
        <v>transportation-sector-main.html#ev-mandate</v>
      </c>
      <c r="R68" s="272" t="str">
        <f>IF(ISBLANK(INDEX('Policy Characteristics'!L:L,MATCH($C68,'Policy Characteristics'!$C:$C,0))),"",INDEX('Policy Characteristics'!L:L,MATCH($C68,'Policy Characteristics'!$C:$C,0)))</f>
        <v>ev-mandate.html</v>
      </c>
    </row>
    <row r="69" spans="1:18" s="2" customFormat="1" x14ac:dyDescent="0.25">
      <c r="A69" s="272" t="str">
        <f>IF(ISBLANK(INDEX('Policy Characteristics'!A:A,MATCH($C69,'Policy Characteristics'!$C:$C,0))),"",INDEX('Policy Characteristics'!A:A,MATCH($C69,'Policy Characteristics'!$C:$C,0)))</f>
        <v>Transportation</v>
      </c>
      <c r="B69" s="272" t="str">
        <f>IF(ISBLANK(INDEX('Policy Characteristics'!B:B,MATCH($C69,'Policy Characteristics'!$C:$C,0))),"",INDEX('Policy Characteristics'!B:B,MATCH($C69,'Policy Characteristics'!$C:$C,0)))</f>
        <v>Electric Vehicle Sales Standard</v>
      </c>
      <c r="C69" s="274" t="str">
        <f t="shared" si="3"/>
        <v>Additional Minimum Required EV Sales Percentage</v>
      </c>
      <c r="D69" s="2" t="s">
        <v>44</v>
      </c>
      <c r="E69" s="2" t="s">
        <v>41</v>
      </c>
      <c r="F69" s="2" t="s">
        <v>86</v>
      </c>
      <c r="G69" s="2" t="s">
        <v>87</v>
      </c>
      <c r="H69" s="46">
        <v>497</v>
      </c>
      <c r="I69" s="44" t="s">
        <v>45</v>
      </c>
      <c r="J69" s="274" t="str">
        <f>IF(ISBLANK(INDEX('Policy Characteristics'!D:D,MATCH($C69,'Policy Characteristics'!$C:$C,0))),"",INDEX('Policy Characteristics'!D:D,MATCH($C69,'Policy Characteristics'!$C:$C,0)))</f>
        <v>EV Sales Standard</v>
      </c>
      <c r="K69" s="272" t="str">
        <f>IF(ISBLANK(INDEX('Policy Characteristics'!E:E,MATCH($C69,'Policy Characteristics'!$C:$C,0))),"",INDEX('Policy Characteristics'!E:E,MATCH($C69,'Policy Characteristics'!$C:$C,0)))</f>
        <v>trans EV minimum</v>
      </c>
      <c r="L69" s="285">
        <f>IF(ISBLANK(INDEX('Policy Characteristics'!F:F,MATCH($C69,'Policy Characteristics'!$C:$C,0))),"",INDEX('Policy Characteristics'!F:F,MATCH($C69,'Policy Characteristics'!$C:$C,0)))</f>
        <v>0</v>
      </c>
      <c r="M69" s="285">
        <f>IF(ISBLANK(INDEX('Policy Characteristics'!G:G,MATCH($C69,'Policy Characteristics'!$C:$C,0))),"",INDEX('Policy Characteristics'!G:G,MATCH($C69,'Policy Characteristics'!$C:$C,0)))</f>
        <v>1</v>
      </c>
      <c r="N69" s="285">
        <f>IF(ISBLANK(INDEX('Policy Characteristics'!H:H,MATCH($C69,'Policy Characteristics'!$C:$C,0))),"",INDEX('Policy Characteristics'!H:H,MATCH($C69,'Policy Characteristics'!$C:$C,0)))</f>
        <v>0.01</v>
      </c>
      <c r="O69" s="272" t="str">
        <f>IF(ISBLANK(INDEX('Policy Characteristics'!I:I,MATCH($C69,'Policy Characteristics'!$C:$C,0))),"",INDEX('Policy Characteristics'!I:I,MATCH($C69,'Policy Characteristics'!$C:$C,0)))</f>
        <v>% of new vehicles sold</v>
      </c>
      <c r="P69" s="272"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272" t="str">
        <f>IF(ISBLANK(INDEX('Policy Characteristics'!K:K,MATCH($C69,'Policy Characteristics'!$C:$C,0))),"",INDEX('Policy Characteristics'!K:K,MATCH($C69,'Policy Characteristics'!$C:$C,0)))</f>
        <v>transportation-sector-main.html#ev-mandate</v>
      </c>
      <c r="R69" s="272" t="str">
        <f>IF(ISBLANK(INDEX('Policy Characteristics'!L:L,MATCH($C69,'Policy Characteristics'!$C:$C,0))),"",INDEX('Policy Characteristics'!L:L,MATCH($C69,'Policy Characteristics'!$C:$C,0)))</f>
        <v>ev-mandate.html</v>
      </c>
    </row>
    <row r="70" spans="1:18" s="2" customFormat="1" x14ac:dyDescent="0.25">
      <c r="A70" s="272" t="str">
        <f>IF(ISBLANK(INDEX('Policy Characteristics'!A:A,MATCH($C70,'Policy Characteristics'!$C:$C,0))),"",INDEX('Policy Characteristics'!A:A,MATCH($C70,'Policy Characteristics'!$C:$C,0)))</f>
        <v>Transportation</v>
      </c>
      <c r="B70" s="272" t="str">
        <f>IF(ISBLANK(INDEX('Policy Characteristics'!B:B,MATCH($C70,'Policy Characteristics'!$C:$C,0))),"",INDEX('Policy Characteristics'!B:B,MATCH($C70,'Policy Characteristics'!$C:$C,0)))</f>
        <v>Electric Vehicle Sales Standard</v>
      </c>
      <c r="C70" s="274" t="str">
        <f t="shared" si="3"/>
        <v>Additional Minimum Required EV Sales Percentage</v>
      </c>
      <c r="D70" s="2" t="s">
        <v>47</v>
      </c>
      <c r="E70" s="2" t="s">
        <v>42</v>
      </c>
      <c r="F70" s="2" t="s">
        <v>85</v>
      </c>
      <c r="G70" s="2" t="s">
        <v>88</v>
      </c>
      <c r="H70" s="46">
        <v>498</v>
      </c>
      <c r="I70" s="44" t="s">
        <v>45</v>
      </c>
      <c r="J70" s="274" t="str">
        <f>IF(ISBLANK(INDEX('Policy Characteristics'!D:D,MATCH($C70,'Policy Characteristics'!$C:$C,0))),"",INDEX('Policy Characteristics'!D:D,MATCH($C70,'Policy Characteristics'!$C:$C,0)))</f>
        <v>EV Sales Standard</v>
      </c>
      <c r="K70" s="272" t="str">
        <f>IF(ISBLANK(INDEX('Policy Characteristics'!E:E,MATCH($C70,'Policy Characteristics'!$C:$C,0))),"",INDEX('Policy Characteristics'!E:E,MATCH($C70,'Policy Characteristics'!$C:$C,0)))</f>
        <v>trans EV minimum</v>
      </c>
      <c r="L70" s="285">
        <f>IF(ISBLANK(INDEX('Policy Characteristics'!F:F,MATCH($C70,'Policy Characteristics'!$C:$C,0))),"",INDEX('Policy Characteristics'!F:F,MATCH($C70,'Policy Characteristics'!$C:$C,0)))</f>
        <v>0</v>
      </c>
      <c r="M70" s="285">
        <f>IF(ISBLANK(INDEX('Policy Characteristics'!G:G,MATCH($C70,'Policy Characteristics'!$C:$C,0))),"",INDEX('Policy Characteristics'!G:G,MATCH($C70,'Policy Characteristics'!$C:$C,0)))</f>
        <v>1</v>
      </c>
      <c r="N70" s="285">
        <f>IF(ISBLANK(INDEX('Policy Characteristics'!H:H,MATCH($C70,'Policy Characteristics'!$C:$C,0))),"",INDEX('Policy Characteristics'!H:H,MATCH($C70,'Policy Characteristics'!$C:$C,0)))</f>
        <v>0.01</v>
      </c>
      <c r="O70" s="272" t="str">
        <f>IF(ISBLANK(INDEX('Policy Characteristics'!I:I,MATCH($C70,'Policy Characteristics'!$C:$C,0))),"",INDEX('Policy Characteristics'!I:I,MATCH($C70,'Policy Characteristics'!$C:$C,0)))</f>
        <v>% of new vehicles sold</v>
      </c>
      <c r="P70" s="272"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272" t="str">
        <f>IF(ISBLANK(INDEX('Policy Characteristics'!K:K,MATCH($C70,'Policy Characteristics'!$C:$C,0))),"",INDEX('Policy Characteristics'!K:K,MATCH($C70,'Policy Characteristics'!$C:$C,0)))</f>
        <v>transportation-sector-main.html#ev-mandate</v>
      </c>
      <c r="R70" s="272" t="str">
        <f>IF(ISBLANK(INDEX('Policy Characteristics'!L:L,MATCH($C70,'Policy Characteristics'!$C:$C,0))),"",INDEX('Policy Characteristics'!L:L,MATCH($C70,'Policy Characteristics'!$C:$C,0)))</f>
        <v>ev-mandate.html</v>
      </c>
    </row>
    <row r="71" spans="1:18" s="2" customFormat="1" x14ac:dyDescent="0.25">
      <c r="A71" s="272" t="str">
        <f>IF(ISBLANK(INDEX('Policy Characteristics'!A:A,MATCH($C71,'Policy Characteristics'!$C:$C,0))),"",INDEX('Policy Characteristics'!A:A,MATCH($C71,'Policy Characteristics'!$C:$C,0)))</f>
        <v>Transportation</v>
      </c>
      <c r="B71" s="272" t="str">
        <f>IF(ISBLANK(INDEX('Policy Characteristics'!B:B,MATCH($C71,'Policy Characteristics'!$C:$C,0))),"",INDEX('Policy Characteristics'!B:B,MATCH($C71,'Policy Characteristics'!$C:$C,0)))</f>
        <v>Electric Vehicle Sales Standard</v>
      </c>
      <c r="C71" s="274" t="str">
        <f t="shared" si="3"/>
        <v>Additional Minimum Required EV Sales Percentage</v>
      </c>
      <c r="D71" s="2" t="s">
        <v>44</v>
      </c>
      <c r="E71" s="2" t="s">
        <v>42</v>
      </c>
      <c r="F71" s="2" t="s">
        <v>86</v>
      </c>
      <c r="G71" s="2" t="s">
        <v>88</v>
      </c>
      <c r="H71" s="46">
        <v>499</v>
      </c>
      <c r="I71" s="44" t="s">
        <v>45</v>
      </c>
      <c r="J71" s="274" t="str">
        <f>IF(ISBLANK(INDEX('Policy Characteristics'!D:D,MATCH($C71,'Policy Characteristics'!$C:$C,0))),"",INDEX('Policy Characteristics'!D:D,MATCH($C71,'Policy Characteristics'!$C:$C,0)))</f>
        <v>EV Sales Standard</v>
      </c>
      <c r="K71" s="272" t="str">
        <f>IF(ISBLANK(INDEX('Policy Characteristics'!E:E,MATCH($C71,'Policy Characteristics'!$C:$C,0))),"",INDEX('Policy Characteristics'!E:E,MATCH($C71,'Policy Characteristics'!$C:$C,0)))</f>
        <v>trans EV minimum</v>
      </c>
      <c r="L71" s="285">
        <f>IF(ISBLANK(INDEX('Policy Characteristics'!F:F,MATCH($C71,'Policy Characteristics'!$C:$C,0))),"",INDEX('Policy Characteristics'!F:F,MATCH($C71,'Policy Characteristics'!$C:$C,0)))</f>
        <v>0</v>
      </c>
      <c r="M71" s="285">
        <f>IF(ISBLANK(INDEX('Policy Characteristics'!G:G,MATCH($C71,'Policy Characteristics'!$C:$C,0))),"",INDEX('Policy Characteristics'!G:G,MATCH($C71,'Policy Characteristics'!$C:$C,0)))</f>
        <v>1</v>
      </c>
      <c r="N71" s="285">
        <f>IF(ISBLANK(INDEX('Policy Characteristics'!H:H,MATCH($C71,'Policy Characteristics'!$C:$C,0))),"",INDEX('Policy Characteristics'!H:H,MATCH($C71,'Policy Characteristics'!$C:$C,0)))</f>
        <v>0.01</v>
      </c>
      <c r="O71" s="272" t="str">
        <f>IF(ISBLANK(INDEX('Policy Characteristics'!I:I,MATCH($C71,'Policy Characteristics'!$C:$C,0))),"",INDEX('Policy Characteristics'!I:I,MATCH($C71,'Policy Characteristics'!$C:$C,0)))</f>
        <v>% of new vehicles sold</v>
      </c>
      <c r="P71" s="272"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272" t="str">
        <f>IF(ISBLANK(INDEX('Policy Characteristics'!K:K,MATCH($C71,'Policy Characteristics'!$C:$C,0))),"",INDEX('Policy Characteristics'!K:K,MATCH($C71,'Policy Characteristics'!$C:$C,0)))</f>
        <v>transportation-sector-main.html#ev-mandate</v>
      </c>
      <c r="R71" s="272" t="str">
        <f>IF(ISBLANK(INDEX('Policy Characteristics'!L:L,MATCH($C71,'Policy Characteristics'!$C:$C,0))),"",INDEX('Policy Characteristics'!L:L,MATCH($C71,'Policy Characteristics'!$C:$C,0)))</f>
        <v>ev-mandate.html</v>
      </c>
    </row>
    <row r="72" spans="1:18" s="2" customFormat="1" x14ac:dyDescent="0.25">
      <c r="A72" s="272" t="str">
        <f>IF(ISBLANK(INDEX('Policy Characteristics'!A:A,MATCH($C72,'Policy Characteristics'!$C:$C,0))),"",INDEX('Policy Characteristics'!A:A,MATCH($C72,'Policy Characteristics'!$C:$C,0)))</f>
        <v>Transportation</v>
      </c>
      <c r="B72" s="272" t="str">
        <f>IF(ISBLANK(INDEX('Policy Characteristics'!B:B,MATCH($C72,'Policy Characteristics'!$C:$C,0))),"",INDEX('Policy Characteristics'!B:B,MATCH($C72,'Policy Characteristics'!$C:$C,0)))</f>
        <v>Electric Vehicle Sales Standard</v>
      </c>
      <c r="C72" s="274" t="str">
        <f t="shared" si="3"/>
        <v>Additional Minimum Required EV Sales Percentage</v>
      </c>
      <c r="D72" s="2" t="s">
        <v>47</v>
      </c>
      <c r="E72" s="2" t="s">
        <v>43</v>
      </c>
      <c r="F72" s="2" t="s">
        <v>85</v>
      </c>
      <c r="G72" s="2" t="s">
        <v>89</v>
      </c>
      <c r="H72" s="46">
        <v>500</v>
      </c>
      <c r="I72" s="44" t="s">
        <v>45</v>
      </c>
      <c r="J72" s="274" t="str">
        <f>IF(ISBLANK(INDEX('Policy Characteristics'!D:D,MATCH($C72,'Policy Characteristics'!$C:$C,0))),"",INDEX('Policy Characteristics'!D:D,MATCH($C72,'Policy Characteristics'!$C:$C,0)))</f>
        <v>EV Sales Standard</v>
      </c>
      <c r="K72" s="272" t="str">
        <f>IF(ISBLANK(INDEX('Policy Characteristics'!E:E,MATCH($C72,'Policy Characteristics'!$C:$C,0))),"",INDEX('Policy Characteristics'!E:E,MATCH($C72,'Policy Characteristics'!$C:$C,0)))</f>
        <v>trans EV minimum</v>
      </c>
      <c r="L72" s="285">
        <f>IF(ISBLANK(INDEX('Policy Characteristics'!F:F,MATCH($C72,'Policy Characteristics'!$C:$C,0))),"",INDEX('Policy Characteristics'!F:F,MATCH($C72,'Policy Characteristics'!$C:$C,0)))</f>
        <v>0</v>
      </c>
      <c r="M72" s="285">
        <f>IF(ISBLANK(INDEX('Policy Characteristics'!G:G,MATCH($C72,'Policy Characteristics'!$C:$C,0))),"",INDEX('Policy Characteristics'!G:G,MATCH($C72,'Policy Characteristics'!$C:$C,0)))</f>
        <v>1</v>
      </c>
      <c r="N72" s="285">
        <f>IF(ISBLANK(INDEX('Policy Characteristics'!H:H,MATCH($C72,'Policy Characteristics'!$C:$C,0))),"",INDEX('Policy Characteristics'!H:H,MATCH($C72,'Policy Characteristics'!$C:$C,0)))</f>
        <v>0.01</v>
      </c>
      <c r="O72" s="272" t="str">
        <f>IF(ISBLANK(INDEX('Policy Characteristics'!I:I,MATCH($C72,'Policy Characteristics'!$C:$C,0))),"",INDEX('Policy Characteristics'!I:I,MATCH($C72,'Policy Characteristics'!$C:$C,0)))</f>
        <v>% of new vehicles sold</v>
      </c>
      <c r="P72" s="272"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272" t="str">
        <f>IF(ISBLANK(INDEX('Policy Characteristics'!K:K,MATCH($C72,'Policy Characteristics'!$C:$C,0))),"",INDEX('Policy Characteristics'!K:K,MATCH($C72,'Policy Characteristics'!$C:$C,0)))</f>
        <v>transportation-sector-main.html#ev-mandate</v>
      </c>
      <c r="R72" s="272" t="str">
        <f>IF(ISBLANK(INDEX('Policy Characteristics'!L:L,MATCH($C72,'Policy Characteristics'!$C:$C,0))),"",INDEX('Policy Characteristics'!L:L,MATCH($C72,'Policy Characteristics'!$C:$C,0)))</f>
        <v>ev-mandate.html</v>
      </c>
    </row>
    <row r="73" spans="1:18" s="2" customFormat="1" x14ac:dyDescent="0.25">
      <c r="A73" s="272" t="str">
        <f>IF(ISBLANK(INDEX('Policy Characteristics'!A:A,MATCH($C73,'Policy Characteristics'!$C:$C,0))),"",INDEX('Policy Characteristics'!A:A,MATCH($C73,'Policy Characteristics'!$C:$C,0)))</f>
        <v>Transportation</v>
      </c>
      <c r="B73" s="272" t="str">
        <f>IF(ISBLANK(INDEX('Policy Characteristics'!B:B,MATCH($C73,'Policy Characteristics'!$C:$C,0))),"",INDEX('Policy Characteristics'!B:B,MATCH($C73,'Policy Characteristics'!$C:$C,0)))</f>
        <v>Electric Vehicle Sales Standard</v>
      </c>
      <c r="C73" s="274" t="str">
        <f t="shared" si="3"/>
        <v>Additional Minimum Required EV Sales Percentage</v>
      </c>
      <c r="D73" s="2" t="s">
        <v>44</v>
      </c>
      <c r="E73" s="2" t="s">
        <v>43</v>
      </c>
      <c r="F73" s="2" t="s">
        <v>86</v>
      </c>
      <c r="G73" s="2" t="s">
        <v>89</v>
      </c>
      <c r="H73" s="46">
        <v>501</v>
      </c>
      <c r="I73" s="44" t="s">
        <v>45</v>
      </c>
      <c r="J73" s="274" t="str">
        <f>IF(ISBLANK(INDEX('Policy Characteristics'!D:D,MATCH($C73,'Policy Characteristics'!$C:$C,0))),"",INDEX('Policy Characteristics'!D:D,MATCH($C73,'Policy Characteristics'!$C:$C,0)))</f>
        <v>EV Sales Standard</v>
      </c>
      <c r="K73" s="272" t="str">
        <f>IF(ISBLANK(INDEX('Policy Characteristics'!E:E,MATCH($C73,'Policy Characteristics'!$C:$C,0))),"",INDEX('Policy Characteristics'!E:E,MATCH($C73,'Policy Characteristics'!$C:$C,0)))</f>
        <v>trans EV minimum</v>
      </c>
      <c r="L73" s="285">
        <f>IF(ISBLANK(INDEX('Policy Characteristics'!F:F,MATCH($C73,'Policy Characteristics'!$C:$C,0))),"",INDEX('Policy Characteristics'!F:F,MATCH($C73,'Policy Characteristics'!$C:$C,0)))</f>
        <v>0</v>
      </c>
      <c r="M73" s="285">
        <f>IF(ISBLANK(INDEX('Policy Characteristics'!G:G,MATCH($C73,'Policy Characteristics'!$C:$C,0))),"",INDEX('Policy Characteristics'!G:G,MATCH($C73,'Policy Characteristics'!$C:$C,0)))</f>
        <v>1</v>
      </c>
      <c r="N73" s="285">
        <f>IF(ISBLANK(INDEX('Policy Characteristics'!H:H,MATCH($C73,'Policy Characteristics'!$C:$C,0))),"",INDEX('Policy Characteristics'!H:H,MATCH($C73,'Policy Characteristics'!$C:$C,0)))</f>
        <v>0.01</v>
      </c>
      <c r="O73" s="272" t="str">
        <f>IF(ISBLANK(INDEX('Policy Characteristics'!I:I,MATCH($C73,'Policy Characteristics'!$C:$C,0))),"",INDEX('Policy Characteristics'!I:I,MATCH($C73,'Policy Characteristics'!$C:$C,0)))</f>
        <v>% of new vehicles sold</v>
      </c>
      <c r="P73" s="272"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272" t="str">
        <f>IF(ISBLANK(INDEX('Policy Characteristics'!K:K,MATCH($C73,'Policy Characteristics'!$C:$C,0))),"",INDEX('Policy Characteristics'!K:K,MATCH($C73,'Policy Characteristics'!$C:$C,0)))</f>
        <v>transportation-sector-main.html#ev-mandate</v>
      </c>
      <c r="R73" s="272" t="str">
        <f>IF(ISBLANK(INDEX('Policy Characteristics'!L:L,MATCH($C73,'Policy Characteristics'!$C:$C,0))),"",INDEX('Policy Characteristics'!L:L,MATCH($C73,'Policy Characteristics'!$C:$C,0)))</f>
        <v>ev-mandate.html</v>
      </c>
    </row>
    <row r="74" spans="1:18" s="2" customFormat="1" x14ac:dyDescent="0.25">
      <c r="A74" s="272" t="str">
        <f>IF(ISBLANK(INDEX('Policy Characteristics'!A:A,MATCH($C74,'Policy Characteristics'!$C:$C,0))),"",INDEX('Policy Characteristics'!A:A,MATCH($C74,'Policy Characteristics'!$C:$C,0)))</f>
        <v>Transportation</v>
      </c>
      <c r="B74" s="272" t="str">
        <f>IF(ISBLANK(INDEX('Policy Characteristics'!B:B,MATCH($C74,'Policy Characteristics'!$C:$C,0))),"",INDEX('Policy Characteristics'!B:B,MATCH($C74,'Policy Characteristics'!$C:$C,0)))</f>
        <v>Electric Vehicle Sales Standard</v>
      </c>
      <c r="C74" s="274" t="str">
        <f t="shared" si="3"/>
        <v>Additional Minimum Required EV Sales Percentage</v>
      </c>
      <c r="D74" s="2" t="s">
        <v>47</v>
      </c>
      <c r="E74" s="2" t="s">
        <v>116</v>
      </c>
      <c r="F74" s="2" t="s">
        <v>85</v>
      </c>
      <c r="G74" s="2" t="s">
        <v>148</v>
      </c>
      <c r="H74" s="46">
        <v>188</v>
      </c>
      <c r="I74" s="44" t="s">
        <v>45</v>
      </c>
      <c r="J74" s="274" t="str">
        <f>IF(ISBLANK(INDEX('Policy Characteristics'!D:D,MATCH($C74,'Policy Characteristics'!$C:$C,0))),"",INDEX('Policy Characteristics'!D:D,MATCH($C74,'Policy Characteristics'!$C:$C,0)))</f>
        <v>EV Sales Standard</v>
      </c>
      <c r="K74" s="272" t="str">
        <f>IF(ISBLANK(INDEX('Policy Characteristics'!E:E,MATCH($C74,'Policy Characteristics'!$C:$C,0))),"",INDEX('Policy Characteristics'!E:E,MATCH($C74,'Policy Characteristics'!$C:$C,0)))</f>
        <v>trans EV minimum</v>
      </c>
      <c r="L74" s="285">
        <f>IF(ISBLANK(INDEX('Policy Characteristics'!F:F,MATCH($C74,'Policy Characteristics'!$C:$C,0))),"",INDEX('Policy Characteristics'!F:F,MATCH($C74,'Policy Characteristics'!$C:$C,0)))</f>
        <v>0</v>
      </c>
      <c r="M74" s="285">
        <f>IF(ISBLANK(INDEX('Policy Characteristics'!G:G,MATCH($C74,'Policy Characteristics'!$C:$C,0))),"",INDEX('Policy Characteristics'!G:G,MATCH($C74,'Policy Characteristics'!$C:$C,0)))</f>
        <v>1</v>
      </c>
      <c r="N74" s="285">
        <f>IF(ISBLANK(INDEX('Policy Characteristics'!H:H,MATCH($C74,'Policy Characteristics'!$C:$C,0))),"",INDEX('Policy Characteristics'!H:H,MATCH($C74,'Policy Characteristics'!$C:$C,0)))</f>
        <v>0.01</v>
      </c>
      <c r="O74" s="272" t="str">
        <f>IF(ISBLANK(INDEX('Policy Characteristics'!I:I,MATCH($C74,'Policy Characteristics'!$C:$C,0))),"",INDEX('Policy Characteristics'!I:I,MATCH($C74,'Policy Characteristics'!$C:$C,0)))</f>
        <v>% of new vehicles sold</v>
      </c>
      <c r="P74" s="272"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272" t="str">
        <f>IF(ISBLANK(INDEX('Policy Characteristics'!K:K,MATCH($C74,'Policy Characteristics'!$C:$C,0))),"",INDEX('Policy Characteristics'!K:K,MATCH($C74,'Policy Characteristics'!$C:$C,0)))</f>
        <v>transportation-sector-main.html#ev-mandate</v>
      </c>
      <c r="R74" s="272" t="str">
        <f>IF(ISBLANK(INDEX('Policy Characteristics'!L:L,MATCH($C74,'Policy Characteristics'!$C:$C,0))),"",INDEX('Policy Characteristics'!L:L,MATCH($C74,'Policy Characteristics'!$C:$C,0)))</f>
        <v>ev-mandate.html</v>
      </c>
    </row>
    <row r="75" spans="1:18" s="2" customFormat="1" x14ac:dyDescent="0.25">
      <c r="A75" s="272" t="str">
        <f>IF(ISBLANK(INDEX('Policy Characteristics'!A:A,MATCH($C75,'Policy Characteristics'!$C:$C,0))),"",INDEX('Policy Characteristics'!A:A,MATCH($C75,'Policy Characteristics'!$C:$C,0)))</f>
        <v>Transportation</v>
      </c>
      <c r="B75" s="272" t="str">
        <f>IF(ISBLANK(INDEX('Policy Characteristics'!B:B,MATCH($C75,'Policy Characteristics'!$C:$C,0))),"",INDEX('Policy Characteristics'!B:B,MATCH($C75,'Policy Characteristics'!$C:$C,0)))</f>
        <v>Electric Vehicle Sales Standard</v>
      </c>
      <c r="C75" s="274" t="str">
        <f t="shared" si="3"/>
        <v>Additional Minimum Required EV Sales Percentage</v>
      </c>
      <c r="D75" s="2" t="s">
        <v>44</v>
      </c>
      <c r="E75" s="2" t="s">
        <v>116</v>
      </c>
      <c r="F75" s="2" t="s">
        <v>86</v>
      </c>
      <c r="G75" s="2" t="s">
        <v>148</v>
      </c>
      <c r="H75" s="46">
        <v>591</v>
      </c>
      <c r="I75" s="6" t="s">
        <v>46</v>
      </c>
      <c r="J75" s="274" t="str">
        <f>IF(ISBLANK(INDEX('Policy Characteristics'!D:D,MATCH($C75,'Policy Characteristics'!$C:$C,0))),"",INDEX('Policy Characteristics'!D:D,MATCH($C75,'Policy Characteristics'!$C:$C,0)))</f>
        <v>EV Sales Standard</v>
      </c>
      <c r="K75" s="272" t="str">
        <f>IF(ISBLANK(INDEX('Policy Characteristics'!E:E,MATCH($C75,'Policy Characteristics'!$C:$C,0))),"",INDEX('Policy Characteristics'!E:E,MATCH($C75,'Policy Characteristics'!$C:$C,0)))</f>
        <v>trans EV minimum</v>
      </c>
      <c r="L75" s="285">
        <f>IF(ISBLANK(INDEX('Policy Characteristics'!F:F,MATCH($C75,'Policy Characteristics'!$C:$C,0))),"",INDEX('Policy Characteristics'!F:F,MATCH($C75,'Policy Characteristics'!$C:$C,0)))</f>
        <v>0</v>
      </c>
      <c r="M75" s="285">
        <f>IF(ISBLANK(INDEX('Policy Characteristics'!G:G,MATCH($C75,'Policy Characteristics'!$C:$C,0))),"",INDEX('Policy Characteristics'!G:G,MATCH($C75,'Policy Characteristics'!$C:$C,0)))</f>
        <v>1</v>
      </c>
      <c r="N75" s="285">
        <f>IF(ISBLANK(INDEX('Policy Characteristics'!H:H,MATCH($C75,'Policy Characteristics'!$C:$C,0))),"",INDEX('Policy Characteristics'!H:H,MATCH($C75,'Policy Characteristics'!$C:$C,0)))</f>
        <v>0.01</v>
      </c>
      <c r="O75" s="272" t="str">
        <f>IF(ISBLANK(INDEX('Policy Characteristics'!I:I,MATCH($C75,'Policy Characteristics'!$C:$C,0))),"",INDEX('Policy Characteristics'!I:I,MATCH($C75,'Policy Characteristics'!$C:$C,0)))</f>
        <v>% of new vehicles sold</v>
      </c>
      <c r="P75" s="272"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272" t="str">
        <f>IF(ISBLANK(INDEX('Policy Characteristics'!K:K,MATCH($C75,'Policy Characteristics'!$C:$C,0))),"",INDEX('Policy Characteristics'!K:K,MATCH($C75,'Policy Characteristics'!$C:$C,0)))</f>
        <v>transportation-sector-main.html#ev-mandate</v>
      </c>
      <c r="R75" s="272" t="str">
        <f>IF(ISBLANK(INDEX('Policy Characteristics'!L:L,MATCH($C75,'Policy Characteristics'!$C:$C,0))),"",INDEX('Policy Characteristics'!L:L,MATCH($C75,'Policy Characteristics'!$C:$C,0)))</f>
        <v>ev-mandate.html</v>
      </c>
    </row>
    <row r="76" spans="1:18" s="2" customFormat="1" x14ac:dyDescent="0.25">
      <c r="A76" s="272" t="str">
        <f>IF(ISBLANK(INDEX('Policy Characteristics'!A:A,MATCH($C76,'Policy Characteristics'!$C:$C,0))),"",INDEX('Policy Characteristics'!A:A,MATCH($C76,'Policy Characteristics'!$C:$C,0)))</f>
        <v>Transportation</v>
      </c>
      <c r="B76" s="272" t="str">
        <f>IF(ISBLANK(INDEX('Policy Characteristics'!B:B,MATCH($C76,'Policy Characteristics'!$C:$C,0))),"",INDEX('Policy Characteristics'!B:B,MATCH($C76,'Policy Characteristics'!$C:$C,0)))</f>
        <v>Electric Vehicle Subsidy</v>
      </c>
      <c r="C76" s="273" t="s">
        <v>482</v>
      </c>
      <c r="D76" s="44" t="s">
        <v>47</v>
      </c>
      <c r="E76" s="44" t="s">
        <v>39</v>
      </c>
      <c r="F76" s="44" t="s">
        <v>85</v>
      </c>
      <c r="G76" s="44" t="s">
        <v>39</v>
      </c>
      <c r="H76" s="46">
        <v>189</v>
      </c>
      <c r="I76" s="44" t="s">
        <v>45</v>
      </c>
      <c r="J76" s="274" t="str">
        <f>IF(ISBLANK(INDEX('Policy Characteristics'!D:D,MATCH($C76,'Policy Characteristics'!$C:$C,0))),"",INDEX('Policy Characteristics'!D:D,MATCH($C76,'Policy Characteristics'!$C:$C,0)))</f>
        <v>EV Subsidy</v>
      </c>
      <c r="K76" s="272" t="str">
        <f>IF(ISBLANK(INDEX('Policy Characteristics'!E:E,MATCH($C76,'Policy Characteristics'!$C:$C,0))),"",INDEX('Policy Characteristics'!E:E,MATCH($C76,'Policy Characteristics'!$C:$C,0)))</f>
        <v>trans EV subsidy</v>
      </c>
      <c r="L76" s="285">
        <f>IF(ISBLANK(INDEX('Policy Characteristics'!F:F,MATCH($C76,'Policy Characteristics'!$C:$C,0))),"",INDEX('Policy Characteristics'!F:F,MATCH($C76,'Policy Characteristics'!$C:$C,0)))</f>
        <v>0</v>
      </c>
      <c r="M76" s="285">
        <f>IF(ISBLANK(INDEX('Policy Characteristics'!G:G,MATCH($C76,'Policy Characteristics'!$C:$C,0))),"",INDEX('Policy Characteristics'!G:G,MATCH($C76,'Policy Characteristics'!$C:$C,0)))</f>
        <v>0.5</v>
      </c>
      <c r="N76" s="285">
        <f>IF(ISBLANK(INDEX('Policy Characteristics'!H:H,MATCH($C76,'Policy Characteristics'!$C:$C,0))),"",INDEX('Policy Characteristics'!H:H,MATCH($C76,'Policy Characteristics'!$C:$C,0)))</f>
        <v>0.01</v>
      </c>
      <c r="O76" s="272" t="str">
        <f>IF(ISBLANK(INDEX('Policy Characteristics'!I:I,MATCH($C76,'Policy Characteristics'!$C:$C,0))),"",INDEX('Policy Characteristics'!I:I,MATCH($C76,'Policy Characteristics'!$C:$C,0)))</f>
        <v>% of vehicle cost</v>
      </c>
      <c r="P76" s="272"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272" t="str">
        <f>IF(ISBLANK(INDEX('Policy Characteristics'!K:K,MATCH($C76,'Policy Characteristics'!$C:$C,0))),"",INDEX('Policy Characteristics'!K:K,MATCH($C76,'Policy Characteristics'!$C:$C,0)))</f>
        <v>transportation-sector-main.html#ev-subsidy</v>
      </c>
      <c r="R76" s="272" t="str">
        <f>IF(ISBLANK(INDEX('Policy Characteristics'!L:L,MATCH($C76,'Policy Characteristics'!$C:$C,0))),"",INDEX('Policy Characteristics'!L:L,MATCH($C76,'Policy Characteristics'!$C:$C,0)))</f>
        <v>ev-subsidy.html</v>
      </c>
    </row>
    <row r="77" spans="1:18" x14ac:dyDescent="0.25">
      <c r="A77" s="272" t="str">
        <f>IF(ISBLANK(INDEX('Policy Characteristics'!A:A,MATCH($C77,'Policy Characteristics'!$C:$C,0))),"",INDEX('Policy Characteristics'!A:A,MATCH($C77,'Policy Characteristics'!$C:$C,0)))</f>
        <v>Transportation</v>
      </c>
      <c r="B77" s="272" t="str">
        <f>IF(ISBLANK(INDEX('Policy Characteristics'!B:B,MATCH($C77,'Policy Characteristics'!$C:$C,0))),"",INDEX('Policy Characteristics'!B:B,MATCH($C77,'Policy Characteristics'!$C:$C,0)))</f>
        <v>Electric Vehicle Subsidy</v>
      </c>
      <c r="C77" s="274" t="str">
        <f t="shared" ref="C77:C87" si="4">C$76</f>
        <v>Additional EV Subsidy Percentage</v>
      </c>
      <c r="D77" s="2" t="s">
        <v>44</v>
      </c>
      <c r="E77" s="2" t="s">
        <v>39</v>
      </c>
      <c r="F77" s="2" t="s">
        <v>86</v>
      </c>
      <c r="G77" s="2" t="s">
        <v>39</v>
      </c>
      <c r="H77" s="43">
        <v>592</v>
      </c>
      <c r="I77" s="6" t="s">
        <v>46</v>
      </c>
      <c r="J77" s="274" t="str">
        <f>IF(ISBLANK(INDEX('Policy Characteristics'!D:D,MATCH($C77,'Policy Characteristics'!$C:$C,0))),"",INDEX('Policy Characteristics'!D:D,MATCH($C77,'Policy Characteristics'!$C:$C,0)))</f>
        <v>EV Subsidy</v>
      </c>
      <c r="K77" s="272" t="str">
        <f>IF(ISBLANK(INDEX('Policy Characteristics'!E:E,MATCH($C77,'Policy Characteristics'!$C:$C,0))),"",INDEX('Policy Characteristics'!E:E,MATCH($C77,'Policy Characteristics'!$C:$C,0)))</f>
        <v>trans EV subsidy</v>
      </c>
      <c r="L77" s="285">
        <f>IF(ISBLANK(INDEX('Policy Characteristics'!F:F,MATCH($C77,'Policy Characteristics'!$C:$C,0))),"",INDEX('Policy Characteristics'!F:F,MATCH($C77,'Policy Characteristics'!$C:$C,0)))</f>
        <v>0</v>
      </c>
      <c r="M77" s="285">
        <f>IF(ISBLANK(INDEX('Policy Characteristics'!G:G,MATCH($C77,'Policy Characteristics'!$C:$C,0))),"",INDEX('Policy Characteristics'!G:G,MATCH($C77,'Policy Characteristics'!$C:$C,0)))</f>
        <v>0.5</v>
      </c>
      <c r="N77" s="285">
        <f>IF(ISBLANK(INDEX('Policy Characteristics'!H:H,MATCH($C77,'Policy Characteristics'!$C:$C,0))),"",INDEX('Policy Characteristics'!H:H,MATCH($C77,'Policy Characteristics'!$C:$C,0)))</f>
        <v>0.01</v>
      </c>
      <c r="O77" s="272" t="str">
        <f>IF(ISBLANK(INDEX('Policy Characteristics'!I:I,MATCH($C77,'Policy Characteristics'!$C:$C,0))),"",INDEX('Policy Characteristics'!I:I,MATCH($C77,'Policy Characteristics'!$C:$C,0)))</f>
        <v>% of vehicle cost</v>
      </c>
      <c r="P77" s="272"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272" t="str">
        <f>IF(ISBLANK(INDEX('Policy Characteristics'!K:K,MATCH($C77,'Policy Characteristics'!$C:$C,0))),"",INDEX('Policy Characteristics'!K:K,MATCH($C77,'Policy Characteristics'!$C:$C,0)))</f>
        <v>transportation-sector-main.html#ev-subsidy</v>
      </c>
      <c r="R77" s="272" t="str">
        <f>IF(ISBLANK(INDEX('Policy Characteristics'!L:L,MATCH($C77,'Policy Characteristics'!$C:$C,0))),"",INDEX('Policy Characteristics'!L:L,MATCH($C77,'Policy Characteristics'!$C:$C,0)))</f>
        <v>ev-subsidy.html</v>
      </c>
    </row>
    <row r="78" spans="1:18" x14ac:dyDescent="0.25">
      <c r="A78" s="272" t="str">
        <f>IF(ISBLANK(INDEX('Policy Characteristics'!A:A,MATCH($C78,'Policy Characteristics'!$C:$C,0))),"",INDEX('Policy Characteristics'!A:A,MATCH($C78,'Policy Characteristics'!$C:$C,0)))</f>
        <v>Transportation</v>
      </c>
      <c r="B78" s="272" t="str">
        <f>IF(ISBLANK(INDEX('Policy Characteristics'!B:B,MATCH($C78,'Policy Characteristics'!$C:$C,0))),"",INDEX('Policy Characteristics'!B:B,MATCH($C78,'Policy Characteristics'!$C:$C,0)))</f>
        <v>Electric Vehicle Subsidy</v>
      </c>
      <c r="C78" s="274" t="str">
        <f t="shared" si="4"/>
        <v>Additional EV Subsidy Percentage</v>
      </c>
      <c r="D78" s="2" t="s">
        <v>47</v>
      </c>
      <c r="E78" s="2" t="s">
        <v>40</v>
      </c>
      <c r="F78" s="2" t="s">
        <v>85</v>
      </c>
      <c r="G78" s="2" t="s">
        <v>40</v>
      </c>
      <c r="H78" s="43">
        <v>593</v>
      </c>
      <c r="I78" s="6" t="s">
        <v>46</v>
      </c>
      <c r="J78" s="274" t="str">
        <f>IF(ISBLANK(INDEX('Policy Characteristics'!D:D,MATCH($C78,'Policy Characteristics'!$C:$C,0))),"",INDEX('Policy Characteristics'!D:D,MATCH($C78,'Policy Characteristics'!$C:$C,0)))</f>
        <v>EV Subsidy</v>
      </c>
      <c r="K78" s="272" t="str">
        <f>IF(ISBLANK(INDEX('Policy Characteristics'!E:E,MATCH($C78,'Policy Characteristics'!$C:$C,0))),"",INDEX('Policy Characteristics'!E:E,MATCH($C78,'Policy Characteristics'!$C:$C,0)))</f>
        <v>trans EV subsidy</v>
      </c>
      <c r="L78" s="285">
        <f>IF(ISBLANK(INDEX('Policy Characteristics'!F:F,MATCH($C78,'Policy Characteristics'!$C:$C,0))),"",INDEX('Policy Characteristics'!F:F,MATCH($C78,'Policy Characteristics'!$C:$C,0)))</f>
        <v>0</v>
      </c>
      <c r="M78" s="285">
        <f>IF(ISBLANK(INDEX('Policy Characteristics'!G:G,MATCH($C78,'Policy Characteristics'!$C:$C,0))),"",INDEX('Policy Characteristics'!G:G,MATCH($C78,'Policy Characteristics'!$C:$C,0)))</f>
        <v>0.5</v>
      </c>
      <c r="N78" s="285">
        <f>IF(ISBLANK(INDEX('Policy Characteristics'!H:H,MATCH($C78,'Policy Characteristics'!$C:$C,0))),"",INDEX('Policy Characteristics'!H:H,MATCH($C78,'Policy Characteristics'!$C:$C,0)))</f>
        <v>0.01</v>
      </c>
      <c r="O78" s="272" t="str">
        <f>IF(ISBLANK(INDEX('Policy Characteristics'!I:I,MATCH($C78,'Policy Characteristics'!$C:$C,0))),"",INDEX('Policy Characteristics'!I:I,MATCH($C78,'Policy Characteristics'!$C:$C,0)))</f>
        <v>% of vehicle cost</v>
      </c>
      <c r="P78" s="272"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272" t="str">
        <f>IF(ISBLANK(INDEX('Policy Characteristics'!K:K,MATCH($C78,'Policy Characteristics'!$C:$C,0))),"",INDEX('Policy Characteristics'!K:K,MATCH($C78,'Policy Characteristics'!$C:$C,0)))</f>
        <v>transportation-sector-main.html#ev-subsidy</v>
      </c>
      <c r="R78" s="272" t="str">
        <f>IF(ISBLANK(INDEX('Policy Characteristics'!L:L,MATCH($C78,'Policy Characteristics'!$C:$C,0))),"",INDEX('Policy Characteristics'!L:L,MATCH($C78,'Policy Characteristics'!$C:$C,0)))</f>
        <v>ev-subsidy.html</v>
      </c>
    </row>
    <row r="79" spans="1:18" x14ac:dyDescent="0.25">
      <c r="A79" s="272" t="str">
        <f>IF(ISBLANK(INDEX('Policy Characteristics'!A:A,MATCH($C79,'Policy Characteristics'!$C:$C,0))),"",INDEX('Policy Characteristics'!A:A,MATCH($C79,'Policy Characteristics'!$C:$C,0)))</f>
        <v>Transportation</v>
      </c>
      <c r="B79" s="272" t="str">
        <f>IF(ISBLANK(INDEX('Policy Characteristics'!B:B,MATCH($C79,'Policy Characteristics'!$C:$C,0))),"",INDEX('Policy Characteristics'!B:B,MATCH($C79,'Policy Characteristics'!$C:$C,0)))</f>
        <v>Electric Vehicle Subsidy</v>
      </c>
      <c r="C79" s="274" t="str">
        <f t="shared" si="4"/>
        <v>Additional EV Subsidy Percentage</v>
      </c>
      <c r="D79" s="2" t="s">
        <v>44</v>
      </c>
      <c r="E79" s="2" t="s">
        <v>40</v>
      </c>
      <c r="F79" s="2" t="s">
        <v>86</v>
      </c>
      <c r="G79" s="2" t="s">
        <v>40</v>
      </c>
      <c r="H79" s="43">
        <v>594</v>
      </c>
      <c r="I79" s="6" t="s">
        <v>46</v>
      </c>
      <c r="J79" s="274" t="str">
        <f>IF(ISBLANK(INDEX('Policy Characteristics'!D:D,MATCH($C79,'Policy Characteristics'!$C:$C,0))),"",INDEX('Policy Characteristics'!D:D,MATCH($C79,'Policy Characteristics'!$C:$C,0)))</f>
        <v>EV Subsidy</v>
      </c>
      <c r="K79" s="272" t="str">
        <f>IF(ISBLANK(INDEX('Policy Characteristics'!E:E,MATCH($C79,'Policy Characteristics'!$C:$C,0))),"",INDEX('Policy Characteristics'!E:E,MATCH($C79,'Policy Characteristics'!$C:$C,0)))</f>
        <v>trans EV subsidy</v>
      </c>
      <c r="L79" s="285">
        <f>IF(ISBLANK(INDEX('Policy Characteristics'!F:F,MATCH($C79,'Policy Characteristics'!$C:$C,0))),"",INDEX('Policy Characteristics'!F:F,MATCH($C79,'Policy Characteristics'!$C:$C,0)))</f>
        <v>0</v>
      </c>
      <c r="M79" s="285">
        <f>IF(ISBLANK(INDEX('Policy Characteristics'!G:G,MATCH($C79,'Policy Characteristics'!$C:$C,0))),"",INDEX('Policy Characteristics'!G:G,MATCH($C79,'Policy Characteristics'!$C:$C,0)))</f>
        <v>0.5</v>
      </c>
      <c r="N79" s="285">
        <f>IF(ISBLANK(INDEX('Policy Characteristics'!H:H,MATCH($C79,'Policy Characteristics'!$C:$C,0))),"",INDEX('Policy Characteristics'!H:H,MATCH($C79,'Policy Characteristics'!$C:$C,0)))</f>
        <v>0.01</v>
      </c>
      <c r="O79" s="272" t="str">
        <f>IF(ISBLANK(INDEX('Policy Characteristics'!I:I,MATCH($C79,'Policy Characteristics'!$C:$C,0))),"",INDEX('Policy Characteristics'!I:I,MATCH($C79,'Policy Characteristics'!$C:$C,0)))</f>
        <v>% of vehicle cost</v>
      </c>
      <c r="P79" s="272"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272" t="str">
        <f>IF(ISBLANK(INDEX('Policy Characteristics'!K:K,MATCH($C79,'Policy Characteristics'!$C:$C,0))),"",INDEX('Policy Characteristics'!K:K,MATCH($C79,'Policy Characteristics'!$C:$C,0)))</f>
        <v>transportation-sector-main.html#ev-subsidy</v>
      </c>
      <c r="R79" s="272" t="str">
        <f>IF(ISBLANK(INDEX('Policy Characteristics'!L:L,MATCH($C79,'Policy Characteristics'!$C:$C,0))),"",INDEX('Policy Characteristics'!L:L,MATCH($C79,'Policy Characteristics'!$C:$C,0)))</f>
        <v>ev-subsidy.html</v>
      </c>
    </row>
    <row r="80" spans="1:18" x14ac:dyDescent="0.25">
      <c r="A80" s="272" t="str">
        <f>IF(ISBLANK(INDEX('Policy Characteristics'!A:A,MATCH($C80,'Policy Characteristics'!$C:$C,0))),"",INDEX('Policy Characteristics'!A:A,MATCH($C80,'Policy Characteristics'!$C:$C,0)))</f>
        <v>Transportation</v>
      </c>
      <c r="B80" s="272" t="str">
        <f>IF(ISBLANK(INDEX('Policy Characteristics'!B:B,MATCH($C80,'Policy Characteristics'!$C:$C,0))),"",INDEX('Policy Characteristics'!B:B,MATCH($C80,'Policy Characteristics'!$C:$C,0)))</f>
        <v>Electric Vehicle Subsidy</v>
      </c>
      <c r="C80" s="274" t="str">
        <f t="shared" si="4"/>
        <v>Additional EV Subsidy Percentage</v>
      </c>
      <c r="D80" s="2" t="s">
        <v>47</v>
      </c>
      <c r="E80" s="2" t="s">
        <v>41</v>
      </c>
      <c r="F80" s="2" t="s">
        <v>85</v>
      </c>
      <c r="G80" s="2" t="s">
        <v>87</v>
      </c>
      <c r="H80" s="43">
        <v>595</v>
      </c>
      <c r="I80" s="6" t="s">
        <v>46</v>
      </c>
      <c r="J80" s="274" t="str">
        <f>IF(ISBLANK(INDEX('Policy Characteristics'!D:D,MATCH($C80,'Policy Characteristics'!$C:$C,0))),"",INDEX('Policy Characteristics'!D:D,MATCH($C80,'Policy Characteristics'!$C:$C,0)))</f>
        <v>EV Subsidy</v>
      </c>
      <c r="K80" s="272" t="str">
        <f>IF(ISBLANK(INDEX('Policy Characteristics'!E:E,MATCH($C80,'Policy Characteristics'!$C:$C,0))),"",INDEX('Policy Characteristics'!E:E,MATCH($C80,'Policy Characteristics'!$C:$C,0)))</f>
        <v>trans EV subsidy</v>
      </c>
      <c r="L80" s="285">
        <f>IF(ISBLANK(INDEX('Policy Characteristics'!F:F,MATCH($C80,'Policy Characteristics'!$C:$C,0))),"",INDEX('Policy Characteristics'!F:F,MATCH($C80,'Policy Characteristics'!$C:$C,0)))</f>
        <v>0</v>
      </c>
      <c r="M80" s="285">
        <f>IF(ISBLANK(INDEX('Policy Characteristics'!G:G,MATCH($C80,'Policy Characteristics'!$C:$C,0))),"",INDEX('Policy Characteristics'!G:G,MATCH($C80,'Policy Characteristics'!$C:$C,0)))</f>
        <v>0.5</v>
      </c>
      <c r="N80" s="285">
        <f>IF(ISBLANK(INDEX('Policy Characteristics'!H:H,MATCH($C80,'Policy Characteristics'!$C:$C,0))),"",INDEX('Policy Characteristics'!H:H,MATCH($C80,'Policy Characteristics'!$C:$C,0)))</f>
        <v>0.01</v>
      </c>
      <c r="O80" s="272" t="str">
        <f>IF(ISBLANK(INDEX('Policy Characteristics'!I:I,MATCH($C80,'Policy Characteristics'!$C:$C,0))),"",INDEX('Policy Characteristics'!I:I,MATCH($C80,'Policy Characteristics'!$C:$C,0)))</f>
        <v>% of vehicle cost</v>
      </c>
      <c r="P80" s="272"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272" t="str">
        <f>IF(ISBLANK(INDEX('Policy Characteristics'!K:K,MATCH($C80,'Policy Characteristics'!$C:$C,0))),"",INDEX('Policy Characteristics'!K:K,MATCH($C80,'Policy Characteristics'!$C:$C,0)))</f>
        <v>transportation-sector-main.html#ev-subsidy</v>
      </c>
      <c r="R80" s="272" t="str">
        <f>IF(ISBLANK(INDEX('Policy Characteristics'!L:L,MATCH($C80,'Policy Characteristics'!$C:$C,0))),"",INDEX('Policy Characteristics'!L:L,MATCH($C80,'Policy Characteristics'!$C:$C,0)))</f>
        <v>ev-subsidy.html</v>
      </c>
    </row>
    <row r="81" spans="1:18" x14ac:dyDescent="0.25">
      <c r="A81" s="272" t="str">
        <f>IF(ISBLANK(INDEX('Policy Characteristics'!A:A,MATCH($C81,'Policy Characteristics'!$C:$C,0))),"",INDEX('Policy Characteristics'!A:A,MATCH($C81,'Policy Characteristics'!$C:$C,0)))</f>
        <v>Transportation</v>
      </c>
      <c r="B81" s="272" t="str">
        <f>IF(ISBLANK(INDEX('Policy Characteristics'!B:B,MATCH($C81,'Policy Characteristics'!$C:$C,0))),"",INDEX('Policy Characteristics'!B:B,MATCH($C81,'Policy Characteristics'!$C:$C,0)))</f>
        <v>Electric Vehicle Subsidy</v>
      </c>
      <c r="C81" s="274" t="str">
        <f t="shared" si="4"/>
        <v>Additional EV Subsidy Percentage</v>
      </c>
      <c r="D81" s="2" t="s">
        <v>44</v>
      </c>
      <c r="E81" s="2" t="s">
        <v>41</v>
      </c>
      <c r="F81" s="2" t="s">
        <v>86</v>
      </c>
      <c r="G81" s="2" t="s">
        <v>87</v>
      </c>
      <c r="H81" s="43">
        <v>596</v>
      </c>
      <c r="I81" s="6" t="s">
        <v>46</v>
      </c>
      <c r="J81" s="274" t="str">
        <f>IF(ISBLANK(INDEX('Policy Characteristics'!D:D,MATCH($C81,'Policy Characteristics'!$C:$C,0))),"",INDEX('Policy Characteristics'!D:D,MATCH($C81,'Policy Characteristics'!$C:$C,0)))</f>
        <v>EV Subsidy</v>
      </c>
      <c r="K81" s="272" t="str">
        <f>IF(ISBLANK(INDEX('Policy Characteristics'!E:E,MATCH($C81,'Policy Characteristics'!$C:$C,0))),"",INDEX('Policy Characteristics'!E:E,MATCH($C81,'Policy Characteristics'!$C:$C,0)))</f>
        <v>trans EV subsidy</v>
      </c>
      <c r="L81" s="285">
        <f>IF(ISBLANK(INDEX('Policy Characteristics'!F:F,MATCH($C81,'Policy Characteristics'!$C:$C,0))),"",INDEX('Policy Characteristics'!F:F,MATCH($C81,'Policy Characteristics'!$C:$C,0)))</f>
        <v>0</v>
      </c>
      <c r="M81" s="285">
        <f>IF(ISBLANK(INDEX('Policy Characteristics'!G:G,MATCH($C81,'Policy Characteristics'!$C:$C,0))),"",INDEX('Policy Characteristics'!G:G,MATCH($C81,'Policy Characteristics'!$C:$C,0)))</f>
        <v>0.5</v>
      </c>
      <c r="N81" s="285">
        <f>IF(ISBLANK(INDEX('Policy Characteristics'!H:H,MATCH($C81,'Policy Characteristics'!$C:$C,0))),"",INDEX('Policy Characteristics'!H:H,MATCH($C81,'Policy Characteristics'!$C:$C,0)))</f>
        <v>0.01</v>
      </c>
      <c r="O81" s="272" t="str">
        <f>IF(ISBLANK(INDEX('Policy Characteristics'!I:I,MATCH($C81,'Policy Characteristics'!$C:$C,0))),"",INDEX('Policy Characteristics'!I:I,MATCH($C81,'Policy Characteristics'!$C:$C,0)))</f>
        <v>% of vehicle cost</v>
      </c>
      <c r="P81" s="272"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272" t="str">
        <f>IF(ISBLANK(INDEX('Policy Characteristics'!K:K,MATCH($C81,'Policy Characteristics'!$C:$C,0))),"",INDEX('Policy Characteristics'!K:K,MATCH($C81,'Policy Characteristics'!$C:$C,0)))</f>
        <v>transportation-sector-main.html#ev-subsidy</v>
      </c>
      <c r="R81" s="272" t="str">
        <f>IF(ISBLANK(INDEX('Policy Characteristics'!L:L,MATCH($C81,'Policy Characteristics'!$C:$C,0))),"",INDEX('Policy Characteristics'!L:L,MATCH($C81,'Policy Characteristics'!$C:$C,0)))</f>
        <v>ev-subsidy.html</v>
      </c>
    </row>
    <row r="82" spans="1:18" x14ac:dyDescent="0.25">
      <c r="A82" s="272" t="str">
        <f>IF(ISBLANK(INDEX('Policy Characteristics'!A:A,MATCH($C82,'Policy Characteristics'!$C:$C,0))),"",INDEX('Policy Characteristics'!A:A,MATCH($C82,'Policy Characteristics'!$C:$C,0)))</f>
        <v>Transportation</v>
      </c>
      <c r="B82" s="272" t="str">
        <f>IF(ISBLANK(INDEX('Policy Characteristics'!B:B,MATCH($C82,'Policy Characteristics'!$C:$C,0))),"",INDEX('Policy Characteristics'!B:B,MATCH($C82,'Policy Characteristics'!$C:$C,0)))</f>
        <v>Electric Vehicle Subsidy</v>
      </c>
      <c r="C82" s="274" t="str">
        <f t="shared" si="4"/>
        <v>Additional EV Subsidy Percentage</v>
      </c>
      <c r="D82" s="2" t="s">
        <v>47</v>
      </c>
      <c r="E82" s="2" t="s">
        <v>42</v>
      </c>
      <c r="F82" s="2" t="s">
        <v>85</v>
      </c>
      <c r="G82" s="2" t="s">
        <v>88</v>
      </c>
      <c r="H82" s="43">
        <v>597</v>
      </c>
      <c r="I82" s="6" t="s">
        <v>46</v>
      </c>
      <c r="J82" s="274" t="str">
        <f>IF(ISBLANK(INDEX('Policy Characteristics'!D:D,MATCH($C82,'Policy Characteristics'!$C:$C,0))),"",INDEX('Policy Characteristics'!D:D,MATCH($C82,'Policy Characteristics'!$C:$C,0)))</f>
        <v>EV Subsidy</v>
      </c>
      <c r="K82" s="272" t="str">
        <f>IF(ISBLANK(INDEX('Policy Characteristics'!E:E,MATCH($C82,'Policy Characteristics'!$C:$C,0))),"",INDEX('Policy Characteristics'!E:E,MATCH($C82,'Policy Characteristics'!$C:$C,0)))</f>
        <v>trans EV subsidy</v>
      </c>
      <c r="L82" s="285">
        <f>IF(ISBLANK(INDEX('Policy Characteristics'!F:F,MATCH($C82,'Policy Characteristics'!$C:$C,0))),"",INDEX('Policy Characteristics'!F:F,MATCH($C82,'Policy Characteristics'!$C:$C,0)))</f>
        <v>0</v>
      </c>
      <c r="M82" s="285">
        <f>IF(ISBLANK(INDEX('Policy Characteristics'!G:G,MATCH($C82,'Policy Characteristics'!$C:$C,0))),"",INDEX('Policy Characteristics'!G:G,MATCH($C82,'Policy Characteristics'!$C:$C,0)))</f>
        <v>0.5</v>
      </c>
      <c r="N82" s="285">
        <f>IF(ISBLANK(INDEX('Policy Characteristics'!H:H,MATCH($C82,'Policy Characteristics'!$C:$C,0))),"",INDEX('Policy Characteristics'!H:H,MATCH($C82,'Policy Characteristics'!$C:$C,0)))</f>
        <v>0.01</v>
      </c>
      <c r="O82" s="272" t="str">
        <f>IF(ISBLANK(INDEX('Policy Characteristics'!I:I,MATCH($C82,'Policy Characteristics'!$C:$C,0))),"",INDEX('Policy Characteristics'!I:I,MATCH($C82,'Policy Characteristics'!$C:$C,0)))</f>
        <v>% of vehicle cost</v>
      </c>
      <c r="P82" s="272"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272" t="str">
        <f>IF(ISBLANK(INDEX('Policy Characteristics'!K:K,MATCH($C82,'Policy Characteristics'!$C:$C,0))),"",INDEX('Policy Characteristics'!K:K,MATCH($C82,'Policy Characteristics'!$C:$C,0)))</f>
        <v>transportation-sector-main.html#ev-subsidy</v>
      </c>
      <c r="R82" s="272" t="str">
        <f>IF(ISBLANK(INDEX('Policy Characteristics'!L:L,MATCH($C82,'Policy Characteristics'!$C:$C,0))),"",INDEX('Policy Characteristics'!L:L,MATCH($C82,'Policy Characteristics'!$C:$C,0)))</f>
        <v>ev-subsidy.html</v>
      </c>
    </row>
    <row r="83" spans="1:18" x14ac:dyDescent="0.25">
      <c r="A83" s="272" t="str">
        <f>IF(ISBLANK(INDEX('Policy Characteristics'!A:A,MATCH($C83,'Policy Characteristics'!$C:$C,0))),"",INDEX('Policy Characteristics'!A:A,MATCH($C83,'Policy Characteristics'!$C:$C,0)))</f>
        <v>Transportation</v>
      </c>
      <c r="B83" s="272" t="str">
        <f>IF(ISBLANK(INDEX('Policy Characteristics'!B:B,MATCH($C83,'Policy Characteristics'!$C:$C,0))),"",INDEX('Policy Characteristics'!B:B,MATCH($C83,'Policy Characteristics'!$C:$C,0)))</f>
        <v>Electric Vehicle Subsidy</v>
      </c>
      <c r="C83" s="274" t="str">
        <f t="shared" si="4"/>
        <v>Additional EV Subsidy Percentage</v>
      </c>
      <c r="D83" s="2" t="s">
        <v>44</v>
      </c>
      <c r="E83" s="2" t="s">
        <v>42</v>
      </c>
      <c r="F83" s="2" t="s">
        <v>86</v>
      </c>
      <c r="G83" s="2" t="s">
        <v>88</v>
      </c>
      <c r="H83" s="43">
        <v>598</v>
      </c>
      <c r="I83" s="6" t="s">
        <v>46</v>
      </c>
      <c r="J83" s="274" t="str">
        <f>IF(ISBLANK(INDEX('Policy Characteristics'!D:D,MATCH($C83,'Policy Characteristics'!$C:$C,0))),"",INDEX('Policy Characteristics'!D:D,MATCH($C83,'Policy Characteristics'!$C:$C,0)))</f>
        <v>EV Subsidy</v>
      </c>
      <c r="K83" s="272" t="str">
        <f>IF(ISBLANK(INDEX('Policy Characteristics'!E:E,MATCH($C83,'Policy Characteristics'!$C:$C,0))),"",INDEX('Policy Characteristics'!E:E,MATCH($C83,'Policy Characteristics'!$C:$C,0)))</f>
        <v>trans EV subsidy</v>
      </c>
      <c r="L83" s="285">
        <f>IF(ISBLANK(INDEX('Policy Characteristics'!F:F,MATCH($C83,'Policy Characteristics'!$C:$C,0))),"",INDEX('Policy Characteristics'!F:F,MATCH($C83,'Policy Characteristics'!$C:$C,0)))</f>
        <v>0</v>
      </c>
      <c r="M83" s="285">
        <f>IF(ISBLANK(INDEX('Policy Characteristics'!G:G,MATCH($C83,'Policy Characteristics'!$C:$C,0))),"",INDEX('Policy Characteristics'!G:G,MATCH($C83,'Policy Characteristics'!$C:$C,0)))</f>
        <v>0.5</v>
      </c>
      <c r="N83" s="285">
        <f>IF(ISBLANK(INDEX('Policy Characteristics'!H:H,MATCH($C83,'Policy Characteristics'!$C:$C,0))),"",INDEX('Policy Characteristics'!H:H,MATCH($C83,'Policy Characteristics'!$C:$C,0)))</f>
        <v>0.01</v>
      </c>
      <c r="O83" s="272" t="str">
        <f>IF(ISBLANK(INDEX('Policy Characteristics'!I:I,MATCH($C83,'Policy Characteristics'!$C:$C,0))),"",INDEX('Policy Characteristics'!I:I,MATCH($C83,'Policy Characteristics'!$C:$C,0)))</f>
        <v>% of vehicle cost</v>
      </c>
      <c r="P83" s="272"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272" t="str">
        <f>IF(ISBLANK(INDEX('Policy Characteristics'!K:K,MATCH($C83,'Policy Characteristics'!$C:$C,0))),"",INDEX('Policy Characteristics'!K:K,MATCH($C83,'Policy Characteristics'!$C:$C,0)))</f>
        <v>transportation-sector-main.html#ev-subsidy</v>
      </c>
      <c r="R83" s="272" t="str">
        <f>IF(ISBLANK(INDEX('Policy Characteristics'!L:L,MATCH($C83,'Policy Characteristics'!$C:$C,0))),"",INDEX('Policy Characteristics'!L:L,MATCH($C83,'Policy Characteristics'!$C:$C,0)))</f>
        <v>ev-subsidy.html</v>
      </c>
    </row>
    <row r="84" spans="1:18" x14ac:dyDescent="0.25">
      <c r="A84" s="272" t="str">
        <f>IF(ISBLANK(INDEX('Policy Characteristics'!A:A,MATCH($C84,'Policy Characteristics'!$C:$C,0))),"",INDEX('Policy Characteristics'!A:A,MATCH($C84,'Policy Characteristics'!$C:$C,0)))</f>
        <v>Transportation</v>
      </c>
      <c r="B84" s="272" t="str">
        <f>IF(ISBLANK(INDEX('Policy Characteristics'!B:B,MATCH($C84,'Policy Characteristics'!$C:$C,0))),"",INDEX('Policy Characteristics'!B:B,MATCH($C84,'Policy Characteristics'!$C:$C,0)))</f>
        <v>Electric Vehicle Subsidy</v>
      </c>
      <c r="C84" s="274" t="str">
        <f t="shared" si="4"/>
        <v>Additional EV Subsidy Percentage</v>
      </c>
      <c r="D84" s="2" t="s">
        <v>47</v>
      </c>
      <c r="E84" s="2" t="s">
        <v>43</v>
      </c>
      <c r="F84" s="2" t="s">
        <v>85</v>
      </c>
      <c r="G84" s="2" t="s">
        <v>89</v>
      </c>
      <c r="H84" s="43">
        <v>599</v>
      </c>
      <c r="I84" s="6" t="s">
        <v>46</v>
      </c>
      <c r="J84" s="274" t="str">
        <f>IF(ISBLANK(INDEX('Policy Characteristics'!D:D,MATCH($C84,'Policy Characteristics'!$C:$C,0))),"",INDEX('Policy Characteristics'!D:D,MATCH($C84,'Policy Characteristics'!$C:$C,0)))</f>
        <v>EV Subsidy</v>
      </c>
      <c r="K84" s="272" t="str">
        <f>IF(ISBLANK(INDEX('Policy Characteristics'!E:E,MATCH($C84,'Policy Characteristics'!$C:$C,0))),"",INDEX('Policy Characteristics'!E:E,MATCH($C84,'Policy Characteristics'!$C:$C,0)))</f>
        <v>trans EV subsidy</v>
      </c>
      <c r="L84" s="285">
        <f>IF(ISBLANK(INDEX('Policy Characteristics'!F:F,MATCH($C84,'Policy Characteristics'!$C:$C,0))),"",INDEX('Policy Characteristics'!F:F,MATCH($C84,'Policy Characteristics'!$C:$C,0)))</f>
        <v>0</v>
      </c>
      <c r="M84" s="285">
        <f>IF(ISBLANK(INDEX('Policy Characteristics'!G:G,MATCH($C84,'Policy Characteristics'!$C:$C,0))),"",INDEX('Policy Characteristics'!G:G,MATCH($C84,'Policy Characteristics'!$C:$C,0)))</f>
        <v>0.5</v>
      </c>
      <c r="N84" s="285">
        <f>IF(ISBLANK(INDEX('Policy Characteristics'!H:H,MATCH($C84,'Policy Characteristics'!$C:$C,0))),"",INDEX('Policy Characteristics'!H:H,MATCH($C84,'Policy Characteristics'!$C:$C,0)))</f>
        <v>0.01</v>
      </c>
      <c r="O84" s="272" t="str">
        <f>IF(ISBLANK(INDEX('Policy Characteristics'!I:I,MATCH($C84,'Policy Characteristics'!$C:$C,0))),"",INDEX('Policy Characteristics'!I:I,MATCH($C84,'Policy Characteristics'!$C:$C,0)))</f>
        <v>% of vehicle cost</v>
      </c>
      <c r="P84" s="272"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272" t="str">
        <f>IF(ISBLANK(INDEX('Policy Characteristics'!K:K,MATCH($C84,'Policy Characteristics'!$C:$C,0))),"",INDEX('Policy Characteristics'!K:K,MATCH($C84,'Policy Characteristics'!$C:$C,0)))</f>
        <v>transportation-sector-main.html#ev-subsidy</v>
      </c>
      <c r="R84" s="272" t="str">
        <f>IF(ISBLANK(INDEX('Policy Characteristics'!L:L,MATCH($C84,'Policy Characteristics'!$C:$C,0))),"",INDEX('Policy Characteristics'!L:L,MATCH($C84,'Policy Characteristics'!$C:$C,0)))</f>
        <v>ev-subsidy.html</v>
      </c>
    </row>
    <row r="85" spans="1:18" x14ac:dyDescent="0.25">
      <c r="A85" s="272" t="str">
        <f>IF(ISBLANK(INDEX('Policy Characteristics'!A:A,MATCH($C85,'Policy Characteristics'!$C:$C,0))),"",INDEX('Policy Characteristics'!A:A,MATCH($C85,'Policy Characteristics'!$C:$C,0)))</f>
        <v>Transportation</v>
      </c>
      <c r="B85" s="272" t="str">
        <f>IF(ISBLANK(INDEX('Policy Characteristics'!B:B,MATCH($C85,'Policy Characteristics'!$C:$C,0))),"",INDEX('Policy Characteristics'!B:B,MATCH($C85,'Policy Characteristics'!$C:$C,0)))</f>
        <v>Electric Vehicle Subsidy</v>
      </c>
      <c r="C85" s="274" t="str">
        <f t="shared" si="4"/>
        <v>Additional EV Subsidy Percentage</v>
      </c>
      <c r="D85" s="2" t="s">
        <v>44</v>
      </c>
      <c r="E85" s="2" t="s">
        <v>43</v>
      </c>
      <c r="F85" s="2" t="s">
        <v>86</v>
      </c>
      <c r="G85" s="2" t="s">
        <v>89</v>
      </c>
      <c r="H85" s="43">
        <v>600</v>
      </c>
      <c r="I85" s="6" t="s">
        <v>46</v>
      </c>
      <c r="J85" s="274" t="str">
        <f>IF(ISBLANK(INDEX('Policy Characteristics'!D:D,MATCH($C85,'Policy Characteristics'!$C:$C,0))),"",INDEX('Policy Characteristics'!D:D,MATCH($C85,'Policy Characteristics'!$C:$C,0)))</f>
        <v>EV Subsidy</v>
      </c>
      <c r="K85" s="272" t="str">
        <f>IF(ISBLANK(INDEX('Policy Characteristics'!E:E,MATCH($C85,'Policy Characteristics'!$C:$C,0))),"",INDEX('Policy Characteristics'!E:E,MATCH($C85,'Policy Characteristics'!$C:$C,0)))</f>
        <v>trans EV subsidy</v>
      </c>
      <c r="L85" s="285">
        <f>IF(ISBLANK(INDEX('Policy Characteristics'!F:F,MATCH($C85,'Policy Characteristics'!$C:$C,0))),"",INDEX('Policy Characteristics'!F:F,MATCH($C85,'Policy Characteristics'!$C:$C,0)))</f>
        <v>0</v>
      </c>
      <c r="M85" s="285">
        <f>IF(ISBLANK(INDEX('Policy Characteristics'!G:G,MATCH($C85,'Policy Characteristics'!$C:$C,0))),"",INDEX('Policy Characteristics'!G:G,MATCH($C85,'Policy Characteristics'!$C:$C,0)))</f>
        <v>0.5</v>
      </c>
      <c r="N85" s="285">
        <f>IF(ISBLANK(INDEX('Policy Characteristics'!H:H,MATCH($C85,'Policy Characteristics'!$C:$C,0))),"",INDEX('Policy Characteristics'!H:H,MATCH($C85,'Policy Characteristics'!$C:$C,0)))</f>
        <v>0.01</v>
      </c>
      <c r="O85" s="272" t="str">
        <f>IF(ISBLANK(INDEX('Policy Characteristics'!I:I,MATCH($C85,'Policy Characteristics'!$C:$C,0))),"",INDEX('Policy Characteristics'!I:I,MATCH($C85,'Policy Characteristics'!$C:$C,0)))</f>
        <v>% of vehicle cost</v>
      </c>
      <c r="P85" s="272"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272" t="str">
        <f>IF(ISBLANK(INDEX('Policy Characteristics'!K:K,MATCH($C85,'Policy Characteristics'!$C:$C,0))),"",INDEX('Policy Characteristics'!K:K,MATCH($C85,'Policy Characteristics'!$C:$C,0)))</f>
        <v>transportation-sector-main.html#ev-subsidy</v>
      </c>
      <c r="R85" s="272" t="str">
        <f>IF(ISBLANK(INDEX('Policy Characteristics'!L:L,MATCH($C85,'Policy Characteristics'!$C:$C,0))),"",INDEX('Policy Characteristics'!L:L,MATCH($C85,'Policy Characteristics'!$C:$C,0)))</f>
        <v>ev-subsidy.html</v>
      </c>
    </row>
    <row r="86" spans="1:18" x14ac:dyDescent="0.25">
      <c r="A86" s="272" t="str">
        <f>IF(ISBLANK(INDEX('Policy Characteristics'!A:A,MATCH($C86,'Policy Characteristics'!$C:$C,0))),"",INDEX('Policy Characteristics'!A:A,MATCH($C86,'Policy Characteristics'!$C:$C,0)))</f>
        <v>Transportation</v>
      </c>
      <c r="B86" s="272" t="str">
        <f>IF(ISBLANK(INDEX('Policy Characteristics'!B:B,MATCH($C86,'Policy Characteristics'!$C:$C,0))),"",INDEX('Policy Characteristics'!B:B,MATCH($C86,'Policy Characteristics'!$C:$C,0)))</f>
        <v>Electric Vehicle Subsidy</v>
      </c>
      <c r="C86" s="274" t="str">
        <f t="shared" si="4"/>
        <v>Additional EV Subsidy Percentage</v>
      </c>
      <c r="D86" s="2" t="s">
        <v>47</v>
      </c>
      <c r="E86" s="2" t="s">
        <v>116</v>
      </c>
      <c r="F86" s="2" t="s">
        <v>85</v>
      </c>
      <c r="G86" s="2" t="s">
        <v>148</v>
      </c>
      <c r="H86" s="43">
        <v>601</v>
      </c>
      <c r="I86" s="6" t="s">
        <v>46</v>
      </c>
      <c r="J86" s="274" t="str">
        <f>IF(ISBLANK(INDEX('Policy Characteristics'!D:D,MATCH($C86,'Policy Characteristics'!$C:$C,0))),"",INDEX('Policy Characteristics'!D:D,MATCH($C86,'Policy Characteristics'!$C:$C,0)))</f>
        <v>EV Subsidy</v>
      </c>
      <c r="K86" s="272" t="str">
        <f>IF(ISBLANK(INDEX('Policy Characteristics'!E:E,MATCH($C86,'Policy Characteristics'!$C:$C,0))),"",INDEX('Policy Characteristics'!E:E,MATCH($C86,'Policy Characteristics'!$C:$C,0)))</f>
        <v>trans EV subsidy</v>
      </c>
      <c r="L86" s="285">
        <f>IF(ISBLANK(INDEX('Policy Characteristics'!F:F,MATCH($C86,'Policy Characteristics'!$C:$C,0))),"",INDEX('Policy Characteristics'!F:F,MATCH($C86,'Policy Characteristics'!$C:$C,0)))</f>
        <v>0</v>
      </c>
      <c r="M86" s="285">
        <f>IF(ISBLANK(INDEX('Policy Characteristics'!G:G,MATCH($C86,'Policy Characteristics'!$C:$C,0))),"",INDEX('Policy Characteristics'!G:G,MATCH($C86,'Policy Characteristics'!$C:$C,0)))</f>
        <v>0.5</v>
      </c>
      <c r="N86" s="285">
        <f>IF(ISBLANK(INDEX('Policy Characteristics'!H:H,MATCH($C86,'Policy Characteristics'!$C:$C,0))),"",INDEX('Policy Characteristics'!H:H,MATCH($C86,'Policy Characteristics'!$C:$C,0)))</f>
        <v>0.01</v>
      </c>
      <c r="O86" s="272" t="str">
        <f>IF(ISBLANK(INDEX('Policy Characteristics'!I:I,MATCH($C86,'Policy Characteristics'!$C:$C,0))),"",INDEX('Policy Characteristics'!I:I,MATCH($C86,'Policy Characteristics'!$C:$C,0)))</f>
        <v>% of vehicle cost</v>
      </c>
      <c r="P86" s="272"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272" t="str">
        <f>IF(ISBLANK(INDEX('Policy Characteristics'!K:K,MATCH($C86,'Policy Characteristics'!$C:$C,0))),"",INDEX('Policy Characteristics'!K:K,MATCH($C86,'Policy Characteristics'!$C:$C,0)))</f>
        <v>transportation-sector-main.html#ev-subsidy</v>
      </c>
      <c r="R86" s="272" t="str">
        <f>IF(ISBLANK(INDEX('Policy Characteristics'!L:L,MATCH($C86,'Policy Characteristics'!$C:$C,0))),"",INDEX('Policy Characteristics'!L:L,MATCH($C86,'Policy Characteristics'!$C:$C,0)))</f>
        <v>ev-subsidy.html</v>
      </c>
    </row>
    <row r="87" spans="1:18" x14ac:dyDescent="0.25">
      <c r="A87" s="272" t="str">
        <f>IF(ISBLANK(INDEX('Policy Characteristics'!A:A,MATCH($C87,'Policy Characteristics'!$C:$C,0))),"",INDEX('Policy Characteristics'!A:A,MATCH($C87,'Policy Characteristics'!$C:$C,0)))</f>
        <v>Transportation</v>
      </c>
      <c r="B87" s="272" t="str">
        <f>IF(ISBLANK(INDEX('Policy Characteristics'!B:B,MATCH($C87,'Policy Characteristics'!$C:$C,0))),"",INDEX('Policy Characteristics'!B:B,MATCH($C87,'Policy Characteristics'!$C:$C,0)))</f>
        <v>Electric Vehicle Subsidy</v>
      </c>
      <c r="C87" s="274" t="str">
        <f t="shared" si="4"/>
        <v>Additional EV Subsidy Percentage</v>
      </c>
      <c r="D87" s="2" t="s">
        <v>44</v>
      </c>
      <c r="E87" s="2" t="s">
        <v>116</v>
      </c>
      <c r="F87" s="2" t="s">
        <v>86</v>
      </c>
      <c r="G87" s="2" t="s">
        <v>148</v>
      </c>
      <c r="H87" s="43">
        <v>602</v>
      </c>
      <c r="I87" s="6" t="s">
        <v>46</v>
      </c>
      <c r="J87" s="274" t="str">
        <f>IF(ISBLANK(INDEX('Policy Characteristics'!D:D,MATCH($C87,'Policy Characteristics'!$C:$C,0))),"",INDEX('Policy Characteristics'!D:D,MATCH($C87,'Policy Characteristics'!$C:$C,0)))</f>
        <v>EV Subsidy</v>
      </c>
      <c r="K87" s="272" t="str">
        <f>IF(ISBLANK(INDEX('Policy Characteristics'!E:E,MATCH($C87,'Policy Characteristics'!$C:$C,0))),"",INDEX('Policy Characteristics'!E:E,MATCH($C87,'Policy Characteristics'!$C:$C,0)))</f>
        <v>trans EV subsidy</v>
      </c>
      <c r="L87" s="285">
        <f>IF(ISBLANK(INDEX('Policy Characteristics'!F:F,MATCH($C87,'Policy Characteristics'!$C:$C,0))),"",INDEX('Policy Characteristics'!F:F,MATCH($C87,'Policy Characteristics'!$C:$C,0)))</f>
        <v>0</v>
      </c>
      <c r="M87" s="285">
        <f>IF(ISBLANK(INDEX('Policy Characteristics'!G:G,MATCH($C87,'Policy Characteristics'!$C:$C,0))),"",INDEX('Policy Characteristics'!G:G,MATCH($C87,'Policy Characteristics'!$C:$C,0)))</f>
        <v>0.5</v>
      </c>
      <c r="N87" s="285">
        <f>IF(ISBLANK(INDEX('Policy Characteristics'!H:H,MATCH($C87,'Policy Characteristics'!$C:$C,0))),"",INDEX('Policy Characteristics'!H:H,MATCH($C87,'Policy Characteristics'!$C:$C,0)))</f>
        <v>0.01</v>
      </c>
      <c r="O87" s="272" t="str">
        <f>IF(ISBLANK(INDEX('Policy Characteristics'!I:I,MATCH($C87,'Policy Characteristics'!$C:$C,0))),"",INDEX('Policy Characteristics'!I:I,MATCH($C87,'Policy Characteristics'!$C:$C,0)))</f>
        <v>% of vehicle cost</v>
      </c>
      <c r="P87" s="272"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272" t="str">
        <f>IF(ISBLANK(INDEX('Policy Characteristics'!K:K,MATCH($C87,'Policy Characteristics'!$C:$C,0))),"",INDEX('Policy Characteristics'!K:K,MATCH($C87,'Policy Characteristics'!$C:$C,0)))</f>
        <v>transportation-sector-main.html#ev-subsidy</v>
      </c>
      <c r="R87" s="272" t="str">
        <f>IF(ISBLANK(INDEX('Policy Characteristics'!L:L,MATCH($C87,'Policy Characteristics'!$C:$C,0))),"",INDEX('Policy Characteristics'!L:L,MATCH($C87,'Policy Characteristics'!$C:$C,0)))</f>
        <v>ev-subsidy.html</v>
      </c>
    </row>
    <row r="88" spans="1:18" x14ac:dyDescent="0.25">
      <c r="A88" s="272" t="str">
        <f>IF(ISBLANK(INDEX('Policy Characteristics'!A:A,MATCH($C88,'Policy Characteristics'!$C:$C,0))),"",INDEX('Policy Characteristics'!A:A,MATCH($C88,'Policy Characteristics'!$C:$C,0)))</f>
        <v>Transportation</v>
      </c>
      <c r="B88" s="272" t="str">
        <f>IF(ISBLANK(INDEX('Policy Characteristics'!B:B,MATCH($C88,'Policy Characteristics'!$C:$C,0))),"",INDEX('Policy Characteristics'!B:B,MATCH($C88,'Policy Characteristics'!$C:$C,0)))</f>
        <v>Feebate</v>
      </c>
      <c r="C88" s="275" t="s">
        <v>114</v>
      </c>
      <c r="D88" s="44"/>
      <c r="E88" s="44"/>
      <c r="F88" s="44"/>
      <c r="G88" s="44"/>
      <c r="H88" s="43">
        <v>1</v>
      </c>
      <c r="I88" s="44" t="s">
        <v>45</v>
      </c>
      <c r="J88" s="274" t="str">
        <f>IF(ISBLANK(INDEX('Policy Characteristics'!D:D,MATCH($C88,'Policy Characteristics'!$C:$C,0))),"",INDEX('Policy Characteristics'!D:D,MATCH($C88,'Policy Characteristics'!$C:$C,0)))</f>
        <v>Feebate</v>
      </c>
      <c r="K88" s="272" t="str">
        <f>IF(ISBLANK(INDEX('Policy Characteristics'!E:E,MATCH($C88,'Policy Characteristics'!$C:$C,0))),"",INDEX('Policy Characteristics'!E:E,MATCH($C88,'Policy Characteristics'!$C:$C,0)))</f>
        <v>trans LDVs feebate</v>
      </c>
      <c r="L88" s="285">
        <f>IF(ISBLANK(INDEX('Policy Characteristics'!F:F,MATCH($C88,'Policy Characteristics'!$C:$C,0))),"",INDEX('Policy Characteristics'!F:F,MATCH($C88,'Policy Characteristics'!$C:$C,0)))</f>
        <v>0</v>
      </c>
      <c r="M88" s="285">
        <f>IF(ISBLANK(INDEX('Policy Characteristics'!G:G,MATCH($C88,'Policy Characteristics'!$C:$C,0))),"",INDEX('Policy Characteristics'!G:G,MATCH($C88,'Policy Characteristics'!$C:$C,0)))</f>
        <v>1</v>
      </c>
      <c r="N88" s="285">
        <f>IF(ISBLANK(INDEX('Policy Characteristics'!H:H,MATCH($C88,'Policy Characteristics'!$C:$C,0))),"",INDEX('Policy Characteristics'!H:H,MATCH($C88,'Policy Characteristics'!$C:$C,0)))</f>
        <v>0.02</v>
      </c>
      <c r="O88" s="272" t="str">
        <f>IF(ISBLANK(INDEX('Policy Characteristics'!I:I,MATCH($C88,'Policy Characteristics'!$C:$C,0))),"",INDEX('Policy Characteristics'!I:I,MATCH($C88,'Policy Characteristics'!$C:$C,0)))</f>
        <v>% of global best practice rate</v>
      </c>
      <c r="P88" s="272"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272" t="str">
        <f>IF(ISBLANK(INDEX('Policy Characteristics'!K:K,MATCH($C88,'Policy Characteristics'!$C:$C,0))),"",INDEX('Policy Characteristics'!K:K,MATCH($C88,'Policy Characteristics'!$C:$C,0)))</f>
        <v>transportation-sector-main.html#feebate</v>
      </c>
      <c r="R88" s="272" t="str">
        <f>IF(ISBLANK(INDEX('Policy Characteristics'!L:L,MATCH($C88,'Policy Characteristics'!$C:$C,0))),"",INDEX('Policy Characteristics'!L:L,MATCH($C88,'Policy Characteristics'!$C:$C,0)))</f>
        <v>feebate.html</v>
      </c>
    </row>
    <row r="89" spans="1:18" x14ac:dyDescent="0.25">
      <c r="A89" s="272" t="str">
        <f>IF(ISBLANK(INDEX('Policy Characteristics'!A:A,MATCH($C89,'Policy Characteristics'!$C:$C,0))),"",INDEX('Policy Characteristics'!A:A,MATCH($C89,'Policy Characteristics'!$C:$C,0)))</f>
        <v>Transportation</v>
      </c>
      <c r="B89" s="272" t="str">
        <f>IF(ISBLANK(INDEX('Policy Characteristics'!B:B,MATCH($C89,'Policy Characteristics'!$C:$C,0))),"",INDEX('Policy Characteristics'!B:B,MATCH($C89,'Policy Characteristics'!$C:$C,0)))</f>
        <v>Fuel Economy Standard</v>
      </c>
      <c r="C89" s="275" t="s">
        <v>316</v>
      </c>
      <c r="D89" s="44" t="s">
        <v>47</v>
      </c>
      <c r="E89" s="44" t="s">
        <v>39</v>
      </c>
      <c r="F89" s="44" t="s">
        <v>85</v>
      </c>
      <c r="G89" s="44" t="s">
        <v>39</v>
      </c>
      <c r="H89" s="43">
        <v>362</v>
      </c>
      <c r="I89" s="6" t="s">
        <v>45</v>
      </c>
      <c r="J89" s="274" t="str">
        <f>IF(ISBLANK(INDEX('Policy Characteristics'!D:D,MATCH($C89,'Policy Characteristics'!$C:$C,0))),"",INDEX('Policy Characteristics'!D:D,MATCH($C89,'Policy Characteristics'!$C:$C,0)))</f>
        <v>Vehicle Fuel Economy Standards</v>
      </c>
      <c r="K89" s="272" t="str">
        <f>IF(ISBLANK(INDEX('Policy Characteristics'!E:E,MATCH($C89,'Policy Characteristics'!$C:$C,0))),"",INDEX('Policy Characteristics'!E:E,MATCH($C89,'Policy Characteristics'!$C:$C,0)))</f>
        <v>trans fuel economy standards</v>
      </c>
      <c r="L89" s="285">
        <f>IF(ISBLANK(INDEX('Policy Characteristics'!F:F,MATCH($C89,'Policy Characteristics'!$C:$C,0))),"",INDEX('Policy Characteristics'!F:F,MATCH($C89,'Policy Characteristics'!$C:$C,0)))</f>
        <v>0</v>
      </c>
      <c r="M89" s="285">
        <f>IF(ISBLANK(INDEX('Policy Characteristics'!G:G,MATCH($C89,'Policy Characteristics'!$C:$C,0))),"",INDEX('Policy Characteristics'!G:G,MATCH($C89,'Policy Characteristics'!$C:$C,0)))</f>
        <v>1</v>
      </c>
      <c r="N89" s="285">
        <f>IF(ISBLANK(INDEX('Policy Characteristics'!H:H,MATCH($C89,'Policy Characteristics'!$C:$C,0))),"",INDEX('Policy Characteristics'!H:H,MATCH($C89,'Policy Characteristics'!$C:$C,0)))</f>
        <v>0.01</v>
      </c>
      <c r="O89" s="272" t="str">
        <f>IF(ISBLANK(INDEX('Policy Characteristics'!I:I,MATCH($C89,'Policy Characteristics'!$C:$C,0))),"",INDEX('Policy Characteristics'!I:I,MATCH($C89,'Policy Characteristics'!$C:$C,0)))</f>
        <v>% increase in miles/gal</v>
      </c>
      <c r="P89" s="272"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272" t="str">
        <f>IF(ISBLANK(INDEX('Policy Characteristics'!K:K,MATCH($C89,'Policy Characteristics'!$C:$C,0))),"",INDEX('Policy Characteristics'!K:K,MATCH($C89,'Policy Characteristics'!$C:$C,0)))</f>
        <v>transportation-sector-main.html#fuel-econ-std</v>
      </c>
      <c r="R89" s="272" t="str">
        <f>IF(ISBLANK(INDEX('Policy Characteristics'!L:L,MATCH($C89,'Policy Characteristics'!$C:$C,0))),"",INDEX('Policy Characteristics'!L:L,MATCH($C89,'Policy Characteristics'!$C:$C,0)))</f>
        <v>fuel-economy-standard.html</v>
      </c>
    </row>
    <row r="90" spans="1:18" x14ac:dyDescent="0.25">
      <c r="A90" s="272" t="str">
        <f>IF(ISBLANK(INDEX('Policy Characteristics'!A:A,MATCH($C90,'Policy Characteristics'!$C:$C,0))),"",INDEX('Policy Characteristics'!A:A,MATCH($C90,'Policy Characteristics'!$C:$C,0)))</f>
        <v>Transportation</v>
      </c>
      <c r="B90" s="272" t="str">
        <f>IF(ISBLANK(INDEX('Policy Characteristics'!B:B,MATCH($C90,'Policy Characteristics'!$C:$C,0))),"",INDEX('Policy Characteristics'!B:B,MATCH($C90,'Policy Characteristics'!$C:$C,0)))</f>
        <v>Fuel Economy Standard</v>
      </c>
      <c r="C90" s="274" t="str">
        <f t="shared" ref="C90:C93" si="5">C$89</f>
        <v>Percentage Additional Improvement of Fuel Economy Std</v>
      </c>
      <c r="D90" s="44" t="s">
        <v>44</v>
      </c>
      <c r="E90" s="44" t="s">
        <v>39</v>
      </c>
      <c r="F90" s="44" t="s">
        <v>86</v>
      </c>
      <c r="G90" s="44" t="s">
        <v>39</v>
      </c>
      <c r="H90" s="43">
        <v>363</v>
      </c>
      <c r="I90" s="6" t="s">
        <v>45</v>
      </c>
      <c r="J90" s="274" t="str">
        <f>IF(ISBLANK(INDEX('Policy Characteristics'!D:D,MATCH($C90,'Policy Characteristics'!$C:$C,0))),"",INDEX('Policy Characteristics'!D:D,MATCH($C90,'Policy Characteristics'!$C:$C,0)))</f>
        <v>Vehicle Fuel Economy Standards</v>
      </c>
      <c r="K90" s="272" t="str">
        <f>IF(ISBLANK(INDEX('Policy Characteristics'!E:E,MATCH($C90,'Policy Characteristics'!$C:$C,0))),"",INDEX('Policy Characteristics'!E:E,MATCH($C90,'Policy Characteristics'!$C:$C,0)))</f>
        <v>trans fuel economy standards</v>
      </c>
      <c r="L90" s="285">
        <f>IF(ISBLANK(INDEX('Policy Characteristics'!F:F,MATCH($C90,'Policy Characteristics'!$C:$C,0))),"",INDEX('Policy Characteristics'!F:F,MATCH($C90,'Policy Characteristics'!$C:$C,0)))</f>
        <v>0</v>
      </c>
      <c r="M90" s="285">
        <f>IF(ISBLANK(INDEX('Policy Characteristics'!G:G,MATCH($C90,'Policy Characteristics'!$C:$C,0))),"",INDEX('Policy Characteristics'!G:G,MATCH($C90,'Policy Characteristics'!$C:$C,0)))</f>
        <v>1</v>
      </c>
      <c r="N90" s="285">
        <f>IF(ISBLANK(INDEX('Policy Characteristics'!H:H,MATCH($C90,'Policy Characteristics'!$C:$C,0))),"",INDEX('Policy Characteristics'!H:H,MATCH($C90,'Policy Characteristics'!$C:$C,0)))</f>
        <v>0.01</v>
      </c>
      <c r="O90" s="272" t="str">
        <f>IF(ISBLANK(INDEX('Policy Characteristics'!I:I,MATCH($C90,'Policy Characteristics'!$C:$C,0))),"",INDEX('Policy Characteristics'!I:I,MATCH($C90,'Policy Characteristics'!$C:$C,0)))</f>
        <v>% increase in miles/gal</v>
      </c>
      <c r="P90" s="272"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272" t="str">
        <f>IF(ISBLANK(INDEX('Policy Characteristics'!K:K,MATCH($C90,'Policy Characteristics'!$C:$C,0))),"",INDEX('Policy Characteristics'!K:K,MATCH($C90,'Policy Characteristics'!$C:$C,0)))</f>
        <v>transportation-sector-main.html#fuel-econ-std</v>
      </c>
      <c r="R90" s="272" t="str">
        <f>IF(ISBLANK(INDEX('Policy Characteristics'!L:L,MATCH($C90,'Policy Characteristics'!$C:$C,0))),"",INDEX('Policy Characteristics'!L:L,MATCH($C90,'Policy Characteristics'!$C:$C,0)))</f>
        <v>fuel-economy-standard.html</v>
      </c>
    </row>
    <row r="91" spans="1:18" x14ac:dyDescent="0.25">
      <c r="A91" s="272" t="str">
        <f>IF(ISBLANK(INDEX('Policy Characteristics'!A:A,MATCH($C91,'Policy Characteristics'!$C:$C,0))),"",INDEX('Policy Characteristics'!A:A,MATCH($C91,'Policy Characteristics'!$C:$C,0)))</f>
        <v>Transportation</v>
      </c>
      <c r="B91" s="272" t="str">
        <f>IF(ISBLANK(INDEX('Policy Characteristics'!B:B,MATCH($C91,'Policy Characteristics'!$C:$C,0))),"",INDEX('Policy Characteristics'!B:B,MATCH($C91,'Policy Characteristics'!$C:$C,0)))</f>
        <v>Fuel Economy Standard</v>
      </c>
      <c r="C91" s="274" t="str">
        <f t="shared" ref="C91:C94" si="6">C$89</f>
        <v>Percentage Additional Improvement of Fuel Economy Std</v>
      </c>
      <c r="D91" s="44" t="s">
        <v>47</v>
      </c>
      <c r="E91" s="44" t="s">
        <v>40</v>
      </c>
      <c r="F91" s="44" t="s">
        <v>85</v>
      </c>
      <c r="G91" s="44" t="s">
        <v>40</v>
      </c>
      <c r="H91" s="43">
        <v>364</v>
      </c>
      <c r="I91" s="6" t="s">
        <v>45</v>
      </c>
      <c r="J91" s="274" t="str">
        <f>IF(ISBLANK(INDEX('Policy Characteristics'!D:D,MATCH($C91,'Policy Characteristics'!$C:$C,0))),"",INDEX('Policy Characteristics'!D:D,MATCH($C91,'Policy Characteristics'!$C:$C,0)))</f>
        <v>Vehicle Fuel Economy Standards</v>
      </c>
      <c r="K91" s="272" t="str">
        <f>IF(ISBLANK(INDEX('Policy Characteristics'!E:E,MATCH($C91,'Policy Characteristics'!$C:$C,0))),"",INDEX('Policy Characteristics'!E:E,MATCH($C91,'Policy Characteristics'!$C:$C,0)))</f>
        <v>trans fuel economy standards</v>
      </c>
      <c r="L91" s="285">
        <f>IF(ISBLANK(INDEX('Policy Characteristics'!F:F,MATCH($C91,'Policy Characteristics'!$C:$C,0))),"",INDEX('Policy Characteristics'!F:F,MATCH($C91,'Policy Characteristics'!$C:$C,0)))</f>
        <v>0</v>
      </c>
      <c r="M91" s="285">
        <f>IF(ISBLANK(INDEX('Policy Characteristics'!G:G,MATCH($C91,'Policy Characteristics'!$C:$C,0))),"",INDEX('Policy Characteristics'!G:G,MATCH($C91,'Policy Characteristics'!$C:$C,0)))</f>
        <v>1</v>
      </c>
      <c r="N91" s="285">
        <f>IF(ISBLANK(INDEX('Policy Characteristics'!H:H,MATCH($C91,'Policy Characteristics'!$C:$C,0))),"",INDEX('Policy Characteristics'!H:H,MATCH($C91,'Policy Characteristics'!$C:$C,0)))</f>
        <v>0.01</v>
      </c>
      <c r="O91" s="272" t="str">
        <f>IF(ISBLANK(INDEX('Policy Characteristics'!I:I,MATCH($C91,'Policy Characteristics'!$C:$C,0))),"",INDEX('Policy Characteristics'!I:I,MATCH($C91,'Policy Characteristics'!$C:$C,0)))</f>
        <v>% increase in miles/gal</v>
      </c>
      <c r="P91" s="272"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272" t="str">
        <f>IF(ISBLANK(INDEX('Policy Characteristics'!K:K,MATCH($C91,'Policy Characteristics'!$C:$C,0))),"",INDEX('Policy Characteristics'!K:K,MATCH($C91,'Policy Characteristics'!$C:$C,0)))</f>
        <v>transportation-sector-main.html#fuel-econ-std</v>
      </c>
      <c r="R91" s="272" t="str">
        <f>IF(ISBLANK(INDEX('Policy Characteristics'!L:L,MATCH($C91,'Policy Characteristics'!$C:$C,0))),"",INDEX('Policy Characteristics'!L:L,MATCH($C91,'Policy Characteristics'!$C:$C,0)))</f>
        <v>fuel-economy-standard.html</v>
      </c>
    </row>
    <row r="92" spans="1:18" x14ac:dyDescent="0.25">
      <c r="A92" s="272" t="str">
        <f>IF(ISBLANK(INDEX('Policy Characteristics'!A:A,MATCH($C92,'Policy Characteristics'!$C:$C,0))),"",INDEX('Policy Characteristics'!A:A,MATCH($C92,'Policy Characteristics'!$C:$C,0)))</f>
        <v>Transportation</v>
      </c>
      <c r="B92" s="272" t="str">
        <f>IF(ISBLANK(INDEX('Policy Characteristics'!B:B,MATCH($C92,'Policy Characteristics'!$C:$C,0))),"",INDEX('Policy Characteristics'!B:B,MATCH($C92,'Policy Characteristics'!$C:$C,0)))</f>
        <v>Fuel Economy Standard</v>
      </c>
      <c r="C92" s="274" t="str">
        <f t="shared" si="5"/>
        <v>Percentage Additional Improvement of Fuel Economy Std</v>
      </c>
      <c r="D92" s="44" t="s">
        <v>44</v>
      </c>
      <c r="E92" s="44" t="s">
        <v>40</v>
      </c>
      <c r="F92" s="44" t="s">
        <v>86</v>
      </c>
      <c r="G92" s="44" t="s">
        <v>40</v>
      </c>
      <c r="H92" s="43">
        <v>365</v>
      </c>
      <c r="I92" s="6" t="s">
        <v>45</v>
      </c>
      <c r="J92" s="274" t="str">
        <f>IF(ISBLANK(INDEX('Policy Characteristics'!D:D,MATCH($C92,'Policy Characteristics'!$C:$C,0))),"",INDEX('Policy Characteristics'!D:D,MATCH($C92,'Policy Characteristics'!$C:$C,0)))</f>
        <v>Vehicle Fuel Economy Standards</v>
      </c>
      <c r="K92" s="272" t="str">
        <f>IF(ISBLANK(INDEX('Policy Characteristics'!E:E,MATCH($C92,'Policy Characteristics'!$C:$C,0))),"",INDEX('Policy Characteristics'!E:E,MATCH($C92,'Policy Characteristics'!$C:$C,0)))</f>
        <v>trans fuel economy standards</v>
      </c>
      <c r="L92" s="285">
        <f>IF(ISBLANK(INDEX('Policy Characteristics'!F:F,MATCH($C92,'Policy Characteristics'!$C:$C,0))),"",INDEX('Policy Characteristics'!F:F,MATCH($C92,'Policy Characteristics'!$C:$C,0)))</f>
        <v>0</v>
      </c>
      <c r="M92" s="285">
        <f>IF(ISBLANK(INDEX('Policy Characteristics'!G:G,MATCH($C92,'Policy Characteristics'!$C:$C,0))),"",INDEX('Policy Characteristics'!G:G,MATCH($C92,'Policy Characteristics'!$C:$C,0)))</f>
        <v>1</v>
      </c>
      <c r="N92" s="285">
        <f>IF(ISBLANK(INDEX('Policy Characteristics'!H:H,MATCH($C92,'Policy Characteristics'!$C:$C,0))),"",INDEX('Policy Characteristics'!H:H,MATCH($C92,'Policy Characteristics'!$C:$C,0)))</f>
        <v>0.01</v>
      </c>
      <c r="O92" s="272" t="str">
        <f>IF(ISBLANK(INDEX('Policy Characteristics'!I:I,MATCH($C92,'Policy Characteristics'!$C:$C,0))),"",INDEX('Policy Characteristics'!I:I,MATCH($C92,'Policy Characteristics'!$C:$C,0)))</f>
        <v>% increase in miles/gal</v>
      </c>
      <c r="P92" s="272"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272" t="str">
        <f>IF(ISBLANK(INDEX('Policy Characteristics'!K:K,MATCH($C92,'Policy Characteristics'!$C:$C,0))),"",INDEX('Policy Characteristics'!K:K,MATCH($C92,'Policy Characteristics'!$C:$C,0)))</f>
        <v>transportation-sector-main.html#fuel-econ-std</v>
      </c>
      <c r="R92" s="272" t="str">
        <f>IF(ISBLANK(INDEX('Policy Characteristics'!L:L,MATCH($C92,'Policy Characteristics'!$C:$C,0))),"",INDEX('Policy Characteristics'!L:L,MATCH($C92,'Policy Characteristics'!$C:$C,0)))</f>
        <v>fuel-economy-standard.html</v>
      </c>
    </row>
    <row r="93" spans="1:18" x14ac:dyDescent="0.25">
      <c r="A93" s="272" t="str">
        <f>IF(ISBLANK(INDEX('Policy Characteristics'!A:A,MATCH($C93,'Policy Characteristics'!$C:$C,0))),"",INDEX('Policy Characteristics'!A:A,MATCH($C93,'Policy Characteristics'!$C:$C,0)))</f>
        <v>Transportation</v>
      </c>
      <c r="B93" s="272" t="str">
        <f>IF(ISBLANK(INDEX('Policy Characteristics'!B:B,MATCH($C93,'Policy Characteristics'!$C:$C,0))),"",INDEX('Policy Characteristics'!B:B,MATCH($C93,'Policy Characteristics'!$C:$C,0)))</f>
        <v>Fuel Economy Standard</v>
      </c>
      <c r="C93" s="274" t="str">
        <f t="shared" si="5"/>
        <v>Percentage Additional Improvement of Fuel Economy Std</v>
      </c>
      <c r="D93" s="44" t="s">
        <v>47</v>
      </c>
      <c r="E93" s="44" t="s">
        <v>41</v>
      </c>
      <c r="F93" s="44" t="s">
        <v>85</v>
      </c>
      <c r="G93" s="44" t="s">
        <v>87</v>
      </c>
      <c r="H93" s="43">
        <v>366</v>
      </c>
      <c r="I93" s="6" t="s">
        <v>45</v>
      </c>
      <c r="J93" s="274" t="str">
        <f>IF(ISBLANK(INDEX('Policy Characteristics'!D:D,MATCH($C93,'Policy Characteristics'!$C:$C,0))),"",INDEX('Policy Characteristics'!D:D,MATCH($C93,'Policy Characteristics'!$C:$C,0)))</f>
        <v>Vehicle Fuel Economy Standards</v>
      </c>
      <c r="K93" s="272" t="str">
        <f>IF(ISBLANK(INDEX('Policy Characteristics'!E:E,MATCH($C93,'Policy Characteristics'!$C:$C,0))),"",INDEX('Policy Characteristics'!E:E,MATCH($C93,'Policy Characteristics'!$C:$C,0)))</f>
        <v>trans fuel economy standards</v>
      </c>
      <c r="L93" s="285">
        <f>IF(ISBLANK(INDEX('Policy Characteristics'!F:F,MATCH($C93,'Policy Characteristics'!$C:$C,0))),"",INDEX('Policy Characteristics'!F:F,MATCH($C93,'Policy Characteristics'!$C:$C,0)))</f>
        <v>0</v>
      </c>
      <c r="M93" s="285">
        <f>IF(ISBLANK(INDEX('Policy Characteristics'!G:G,MATCH($C93,'Policy Characteristics'!$C:$C,0))),"",INDEX('Policy Characteristics'!G:G,MATCH($C93,'Policy Characteristics'!$C:$C,0)))</f>
        <v>1</v>
      </c>
      <c r="N93" s="285">
        <f>IF(ISBLANK(INDEX('Policy Characteristics'!H:H,MATCH($C93,'Policy Characteristics'!$C:$C,0))),"",INDEX('Policy Characteristics'!H:H,MATCH($C93,'Policy Characteristics'!$C:$C,0)))</f>
        <v>0.01</v>
      </c>
      <c r="O93" s="272" t="str">
        <f>IF(ISBLANK(INDEX('Policy Characteristics'!I:I,MATCH($C93,'Policy Characteristics'!$C:$C,0))),"",INDEX('Policy Characteristics'!I:I,MATCH($C93,'Policy Characteristics'!$C:$C,0)))</f>
        <v>% increase in miles/gal</v>
      </c>
      <c r="P93" s="272"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272" t="str">
        <f>IF(ISBLANK(INDEX('Policy Characteristics'!K:K,MATCH($C93,'Policy Characteristics'!$C:$C,0))),"",INDEX('Policy Characteristics'!K:K,MATCH($C93,'Policy Characteristics'!$C:$C,0)))</f>
        <v>transportation-sector-main.html#fuel-econ-std</v>
      </c>
      <c r="R93" s="272" t="str">
        <f>IF(ISBLANK(INDEX('Policy Characteristics'!L:L,MATCH($C93,'Policy Characteristics'!$C:$C,0))),"",INDEX('Policy Characteristics'!L:L,MATCH($C93,'Policy Characteristics'!$C:$C,0)))</f>
        <v>fuel-economy-standard.html</v>
      </c>
    </row>
    <row r="94" spans="1:18" x14ac:dyDescent="0.25">
      <c r="A94" s="272" t="str">
        <f>IF(ISBLANK(INDEX('Policy Characteristics'!A:A,MATCH($C94,'Policy Characteristics'!$C:$C,0))),"",INDEX('Policy Characteristics'!A:A,MATCH($C94,'Policy Characteristics'!$C:$C,0)))</f>
        <v>Transportation</v>
      </c>
      <c r="B94" s="272" t="str">
        <f>IF(ISBLANK(INDEX('Policy Characteristics'!B:B,MATCH($C94,'Policy Characteristics'!$C:$C,0))),"",INDEX('Policy Characteristics'!B:B,MATCH($C94,'Policy Characteristics'!$C:$C,0)))</f>
        <v>Fuel Economy Standard</v>
      </c>
      <c r="C94" s="274" t="str">
        <f t="shared" si="6"/>
        <v>Percentage Additional Improvement of Fuel Economy Std</v>
      </c>
      <c r="D94" s="44" t="s">
        <v>44</v>
      </c>
      <c r="E94" s="44" t="s">
        <v>41</v>
      </c>
      <c r="F94" s="44" t="s">
        <v>86</v>
      </c>
      <c r="G94" s="44" t="s">
        <v>87</v>
      </c>
      <c r="H94" s="43">
        <v>367</v>
      </c>
      <c r="I94" s="6" t="s">
        <v>45</v>
      </c>
      <c r="J94" s="274" t="str">
        <f>IF(ISBLANK(INDEX('Policy Characteristics'!D:D,MATCH($C94,'Policy Characteristics'!$C:$C,0))),"",INDEX('Policy Characteristics'!D:D,MATCH($C94,'Policy Characteristics'!$C:$C,0)))</f>
        <v>Vehicle Fuel Economy Standards</v>
      </c>
      <c r="K94" s="272" t="str">
        <f>IF(ISBLANK(INDEX('Policy Characteristics'!E:E,MATCH($C94,'Policy Characteristics'!$C:$C,0))),"",INDEX('Policy Characteristics'!E:E,MATCH($C94,'Policy Characteristics'!$C:$C,0)))</f>
        <v>trans fuel economy standards</v>
      </c>
      <c r="L94" s="285">
        <f>IF(ISBLANK(INDEX('Policy Characteristics'!F:F,MATCH($C94,'Policy Characteristics'!$C:$C,0))),"",INDEX('Policy Characteristics'!F:F,MATCH($C94,'Policy Characteristics'!$C:$C,0)))</f>
        <v>0</v>
      </c>
      <c r="M94" s="285">
        <f>IF(ISBLANK(INDEX('Policy Characteristics'!G:G,MATCH($C94,'Policy Characteristics'!$C:$C,0))),"",INDEX('Policy Characteristics'!G:G,MATCH($C94,'Policy Characteristics'!$C:$C,0)))</f>
        <v>1</v>
      </c>
      <c r="N94" s="285">
        <f>IF(ISBLANK(INDEX('Policy Characteristics'!H:H,MATCH($C94,'Policy Characteristics'!$C:$C,0))),"",INDEX('Policy Characteristics'!H:H,MATCH($C94,'Policy Characteristics'!$C:$C,0)))</f>
        <v>0.01</v>
      </c>
      <c r="O94" s="272" t="str">
        <f>IF(ISBLANK(INDEX('Policy Characteristics'!I:I,MATCH($C94,'Policy Characteristics'!$C:$C,0))),"",INDEX('Policy Characteristics'!I:I,MATCH($C94,'Policy Characteristics'!$C:$C,0)))</f>
        <v>% increase in miles/gal</v>
      </c>
      <c r="P94" s="272"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272" t="str">
        <f>IF(ISBLANK(INDEX('Policy Characteristics'!K:K,MATCH($C94,'Policy Characteristics'!$C:$C,0))),"",INDEX('Policy Characteristics'!K:K,MATCH($C94,'Policy Characteristics'!$C:$C,0)))</f>
        <v>transportation-sector-main.html#fuel-econ-std</v>
      </c>
      <c r="R94" s="272" t="str">
        <f>IF(ISBLANK(INDEX('Policy Characteristics'!L:L,MATCH($C94,'Policy Characteristics'!$C:$C,0))),"",INDEX('Policy Characteristics'!L:L,MATCH($C94,'Policy Characteristics'!$C:$C,0)))</f>
        <v>fuel-economy-standard.html</v>
      </c>
    </row>
    <row r="95" spans="1:18" x14ac:dyDescent="0.25">
      <c r="A95" s="272" t="str">
        <f>IF(ISBLANK(INDEX('Policy Characteristics'!A:A,MATCH($C95,'Policy Characteristics'!$C:$C,0))),"",INDEX('Policy Characteristics'!A:A,MATCH($C95,'Policy Characteristics'!$C:$C,0)))</f>
        <v>Transportation</v>
      </c>
      <c r="B95" s="272" t="str">
        <f>IF(ISBLANK(INDEX('Policy Characteristics'!B:B,MATCH($C95,'Policy Characteristics'!$C:$C,0))),"",INDEX('Policy Characteristics'!B:B,MATCH($C95,'Policy Characteristics'!$C:$C,0)))</f>
        <v>Fuel Economy Standard</v>
      </c>
      <c r="C95" s="274" t="str">
        <f t="shared" ref="C95:C100" si="7">C$89</f>
        <v>Percentage Additional Improvement of Fuel Economy Std</v>
      </c>
      <c r="D95" s="44" t="s">
        <v>47</v>
      </c>
      <c r="E95" s="44" t="s">
        <v>42</v>
      </c>
      <c r="F95" s="44" t="s">
        <v>85</v>
      </c>
      <c r="G95" s="44" t="s">
        <v>88</v>
      </c>
      <c r="H95" s="43">
        <v>368</v>
      </c>
      <c r="I95" s="6" t="s">
        <v>45</v>
      </c>
      <c r="J95" s="274" t="str">
        <f>IF(ISBLANK(INDEX('Policy Characteristics'!D:D,MATCH($C95,'Policy Characteristics'!$C:$C,0))),"",INDEX('Policy Characteristics'!D:D,MATCH($C95,'Policy Characteristics'!$C:$C,0)))</f>
        <v>Vehicle Fuel Economy Standards</v>
      </c>
      <c r="K95" s="272" t="str">
        <f>IF(ISBLANK(INDEX('Policy Characteristics'!E:E,MATCH($C95,'Policy Characteristics'!$C:$C,0))),"",INDEX('Policy Characteristics'!E:E,MATCH($C95,'Policy Characteristics'!$C:$C,0)))</f>
        <v>trans fuel economy standards</v>
      </c>
      <c r="L95" s="285">
        <f>IF(ISBLANK(INDEX('Policy Characteristics'!F:F,MATCH($C95,'Policy Characteristics'!$C:$C,0))),"",INDEX('Policy Characteristics'!F:F,MATCH($C95,'Policy Characteristics'!$C:$C,0)))</f>
        <v>0</v>
      </c>
      <c r="M95" s="285">
        <f>IF(ISBLANK(INDEX('Policy Characteristics'!G:G,MATCH($C95,'Policy Characteristics'!$C:$C,0))),"",INDEX('Policy Characteristics'!G:G,MATCH($C95,'Policy Characteristics'!$C:$C,0)))</f>
        <v>1</v>
      </c>
      <c r="N95" s="285">
        <f>IF(ISBLANK(INDEX('Policy Characteristics'!H:H,MATCH($C95,'Policy Characteristics'!$C:$C,0))),"",INDEX('Policy Characteristics'!H:H,MATCH($C95,'Policy Characteristics'!$C:$C,0)))</f>
        <v>0.01</v>
      </c>
      <c r="O95" s="272" t="str">
        <f>IF(ISBLANK(INDEX('Policy Characteristics'!I:I,MATCH($C95,'Policy Characteristics'!$C:$C,0))),"",INDEX('Policy Characteristics'!I:I,MATCH($C95,'Policy Characteristics'!$C:$C,0)))</f>
        <v>% increase in miles/gal</v>
      </c>
      <c r="P95" s="272"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272" t="str">
        <f>IF(ISBLANK(INDEX('Policy Characteristics'!K:K,MATCH($C95,'Policy Characteristics'!$C:$C,0))),"",INDEX('Policy Characteristics'!K:K,MATCH($C95,'Policy Characteristics'!$C:$C,0)))</f>
        <v>transportation-sector-main.html#fuel-econ-std</v>
      </c>
      <c r="R95" s="272" t="str">
        <f>IF(ISBLANK(INDEX('Policy Characteristics'!L:L,MATCH($C95,'Policy Characteristics'!$C:$C,0))),"",INDEX('Policy Characteristics'!L:L,MATCH($C95,'Policy Characteristics'!$C:$C,0)))</f>
        <v>fuel-economy-standard.html</v>
      </c>
    </row>
    <row r="96" spans="1:18" x14ac:dyDescent="0.25">
      <c r="A96" s="272" t="str">
        <f>IF(ISBLANK(INDEX('Policy Characteristics'!A:A,MATCH($C96,'Policy Characteristics'!$C:$C,0))),"",INDEX('Policy Characteristics'!A:A,MATCH($C96,'Policy Characteristics'!$C:$C,0)))</f>
        <v>Transportation</v>
      </c>
      <c r="B96" s="272" t="str">
        <f>IF(ISBLANK(INDEX('Policy Characteristics'!B:B,MATCH($C96,'Policy Characteristics'!$C:$C,0))),"",INDEX('Policy Characteristics'!B:B,MATCH($C96,'Policy Characteristics'!$C:$C,0)))</f>
        <v>Fuel Economy Standard</v>
      </c>
      <c r="C96" s="274" t="str">
        <f t="shared" si="7"/>
        <v>Percentage Additional Improvement of Fuel Economy Std</v>
      </c>
      <c r="D96" s="44" t="s">
        <v>44</v>
      </c>
      <c r="E96" s="44" t="s">
        <v>42</v>
      </c>
      <c r="F96" s="44" t="s">
        <v>86</v>
      </c>
      <c r="G96" s="44" t="s">
        <v>88</v>
      </c>
      <c r="H96" s="43">
        <v>369</v>
      </c>
      <c r="I96" s="6" t="s">
        <v>45</v>
      </c>
      <c r="J96" s="274" t="str">
        <f>IF(ISBLANK(INDEX('Policy Characteristics'!D:D,MATCH($C96,'Policy Characteristics'!$C:$C,0))),"",INDEX('Policy Characteristics'!D:D,MATCH($C96,'Policy Characteristics'!$C:$C,0)))</f>
        <v>Vehicle Fuel Economy Standards</v>
      </c>
      <c r="K96" s="272" t="str">
        <f>IF(ISBLANK(INDEX('Policy Characteristics'!E:E,MATCH($C96,'Policy Characteristics'!$C:$C,0))),"",INDEX('Policy Characteristics'!E:E,MATCH($C96,'Policy Characteristics'!$C:$C,0)))</f>
        <v>trans fuel economy standards</v>
      </c>
      <c r="L96" s="285">
        <f>IF(ISBLANK(INDEX('Policy Characteristics'!F:F,MATCH($C96,'Policy Characteristics'!$C:$C,0))),"",INDEX('Policy Characteristics'!F:F,MATCH($C96,'Policy Characteristics'!$C:$C,0)))</f>
        <v>0</v>
      </c>
      <c r="M96" s="285">
        <f>IF(ISBLANK(INDEX('Policy Characteristics'!G:G,MATCH($C96,'Policy Characteristics'!$C:$C,0))),"",INDEX('Policy Characteristics'!G:G,MATCH($C96,'Policy Characteristics'!$C:$C,0)))</f>
        <v>1</v>
      </c>
      <c r="N96" s="285">
        <f>IF(ISBLANK(INDEX('Policy Characteristics'!H:H,MATCH($C96,'Policy Characteristics'!$C:$C,0))),"",INDEX('Policy Characteristics'!H:H,MATCH($C96,'Policy Characteristics'!$C:$C,0)))</f>
        <v>0.01</v>
      </c>
      <c r="O96" s="272" t="str">
        <f>IF(ISBLANK(INDEX('Policy Characteristics'!I:I,MATCH($C96,'Policy Characteristics'!$C:$C,0))),"",INDEX('Policy Characteristics'!I:I,MATCH($C96,'Policy Characteristics'!$C:$C,0)))</f>
        <v>% increase in miles/gal</v>
      </c>
      <c r="P96" s="272"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272" t="str">
        <f>IF(ISBLANK(INDEX('Policy Characteristics'!K:K,MATCH($C96,'Policy Characteristics'!$C:$C,0))),"",INDEX('Policy Characteristics'!K:K,MATCH($C96,'Policy Characteristics'!$C:$C,0)))</f>
        <v>transportation-sector-main.html#fuel-econ-std</v>
      </c>
      <c r="R96" s="272" t="str">
        <f>IF(ISBLANK(INDEX('Policy Characteristics'!L:L,MATCH($C96,'Policy Characteristics'!$C:$C,0))),"",INDEX('Policy Characteristics'!L:L,MATCH($C96,'Policy Characteristics'!$C:$C,0)))</f>
        <v>fuel-economy-standard.html</v>
      </c>
    </row>
    <row r="97" spans="1:18" x14ac:dyDescent="0.25">
      <c r="A97" s="272" t="str">
        <f>IF(ISBLANK(INDEX('Policy Characteristics'!A:A,MATCH($C97,'Policy Characteristics'!$C:$C,0))),"",INDEX('Policy Characteristics'!A:A,MATCH($C97,'Policy Characteristics'!$C:$C,0)))</f>
        <v>Transportation</v>
      </c>
      <c r="B97" s="272" t="str">
        <f>IF(ISBLANK(INDEX('Policy Characteristics'!B:B,MATCH($C97,'Policy Characteristics'!$C:$C,0))),"",INDEX('Policy Characteristics'!B:B,MATCH($C97,'Policy Characteristics'!$C:$C,0)))</f>
        <v>Fuel Economy Standard</v>
      </c>
      <c r="C97" s="274" t="str">
        <f t="shared" si="7"/>
        <v>Percentage Additional Improvement of Fuel Economy Std</v>
      </c>
      <c r="D97" s="44" t="s">
        <v>47</v>
      </c>
      <c r="E97" s="44" t="s">
        <v>43</v>
      </c>
      <c r="F97" s="44" t="s">
        <v>85</v>
      </c>
      <c r="G97" s="44" t="s">
        <v>89</v>
      </c>
      <c r="H97" s="43">
        <v>370</v>
      </c>
      <c r="I97" s="6" t="s">
        <v>45</v>
      </c>
      <c r="J97" s="274" t="str">
        <f>IF(ISBLANK(INDEX('Policy Characteristics'!D:D,MATCH($C97,'Policy Characteristics'!$C:$C,0))),"",INDEX('Policy Characteristics'!D:D,MATCH($C97,'Policy Characteristics'!$C:$C,0)))</f>
        <v>Vehicle Fuel Economy Standards</v>
      </c>
      <c r="K97" s="272" t="str">
        <f>IF(ISBLANK(INDEX('Policy Characteristics'!E:E,MATCH($C97,'Policy Characteristics'!$C:$C,0))),"",INDEX('Policy Characteristics'!E:E,MATCH($C97,'Policy Characteristics'!$C:$C,0)))</f>
        <v>trans fuel economy standards</v>
      </c>
      <c r="L97" s="285">
        <f>IF(ISBLANK(INDEX('Policy Characteristics'!F:F,MATCH($C97,'Policy Characteristics'!$C:$C,0))),"",INDEX('Policy Characteristics'!F:F,MATCH($C97,'Policy Characteristics'!$C:$C,0)))</f>
        <v>0</v>
      </c>
      <c r="M97" s="285">
        <f>IF(ISBLANK(INDEX('Policy Characteristics'!G:G,MATCH($C97,'Policy Characteristics'!$C:$C,0))),"",INDEX('Policy Characteristics'!G:G,MATCH($C97,'Policy Characteristics'!$C:$C,0)))</f>
        <v>1</v>
      </c>
      <c r="N97" s="285">
        <f>IF(ISBLANK(INDEX('Policy Characteristics'!H:H,MATCH($C97,'Policy Characteristics'!$C:$C,0))),"",INDEX('Policy Characteristics'!H:H,MATCH($C97,'Policy Characteristics'!$C:$C,0)))</f>
        <v>0.01</v>
      </c>
      <c r="O97" s="272" t="str">
        <f>IF(ISBLANK(INDEX('Policy Characteristics'!I:I,MATCH($C97,'Policy Characteristics'!$C:$C,0))),"",INDEX('Policy Characteristics'!I:I,MATCH($C97,'Policy Characteristics'!$C:$C,0)))</f>
        <v>% increase in miles/gal</v>
      </c>
      <c r="P97" s="272"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272" t="str">
        <f>IF(ISBLANK(INDEX('Policy Characteristics'!K:K,MATCH($C97,'Policy Characteristics'!$C:$C,0))),"",INDEX('Policy Characteristics'!K:K,MATCH($C97,'Policy Characteristics'!$C:$C,0)))</f>
        <v>transportation-sector-main.html#fuel-econ-std</v>
      </c>
      <c r="R97" s="272" t="str">
        <f>IF(ISBLANK(INDEX('Policy Characteristics'!L:L,MATCH($C97,'Policy Characteristics'!$C:$C,0))),"",INDEX('Policy Characteristics'!L:L,MATCH($C97,'Policy Characteristics'!$C:$C,0)))</f>
        <v>fuel-economy-standard.html</v>
      </c>
    </row>
    <row r="98" spans="1:18" x14ac:dyDescent="0.25">
      <c r="A98" s="272" t="str">
        <f>IF(ISBLANK(INDEX('Policy Characteristics'!A:A,MATCH($C98,'Policy Characteristics'!$C:$C,0))),"",INDEX('Policy Characteristics'!A:A,MATCH($C98,'Policy Characteristics'!$C:$C,0)))</f>
        <v>Transportation</v>
      </c>
      <c r="B98" s="272" t="str">
        <f>IF(ISBLANK(INDEX('Policy Characteristics'!B:B,MATCH($C98,'Policy Characteristics'!$C:$C,0))),"",INDEX('Policy Characteristics'!B:B,MATCH($C98,'Policy Characteristics'!$C:$C,0)))</f>
        <v>Fuel Economy Standard</v>
      </c>
      <c r="C98" s="274" t="str">
        <f t="shared" si="7"/>
        <v>Percentage Additional Improvement of Fuel Economy Std</v>
      </c>
      <c r="D98" s="44" t="s">
        <v>44</v>
      </c>
      <c r="E98" s="44" t="s">
        <v>43</v>
      </c>
      <c r="F98" s="44" t="s">
        <v>86</v>
      </c>
      <c r="G98" s="44" t="s">
        <v>89</v>
      </c>
      <c r="H98" s="43">
        <v>371</v>
      </c>
      <c r="I98" s="6" t="s">
        <v>45</v>
      </c>
      <c r="J98" s="274" t="str">
        <f>IF(ISBLANK(INDEX('Policy Characteristics'!D:D,MATCH($C98,'Policy Characteristics'!$C:$C,0))),"",INDEX('Policy Characteristics'!D:D,MATCH($C98,'Policy Characteristics'!$C:$C,0)))</f>
        <v>Vehicle Fuel Economy Standards</v>
      </c>
      <c r="K98" s="272" t="str">
        <f>IF(ISBLANK(INDEX('Policy Characteristics'!E:E,MATCH($C98,'Policy Characteristics'!$C:$C,0))),"",INDEX('Policy Characteristics'!E:E,MATCH($C98,'Policy Characteristics'!$C:$C,0)))</f>
        <v>trans fuel economy standards</v>
      </c>
      <c r="L98" s="285">
        <f>IF(ISBLANK(INDEX('Policy Characteristics'!F:F,MATCH($C98,'Policy Characteristics'!$C:$C,0))),"",INDEX('Policy Characteristics'!F:F,MATCH($C98,'Policy Characteristics'!$C:$C,0)))</f>
        <v>0</v>
      </c>
      <c r="M98" s="285">
        <f>IF(ISBLANK(INDEX('Policy Characteristics'!G:G,MATCH($C98,'Policy Characteristics'!$C:$C,0))),"",INDEX('Policy Characteristics'!G:G,MATCH($C98,'Policy Characteristics'!$C:$C,0)))</f>
        <v>1</v>
      </c>
      <c r="N98" s="285">
        <f>IF(ISBLANK(INDEX('Policy Characteristics'!H:H,MATCH($C98,'Policy Characteristics'!$C:$C,0))),"",INDEX('Policy Characteristics'!H:H,MATCH($C98,'Policy Characteristics'!$C:$C,0)))</f>
        <v>0.01</v>
      </c>
      <c r="O98" s="272" t="str">
        <f>IF(ISBLANK(INDEX('Policy Characteristics'!I:I,MATCH($C98,'Policy Characteristics'!$C:$C,0))),"",INDEX('Policy Characteristics'!I:I,MATCH($C98,'Policy Characteristics'!$C:$C,0)))</f>
        <v>% increase in miles/gal</v>
      </c>
      <c r="P98" s="272"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272" t="str">
        <f>IF(ISBLANK(INDEX('Policy Characteristics'!K:K,MATCH($C98,'Policy Characteristics'!$C:$C,0))),"",INDEX('Policy Characteristics'!K:K,MATCH($C98,'Policy Characteristics'!$C:$C,0)))</f>
        <v>transportation-sector-main.html#fuel-econ-std</v>
      </c>
      <c r="R98" s="272" t="str">
        <f>IF(ISBLANK(INDEX('Policy Characteristics'!L:L,MATCH($C98,'Policy Characteristics'!$C:$C,0))),"",INDEX('Policy Characteristics'!L:L,MATCH($C98,'Policy Characteristics'!$C:$C,0)))</f>
        <v>fuel-economy-standard.html</v>
      </c>
    </row>
    <row r="99" spans="1:18" x14ac:dyDescent="0.25">
      <c r="A99" s="272" t="str">
        <f>IF(ISBLANK(INDEX('Policy Characteristics'!A:A,MATCH($C99,'Policy Characteristics'!$C:$C,0))),"",INDEX('Policy Characteristics'!A:A,MATCH($C99,'Policy Characteristics'!$C:$C,0)))</f>
        <v>Transportation</v>
      </c>
      <c r="B99" s="272" t="str">
        <f>IF(ISBLANK(INDEX('Policy Characteristics'!B:B,MATCH($C99,'Policy Characteristics'!$C:$C,0))),"",INDEX('Policy Characteristics'!B:B,MATCH($C99,'Policy Characteristics'!$C:$C,0)))</f>
        <v>Fuel Economy Standard</v>
      </c>
      <c r="C99" s="274" t="str">
        <f t="shared" si="7"/>
        <v>Percentage Additional Improvement of Fuel Economy Std</v>
      </c>
      <c r="D99" s="44" t="s">
        <v>47</v>
      </c>
      <c r="E99" s="44" t="s">
        <v>116</v>
      </c>
      <c r="F99" s="44" t="s">
        <v>85</v>
      </c>
      <c r="G99" s="44" t="s">
        <v>148</v>
      </c>
      <c r="H99" s="43">
        <v>372</v>
      </c>
      <c r="I99" s="6" t="s">
        <v>45</v>
      </c>
      <c r="J99" s="274" t="str">
        <f>IF(ISBLANK(INDEX('Policy Characteristics'!D:D,MATCH($C99,'Policy Characteristics'!$C:$C,0))),"",INDEX('Policy Characteristics'!D:D,MATCH($C99,'Policy Characteristics'!$C:$C,0)))</f>
        <v>Vehicle Fuel Economy Standards</v>
      </c>
      <c r="K99" s="272" t="str">
        <f>IF(ISBLANK(INDEX('Policy Characteristics'!E:E,MATCH($C99,'Policy Characteristics'!$C:$C,0))),"",INDEX('Policy Characteristics'!E:E,MATCH($C99,'Policy Characteristics'!$C:$C,0)))</f>
        <v>trans fuel economy standards</v>
      </c>
      <c r="L99" s="285">
        <f>IF(ISBLANK(INDEX('Policy Characteristics'!F:F,MATCH($C99,'Policy Characteristics'!$C:$C,0))),"",INDEX('Policy Characteristics'!F:F,MATCH($C99,'Policy Characteristics'!$C:$C,0)))</f>
        <v>0</v>
      </c>
      <c r="M99" s="285">
        <f>IF(ISBLANK(INDEX('Policy Characteristics'!G:G,MATCH($C99,'Policy Characteristics'!$C:$C,0))),"",INDEX('Policy Characteristics'!G:G,MATCH($C99,'Policy Characteristics'!$C:$C,0)))</f>
        <v>1</v>
      </c>
      <c r="N99" s="285">
        <f>IF(ISBLANK(INDEX('Policy Characteristics'!H:H,MATCH($C99,'Policy Characteristics'!$C:$C,0))),"",INDEX('Policy Characteristics'!H:H,MATCH($C99,'Policy Characteristics'!$C:$C,0)))</f>
        <v>0.01</v>
      </c>
      <c r="O99" s="272" t="str">
        <f>IF(ISBLANK(INDEX('Policy Characteristics'!I:I,MATCH($C99,'Policy Characteristics'!$C:$C,0))),"",INDEX('Policy Characteristics'!I:I,MATCH($C99,'Policy Characteristics'!$C:$C,0)))</f>
        <v>% increase in miles/gal</v>
      </c>
      <c r="P99" s="272"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272" t="str">
        <f>IF(ISBLANK(INDEX('Policy Characteristics'!K:K,MATCH($C99,'Policy Characteristics'!$C:$C,0))),"",INDEX('Policy Characteristics'!K:K,MATCH($C99,'Policy Characteristics'!$C:$C,0)))</f>
        <v>transportation-sector-main.html#fuel-econ-std</v>
      </c>
      <c r="R99" s="272" t="str">
        <f>IF(ISBLANK(INDEX('Policy Characteristics'!L:L,MATCH($C99,'Policy Characteristics'!$C:$C,0))),"",INDEX('Policy Characteristics'!L:L,MATCH($C99,'Policy Characteristics'!$C:$C,0)))</f>
        <v>fuel-economy-standard.html</v>
      </c>
    </row>
    <row r="100" spans="1:18" x14ac:dyDescent="0.25">
      <c r="A100" s="272" t="str">
        <f>IF(ISBLANK(INDEX('Policy Characteristics'!A:A,MATCH($C100,'Policy Characteristics'!$C:$C,0))),"",INDEX('Policy Characteristics'!A:A,MATCH($C100,'Policy Characteristics'!$C:$C,0)))</f>
        <v>Transportation</v>
      </c>
      <c r="B100" s="272" t="str">
        <f>IF(ISBLANK(INDEX('Policy Characteristics'!B:B,MATCH($C100,'Policy Characteristics'!$C:$C,0))),"",INDEX('Policy Characteristics'!B:B,MATCH($C100,'Policy Characteristics'!$C:$C,0)))</f>
        <v>Fuel Economy Standard</v>
      </c>
      <c r="C100" s="274" t="str">
        <f t="shared" si="7"/>
        <v>Percentage Additional Improvement of Fuel Economy Std</v>
      </c>
      <c r="D100" s="44" t="s">
        <v>44</v>
      </c>
      <c r="E100" s="44" t="s">
        <v>116</v>
      </c>
      <c r="F100" s="44" t="s">
        <v>86</v>
      </c>
      <c r="G100" s="44" t="s">
        <v>148</v>
      </c>
      <c r="H100" s="43">
        <v>373</v>
      </c>
      <c r="I100" s="6" t="s">
        <v>46</v>
      </c>
      <c r="J100" s="274" t="str">
        <f>IF(ISBLANK(INDEX('Policy Characteristics'!D:D,MATCH($C100,'Policy Characteristics'!$C:$C,0))),"",INDEX('Policy Characteristics'!D:D,MATCH($C100,'Policy Characteristics'!$C:$C,0)))</f>
        <v>Vehicle Fuel Economy Standards</v>
      </c>
      <c r="K100" s="272" t="str">
        <f>IF(ISBLANK(INDEX('Policy Characteristics'!E:E,MATCH($C100,'Policy Characteristics'!$C:$C,0))),"",INDEX('Policy Characteristics'!E:E,MATCH($C100,'Policy Characteristics'!$C:$C,0)))</f>
        <v>trans fuel economy standards</v>
      </c>
      <c r="L100" s="285">
        <f>IF(ISBLANK(INDEX('Policy Characteristics'!F:F,MATCH($C100,'Policy Characteristics'!$C:$C,0))),"",INDEX('Policy Characteristics'!F:F,MATCH($C100,'Policy Characteristics'!$C:$C,0)))</f>
        <v>0</v>
      </c>
      <c r="M100" s="285">
        <f>IF(ISBLANK(INDEX('Policy Characteristics'!G:G,MATCH($C100,'Policy Characteristics'!$C:$C,0))),"",INDEX('Policy Characteristics'!G:G,MATCH($C100,'Policy Characteristics'!$C:$C,0)))</f>
        <v>1</v>
      </c>
      <c r="N100" s="285">
        <f>IF(ISBLANK(INDEX('Policy Characteristics'!H:H,MATCH($C100,'Policy Characteristics'!$C:$C,0))),"",INDEX('Policy Characteristics'!H:H,MATCH($C100,'Policy Characteristics'!$C:$C,0)))</f>
        <v>0.01</v>
      </c>
      <c r="O100" s="272" t="str">
        <f>IF(ISBLANK(INDEX('Policy Characteristics'!I:I,MATCH($C100,'Policy Characteristics'!$C:$C,0))),"",INDEX('Policy Characteristics'!I:I,MATCH($C100,'Policy Characteristics'!$C:$C,0)))</f>
        <v>% increase in miles/gal</v>
      </c>
      <c r="P100" s="272"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272" t="str">
        <f>IF(ISBLANK(INDEX('Policy Characteristics'!K:K,MATCH($C100,'Policy Characteristics'!$C:$C,0))),"",INDEX('Policy Characteristics'!K:K,MATCH($C100,'Policy Characteristics'!$C:$C,0)))</f>
        <v>transportation-sector-main.html#fuel-econ-std</v>
      </c>
      <c r="R100" s="272" t="str">
        <f>IF(ISBLANK(INDEX('Policy Characteristics'!L:L,MATCH($C100,'Policy Characteristics'!$C:$C,0))),"",INDEX('Policy Characteristics'!L:L,MATCH($C100,'Policy Characteristics'!$C:$C,0)))</f>
        <v>fuel-economy-standard.html</v>
      </c>
    </row>
    <row r="101" spans="1:18" s="2" customFormat="1" x14ac:dyDescent="0.25">
      <c r="A101" s="272" t="str">
        <f>IF(ISBLANK(INDEX('Policy Characteristics'!A:A,MATCH($C101,'Policy Characteristics'!$C:$C,0))),"",INDEX('Policy Characteristics'!A:A,MATCH($C101,'Policy Characteristics'!$C:$C,0)))</f>
        <v>Transportation</v>
      </c>
      <c r="B101" s="272" t="str">
        <f>IF(ISBLANK(INDEX('Policy Characteristics'!B:B,MATCH($C101,'Policy Characteristics'!$C:$C,0))),"",INDEX('Policy Characteristics'!B:B,MATCH($C101,'Policy Characteristics'!$C:$C,0)))</f>
        <v>Hydrogen Vehicle Sales Standard</v>
      </c>
      <c r="C101" s="273" t="s">
        <v>2550</v>
      </c>
      <c r="D101" s="44" t="s">
        <v>47</v>
      </c>
      <c r="E101" s="44" t="s">
        <v>39</v>
      </c>
      <c r="F101" s="44" t="s">
        <v>85</v>
      </c>
      <c r="G101" s="44" t="s">
        <v>39</v>
      </c>
      <c r="H101" s="46">
        <v>460</v>
      </c>
      <c r="I101" s="44" t="s">
        <v>45</v>
      </c>
      <c r="J101" s="274" t="str">
        <f>IF(ISBLANK(INDEX('Policy Characteristics'!D:D,MATCH($C101,'Policy Characteristics'!$C:$C,0))),"",INDEX('Policy Characteristics'!D:D,MATCH($C101,'Policy Characteristics'!$C:$C,0)))</f>
        <v>Hydrogen Veh Sales Standard</v>
      </c>
      <c r="K101" s="272" t="str">
        <f>IF(ISBLANK(INDEX('Policy Characteristics'!E:E,MATCH($C101,'Policy Characteristics'!$C:$C,0))),"",INDEX('Policy Characteristics'!E:E,MATCH($C101,'Policy Characteristics'!$C:$C,0)))</f>
        <v>trans hydrogen vehicle minimum</v>
      </c>
      <c r="L101" s="285">
        <f>IF(ISBLANK(INDEX('Policy Characteristics'!F:F,MATCH($C101,'Policy Characteristics'!$C:$C,0))),"",INDEX('Policy Characteristics'!F:F,MATCH($C101,'Policy Characteristics'!$C:$C,0)))</f>
        <v>0</v>
      </c>
      <c r="M101" s="285">
        <f>IF(ISBLANK(INDEX('Policy Characteristics'!G:G,MATCH($C101,'Policy Characteristics'!$C:$C,0))),"",INDEX('Policy Characteristics'!G:G,MATCH($C101,'Policy Characteristics'!$C:$C,0)))</f>
        <v>1</v>
      </c>
      <c r="N101" s="285">
        <f>IF(ISBLANK(INDEX('Policy Characteristics'!H:H,MATCH($C101,'Policy Characteristics'!$C:$C,0))),"",INDEX('Policy Characteristics'!H:H,MATCH($C101,'Policy Characteristics'!$C:$C,0)))</f>
        <v>0.01</v>
      </c>
      <c r="O101" s="272" t="str">
        <f>IF(ISBLANK(INDEX('Policy Characteristics'!I:I,MATCH($C101,'Policy Characteristics'!$C:$C,0))),"",INDEX('Policy Characteristics'!I:I,MATCH($C101,'Policy Characteristics'!$C:$C,0)))</f>
        <v>% of new vehicles sold</v>
      </c>
      <c r="P101" s="272"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72" t="str">
        <f>IF(ISBLANK(INDEX('Policy Characteristics'!K:K,MATCH($C101,'Policy Characteristics'!$C:$C,0))),"",INDEX('Policy Characteristics'!K:K,MATCH($C101,'Policy Characteristics'!$C:$C,0)))</f>
        <v/>
      </c>
      <c r="R101" s="272" t="str">
        <f>IF(ISBLANK(INDEX('Policy Characteristics'!L:L,MATCH($C101,'Policy Characteristics'!$C:$C,0))),"",INDEX('Policy Characteristics'!L:L,MATCH($C101,'Policy Characteristics'!$C:$C,0)))</f>
        <v>hydrogen-vehicle-mandate.html</v>
      </c>
    </row>
    <row r="102" spans="1:18" x14ac:dyDescent="0.25">
      <c r="A102" s="272" t="str">
        <f>IF(ISBLANK(INDEX('Policy Characteristics'!A:A,MATCH($C102,'Policy Characteristics'!$C:$C,0))),"",INDEX('Policy Characteristics'!A:A,MATCH($C102,'Policy Characteristics'!$C:$C,0)))</f>
        <v>Transportation</v>
      </c>
      <c r="B102" s="272" t="str">
        <f>IF(ISBLANK(INDEX('Policy Characteristics'!B:B,MATCH($C102,'Policy Characteristics'!$C:$C,0))),"",INDEX('Policy Characteristics'!B:B,MATCH($C102,'Policy Characteristics'!$C:$C,0)))</f>
        <v>Hydrogen Vehicle Sales Standard</v>
      </c>
      <c r="C102" s="274" t="str">
        <f t="shared" ref="C102:C112" si="8">C$101</f>
        <v>Minimum Required Hydrogen Vehicle Sales Percentage</v>
      </c>
      <c r="D102" s="44" t="s">
        <v>44</v>
      </c>
      <c r="E102" s="44" t="s">
        <v>39</v>
      </c>
      <c r="F102" s="44" t="s">
        <v>86</v>
      </c>
      <c r="G102" s="44" t="s">
        <v>39</v>
      </c>
      <c r="H102" s="43">
        <v>461</v>
      </c>
      <c r="I102" s="44" t="s">
        <v>45</v>
      </c>
      <c r="J102" s="274" t="str">
        <f>IF(ISBLANK(INDEX('Policy Characteristics'!D:D,MATCH($C102,'Policy Characteristics'!$C:$C,0))),"",INDEX('Policy Characteristics'!D:D,MATCH($C102,'Policy Characteristics'!$C:$C,0)))</f>
        <v>Hydrogen Veh Sales Standard</v>
      </c>
      <c r="K102" s="272" t="str">
        <f>IF(ISBLANK(INDEX('Policy Characteristics'!E:E,MATCH($C102,'Policy Characteristics'!$C:$C,0))),"",INDEX('Policy Characteristics'!E:E,MATCH($C102,'Policy Characteristics'!$C:$C,0)))</f>
        <v>trans hydrogen vehicle minimum</v>
      </c>
      <c r="L102" s="285">
        <f>IF(ISBLANK(INDEX('Policy Characteristics'!F:F,MATCH($C102,'Policy Characteristics'!$C:$C,0))),"",INDEX('Policy Characteristics'!F:F,MATCH($C102,'Policy Characteristics'!$C:$C,0)))</f>
        <v>0</v>
      </c>
      <c r="M102" s="285">
        <f>IF(ISBLANK(INDEX('Policy Characteristics'!G:G,MATCH($C102,'Policy Characteristics'!$C:$C,0))),"",INDEX('Policy Characteristics'!G:G,MATCH($C102,'Policy Characteristics'!$C:$C,0)))</f>
        <v>1</v>
      </c>
      <c r="N102" s="285">
        <f>IF(ISBLANK(INDEX('Policy Characteristics'!H:H,MATCH($C102,'Policy Characteristics'!$C:$C,0))),"",INDEX('Policy Characteristics'!H:H,MATCH($C102,'Policy Characteristics'!$C:$C,0)))</f>
        <v>0.01</v>
      </c>
      <c r="O102" s="272" t="str">
        <f>IF(ISBLANK(INDEX('Policy Characteristics'!I:I,MATCH($C102,'Policy Characteristics'!$C:$C,0))),"",INDEX('Policy Characteristics'!I:I,MATCH($C102,'Policy Characteristics'!$C:$C,0)))</f>
        <v>% of new vehicles sold</v>
      </c>
      <c r="P102" s="272"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72" t="str">
        <f>IF(ISBLANK(INDEX('Policy Characteristics'!K:K,MATCH($C102,'Policy Characteristics'!$C:$C,0))),"",INDEX('Policy Characteristics'!K:K,MATCH($C102,'Policy Characteristics'!$C:$C,0)))</f>
        <v/>
      </c>
      <c r="R102" s="272" t="str">
        <f>IF(ISBLANK(INDEX('Policy Characteristics'!L:L,MATCH($C102,'Policy Characteristics'!$C:$C,0))),"",INDEX('Policy Characteristics'!L:L,MATCH($C102,'Policy Characteristics'!$C:$C,0)))</f>
        <v>hydrogen-vehicle-mandate.html</v>
      </c>
    </row>
    <row r="103" spans="1:18" x14ac:dyDescent="0.25">
      <c r="A103" s="272" t="str">
        <f>IF(ISBLANK(INDEX('Policy Characteristics'!A:A,MATCH($C103,'Policy Characteristics'!$C:$C,0))),"",INDEX('Policy Characteristics'!A:A,MATCH($C103,'Policy Characteristics'!$C:$C,0)))</f>
        <v>Transportation</v>
      </c>
      <c r="B103" s="272" t="str">
        <f>IF(ISBLANK(INDEX('Policy Characteristics'!B:B,MATCH($C103,'Policy Characteristics'!$C:$C,0))),"",INDEX('Policy Characteristics'!B:B,MATCH($C103,'Policy Characteristics'!$C:$C,0)))</f>
        <v>Hydrogen Vehicle Sales Standard</v>
      </c>
      <c r="C103" s="274" t="str">
        <f t="shared" si="8"/>
        <v>Minimum Required Hydrogen Vehicle Sales Percentage</v>
      </c>
      <c r="D103" s="44" t="s">
        <v>47</v>
      </c>
      <c r="E103" s="44" t="s">
        <v>40</v>
      </c>
      <c r="F103" s="44" t="s">
        <v>85</v>
      </c>
      <c r="G103" s="44" t="s">
        <v>40</v>
      </c>
      <c r="H103" s="46">
        <v>462</v>
      </c>
      <c r="I103" s="44" t="s">
        <v>45</v>
      </c>
      <c r="J103" s="274" t="str">
        <f>IF(ISBLANK(INDEX('Policy Characteristics'!D:D,MATCH($C103,'Policy Characteristics'!$C:$C,0))),"",INDEX('Policy Characteristics'!D:D,MATCH($C103,'Policy Characteristics'!$C:$C,0)))</f>
        <v>Hydrogen Veh Sales Standard</v>
      </c>
      <c r="K103" s="272" t="str">
        <f>IF(ISBLANK(INDEX('Policy Characteristics'!E:E,MATCH($C103,'Policy Characteristics'!$C:$C,0))),"",INDEX('Policy Characteristics'!E:E,MATCH($C103,'Policy Characteristics'!$C:$C,0)))</f>
        <v>trans hydrogen vehicle minimum</v>
      </c>
      <c r="L103" s="285">
        <f>IF(ISBLANK(INDEX('Policy Characteristics'!F:F,MATCH($C103,'Policy Characteristics'!$C:$C,0))),"",INDEX('Policy Characteristics'!F:F,MATCH($C103,'Policy Characteristics'!$C:$C,0)))</f>
        <v>0</v>
      </c>
      <c r="M103" s="285">
        <f>IF(ISBLANK(INDEX('Policy Characteristics'!G:G,MATCH($C103,'Policy Characteristics'!$C:$C,0))),"",INDEX('Policy Characteristics'!G:G,MATCH($C103,'Policy Characteristics'!$C:$C,0)))</f>
        <v>1</v>
      </c>
      <c r="N103" s="285">
        <f>IF(ISBLANK(INDEX('Policy Characteristics'!H:H,MATCH($C103,'Policy Characteristics'!$C:$C,0))),"",INDEX('Policy Characteristics'!H:H,MATCH($C103,'Policy Characteristics'!$C:$C,0)))</f>
        <v>0.01</v>
      </c>
      <c r="O103" s="272" t="str">
        <f>IF(ISBLANK(INDEX('Policy Characteristics'!I:I,MATCH($C103,'Policy Characteristics'!$C:$C,0))),"",INDEX('Policy Characteristics'!I:I,MATCH($C103,'Policy Characteristics'!$C:$C,0)))</f>
        <v>% of new vehicles sold</v>
      </c>
      <c r="P103" s="272"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72" t="str">
        <f>IF(ISBLANK(INDEX('Policy Characteristics'!K:K,MATCH($C103,'Policy Characteristics'!$C:$C,0))),"",INDEX('Policy Characteristics'!K:K,MATCH($C103,'Policy Characteristics'!$C:$C,0)))</f>
        <v/>
      </c>
      <c r="R103" s="272" t="str">
        <f>IF(ISBLANK(INDEX('Policy Characteristics'!L:L,MATCH($C103,'Policy Characteristics'!$C:$C,0))),"",INDEX('Policy Characteristics'!L:L,MATCH($C103,'Policy Characteristics'!$C:$C,0)))</f>
        <v>hydrogen-vehicle-mandate.html</v>
      </c>
    </row>
    <row r="104" spans="1:18" x14ac:dyDescent="0.25">
      <c r="A104" s="272" t="str">
        <f>IF(ISBLANK(INDEX('Policy Characteristics'!A:A,MATCH($C104,'Policy Characteristics'!$C:$C,0))),"",INDEX('Policy Characteristics'!A:A,MATCH($C104,'Policy Characteristics'!$C:$C,0)))</f>
        <v>Transportation</v>
      </c>
      <c r="B104" s="272" t="str">
        <f>IF(ISBLANK(INDEX('Policy Characteristics'!B:B,MATCH($C104,'Policy Characteristics'!$C:$C,0))),"",INDEX('Policy Characteristics'!B:B,MATCH($C104,'Policy Characteristics'!$C:$C,0)))</f>
        <v>Hydrogen Vehicle Sales Standard</v>
      </c>
      <c r="C104" s="274" t="str">
        <f t="shared" si="8"/>
        <v>Minimum Required Hydrogen Vehicle Sales Percentage</v>
      </c>
      <c r="D104" s="44" t="s">
        <v>44</v>
      </c>
      <c r="E104" s="44" t="s">
        <v>40</v>
      </c>
      <c r="F104" s="44" t="s">
        <v>86</v>
      </c>
      <c r="G104" s="44" t="s">
        <v>40</v>
      </c>
      <c r="H104" s="43">
        <v>463</v>
      </c>
      <c r="I104" s="44" t="s">
        <v>45</v>
      </c>
      <c r="J104" s="274" t="str">
        <f>IF(ISBLANK(INDEX('Policy Characteristics'!D:D,MATCH($C104,'Policy Characteristics'!$C:$C,0))),"",INDEX('Policy Characteristics'!D:D,MATCH($C104,'Policy Characteristics'!$C:$C,0)))</f>
        <v>Hydrogen Veh Sales Standard</v>
      </c>
      <c r="K104" s="272" t="str">
        <f>IF(ISBLANK(INDEX('Policy Characteristics'!E:E,MATCH($C104,'Policy Characteristics'!$C:$C,0))),"",INDEX('Policy Characteristics'!E:E,MATCH($C104,'Policy Characteristics'!$C:$C,0)))</f>
        <v>trans hydrogen vehicle minimum</v>
      </c>
      <c r="L104" s="285">
        <f>IF(ISBLANK(INDEX('Policy Characteristics'!F:F,MATCH($C104,'Policy Characteristics'!$C:$C,0))),"",INDEX('Policy Characteristics'!F:F,MATCH($C104,'Policy Characteristics'!$C:$C,0)))</f>
        <v>0</v>
      </c>
      <c r="M104" s="285">
        <f>IF(ISBLANK(INDEX('Policy Characteristics'!G:G,MATCH($C104,'Policy Characteristics'!$C:$C,0))),"",INDEX('Policy Characteristics'!G:G,MATCH($C104,'Policy Characteristics'!$C:$C,0)))</f>
        <v>1</v>
      </c>
      <c r="N104" s="285">
        <f>IF(ISBLANK(INDEX('Policy Characteristics'!H:H,MATCH($C104,'Policy Characteristics'!$C:$C,0))),"",INDEX('Policy Characteristics'!H:H,MATCH($C104,'Policy Characteristics'!$C:$C,0)))</f>
        <v>0.01</v>
      </c>
      <c r="O104" s="272" t="str">
        <f>IF(ISBLANK(INDEX('Policy Characteristics'!I:I,MATCH($C104,'Policy Characteristics'!$C:$C,0))),"",INDEX('Policy Characteristics'!I:I,MATCH($C104,'Policy Characteristics'!$C:$C,0)))</f>
        <v>% of new vehicles sold</v>
      </c>
      <c r="P104" s="272"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72" t="str">
        <f>IF(ISBLANK(INDEX('Policy Characteristics'!K:K,MATCH($C104,'Policy Characteristics'!$C:$C,0))),"",INDEX('Policy Characteristics'!K:K,MATCH($C104,'Policy Characteristics'!$C:$C,0)))</f>
        <v/>
      </c>
      <c r="R104" s="272" t="str">
        <f>IF(ISBLANK(INDEX('Policy Characteristics'!L:L,MATCH($C104,'Policy Characteristics'!$C:$C,0))),"",INDEX('Policy Characteristics'!L:L,MATCH($C104,'Policy Characteristics'!$C:$C,0)))</f>
        <v>hydrogen-vehicle-mandate.html</v>
      </c>
    </row>
    <row r="105" spans="1:18" x14ac:dyDescent="0.25">
      <c r="A105" s="272" t="str">
        <f>IF(ISBLANK(INDEX('Policy Characteristics'!A:A,MATCH($C105,'Policy Characteristics'!$C:$C,0))),"",INDEX('Policy Characteristics'!A:A,MATCH($C105,'Policy Characteristics'!$C:$C,0)))</f>
        <v>Transportation</v>
      </c>
      <c r="B105" s="272" t="str">
        <f>IF(ISBLANK(INDEX('Policy Characteristics'!B:B,MATCH($C105,'Policy Characteristics'!$C:$C,0))),"",INDEX('Policy Characteristics'!B:B,MATCH($C105,'Policy Characteristics'!$C:$C,0)))</f>
        <v>Hydrogen Vehicle Sales Standard</v>
      </c>
      <c r="C105" s="274" t="str">
        <f t="shared" si="8"/>
        <v>Minimum Required Hydrogen Vehicle Sales Percentage</v>
      </c>
      <c r="D105" s="44" t="s">
        <v>47</v>
      </c>
      <c r="E105" s="44" t="s">
        <v>41</v>
      </c>
      <c r="F105" s="44" t="s">
        <v>85</v>
      </c>
      <c r="G105" s="44" t="s">
        <v>87</v>
      </c>
      <c r="H105" s="43">
        <v>502</v>
      </c>
      <c r="I105" s="44" t="s">
        <v>45</v>
      </c>
      <c r="J105" s="274" t="str">
        <f>IF(ISBLANK(INDEX('Policy Characteristics'!D:D,MATCH($C105,'Policy Characteristics'!$C:$C,0))),"",INDEX('Policy Characteristics'!D:D,MATCH($C105,'Policy Characteristics'!$C:$C,0)))</f>
        <v>Hydrogen Veh Sales Standard</v>
      </c>
      <c r="K105" s="272" t="str">
        <f>IF(ISBLANK(INDEX('Policy Characteristics'!E:E,MATCH($C105,'Policy Characteristics'!$C:$C,0))),"",INDEX('Policy Characteristics'!E:E,MATCH($C105,'Policy Characteristics'!$C:$C,0)))</f>
        <v>trans hydrogen vehicle minimum</v>
      </c>
      <c r="L105" s="285">
        <f>IF(ISBLANK(INDEX('Policy Characteristics'!F:F,MATCH($C105,'Policy Characteristics'!$C:$C,0))),"",INDEX('Policy Characteristics'!F:F,MATCH($C105,'Policy Characteristics'!$C:$C,0)))</f>
        <v>0</v>
      </c>
      <c r="M105" s="285">
        <f>IF(ISBLANK(INDEX('Policy Characteristics'!G:G,MATCH($C105,'Policy Characteristics'!$C:$C,0))),"",INDEX('Policy Characteristics'!G:G,MATCH($C105,'Policy Characteristics'!$C:$C,0)))</f>
        <v>1</v>
      </c>
      <c r="N105" s="285">
        <f>IF(ISBLANK(INDEX('Policy Characteristics'!H:H,MATCH($C105,'Policy Characteristics'!$C:$C,0))),"",INDEX('Policy Characteristics'!H:H,MATCH($C105,'Policy Characteristics'!$C:$C,0)))</f>
        <v>0.01</v>
      </c>
      <c r="O105" s="272" t="str">
        <f>IF(ISBLANK(INDEX('Policy Characteristics'!I:I,MATCH($C105,'Policy Characteristics'!$C:$C,0))),"",INDEX('Policy Characteristics'!I:I,MATCH($C105,'Policy Characteristics'!$C:$C,0)))</f>
        <v>% of new vehicles sold</v>
      </c>
      <c r="P105" s="272"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72" t="str">
        <f>IF(ISBLANK(INDEX('Policy Characteristics'!K:K,MATCH($C105,'Policy Characteristics'!$C:$C,0))),"",INDEX('Policy Characteristics'!K:K,MATCH($C105,'Policy Characteristics'!$C:$C,0)))</f>
        <v/>
      </c>
      <c r="R105" s="272" t="str">
        <f>IF(ISBLANK(INDEX('Policy Characteristics'!L:L,MATCH($C105,'Policy Characteristics'!$C:$C,0))),"",INDEX('Policy Characteristics'!L:L,MATCH($C105,'Policy Characteristics'!$C:$C,0)))</f>
        <v>hydrogen-vehicle-mandate.html</v>
      </c>
    </row>
    <row r="106" spans="1:18" x14ac:dyDescent="0.25">
      <c r="A106" s="272" t="str">
        <f>IF(ISBLANK(INDEX('Policy Characteristics'!A:A,MATCH($C106,'Policy Characteristics'!$C:$C,0))),"",INDEX('Policy Characteristics'!A:A,MATCH($C106,'Policy Characteristics'!$C:$C,0)))</f>
        <v>Transportation</v>
      </c>
      <c r="B106" s="272" t="str">
        <f>IF(ISBLANK(INDEX('Policy Characteristics'!B:B,MATCH($C106,'Policy Characteristics'!$C:$C,0))),"",INDEX('Policy Characteristics'!B:B,MATCH($C106,'Policy Characteristics'!$C:$C,0)))</f>
        <v>Hydrogen Vehicle Sales Standard</v>
      </c>
      <c r="C106" s="274" t="str">
        <f t="shared" si="8"/>
        <v>Minimum Required Hydrogen Vehicle Sales Percentage</v>
      </c>
      <c r="D106" s="44" t="s">
        <v>44</v>
      </c>
      <c r="E106" s="44" t="s">
        <v>41</v>
      </c>
      <c r="F106" s="44" t="s">
        <v>86</v>
      </c>
      <c r="G106" s="44" t="s">
        <v>87</v>
      </c>
      <c r="H106" s="43">
        <v>503</v>
      </c>
      <c r="I106" s="44" t="s">
        <v>45</v>
      </c>
      <c r="J106" s="274" t="str">
        <f>IF(ISBLANK(INDEX('Policy Characteristics'!D:D,MATCH($C106,'Policy Characteristics'!$C:$C,0))),"",INDEX('Policy Characteristics'!D:D,MATCH($C106,'Policy Characteristics'!$C:$C,0)))</f>
        <v>Hydrogen Veh Sales Standard</v>
      </c>
      <c r="K106" s="272" t="str">
        <f>IF(ISBLANK(INDEX('Policy Characteristics'!E:E,MATCH($C106,'Policy Characteristics'!$C:$C,0))),"",INDEX('Policy Characteristics'!E:E,MATCH($C106,'Policy Characteristics'!$C:$C,0)))</f>
        <v>trans hydrogen vehicle minimum</v>
      </c>
      <c r="L106" s="285">
        <f>IF(ISBLANK(INDEX('Policy Characteristics'!F:F,MATCH($C106,'Policy Characteristics'!$C:$C,0))),"",INDEX('Policy Characteristics'!F:F,MATCH($C106,'Policy Characteristics'!$C:$C,0)))</f>
        <v>0</v>
      </c>
      <c r="M106" s="285">
        <f>IF(ISBLANK(INDEX('Policy Characteristics'!G:G,MATCH($C106,'Policy Characteristics'!$C:$C,0))),"",INDEX('Policy Characteristics'!G:G,MATCH($C106,'Policy Characteristics'!$C:$C,0)))</f>
        <v>1</v>
      </c>
      <c r="N106" s="285">
        <f>IF(ISBLANK(INDEX('Policy Characteristics'!H:H,MATCH($C106,'Policy Characteristics'!$C:$C,0))),"",INDEX('Policy Characteristics'!H:H,MATCH($C106,'Policy Characteristics'!$C:$C,0)))</f>
        <v>0.01</v>
      </c>
      <c r="O106" s="272" t="str">
        <f>IF(ISBLANK(INDEX('Policy Characteristics'!I:I,MATCH($C106,'Policy Characteristics'!$C:$C,0))),"",INDEX('Policy Characteristics'!I:I,MATCH($C106,'Policy Characteristics'!$C:$C,0)))</f>
        <v>% of new vehicles sold</v>
      </c>
      <c r="P106" s="272"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72" t="str">
        <f>IF(ISBLANK(INDEX('Policy Characteristics'!K:K,MATCH($C106,'Policy Characteristics'!$C:$C,0))),"",INDEX('Policy Characteristics'!K:K,MATCH($C106,'Policy Characteristics'!$C:$C,0)))</f>
        <v/>
      </c>
      <c r="R106" s="272" t="str">
        <f>IF(ISBLANK(INDEX('Policy Characteristics'!L:L,MATCH($C106,'Policy Characteristics'!$C:$C,0))),"",INDEX('Policy Characteristics'!L:L,MATCH($C106,'Policy Characteristics'!$C:$C,0)))</f>
        <v>hydrogen-vehicle-mandate.html</v>
      </c>
    </row>
    <row r="107" spans="1:18" x14ac:dyDescent="0.25">
      <c r="A107" s="272" t="str">
        <f>IF(ISBLANK(INDEX('Policy Characteristics'!A:A,MATCH($C107,'Policy Characteristics'!$C:$C,0))),"",INDEX('Policy Characteristics'!A:A,MATCH($C107,'Policy Characteristics'!$C:$C,0)))</f>
        <v>Transportation</v>
      </c>
      <c r="B107" s="272" t="str">
        <f>IF(ISBLANK(INDEX('Policy Characteristics'!B:B,MATCH($C107,'Policy Characteristics'!$C:$C,0))),"",INDEX('Policy Characteristics'!B:B,MATCH($C107,'Policy Characteristics'!$C:$C,0)))</f>
        <v>Hydrogen Vehicle Sales Standard</v>
      </c>
      <c r="C107" s="274" t="str">
        <f t="shared" si="8"/>
        <v>Minimum Required Hydrogen Vehicle Sales Percentage</v>
      </c>
      <c r="D107" s="44" t="s">
        <v>47</v>
      </c>
      <c r="E107" s="44" t="s">
        <v>42</v>
      </c>
      <c r="F107" s="44" t="s">
        <v>85</v>
      </c>
      <c r="G107" s="44" t="s">
        <v>88</v>
      </c>
      <c r="H107" s="43">
        <v>504</v>
      </c>
      <c r="I107" s="44" t="s">
        <v>45</v>
      </c>
      <c r="J107" s="274" t="str">
        <f>IF(ISBLANK(INDEX('Policy Characteristics'!D:D,MATCH($C107,'Policy Characteristics'!$C:$C,0))),"",INDEX('Policy Characteristics'!D:D,MATCH($C107,'Policy Characteristics'!$C:$C,0)))</f>
        <v>Hydrogen Veh Sales Standard</v>
      </c>
      <c r="K107" s="272" t="str">
        <f>IF(ISBLANK(INDEX('Policy Characteristics'!E:E,MATCH($C107,'Policy Characteristics'!$C:$C,0))),"",INDEX('Policy Characteristics'!E:E,MATCH($C107,'Policy Characteristics'!$C:$C,0)))</f>
        <v>trans hydrogen vehicle minimum</v>
      </c>
      <c r="L107" s="285">
        <f>IF(ISBLANK(INDEX('Policy Characteristics'!F:F,MATCH($C107,'Policy Characteristics'!$C:$C,0))),"",INDEX('Policy Characteristics'!F:F,MATCH($C107,'Policy Characteristics'!$C:$C,0)))</f>
        <v>0</v>
      </c>
      <c r="M107" s="285">
        <f>IF(ISBLANK(INDEX('Policy Characteristics'!G:G,MATCH($C107,'Policy Characteristics'!$C:$C,0))),"",INDEX('Policy Characteristics'!G:G,MATCH($C107,'Policy Characteristics'!$C:$C,0)))</f>
        <v>1</v>
      </c>
      <c r="N107" s="285">
        <f>IF(ISBLANK(INDEX('Policy Characteristics'!H:H,MATCH($C107,'Policy Characteristics'!$C:$C,0))),"",INDEX('Policy Characteristics'!H:H,MATCH($C107,'Policy Characteristics'!$C:$C,0)))</f>
        <v>0.01</v>
      </c>
      <c r="O107" s="272" t="str">
        <f>IF(ISBLANK(INDEX('Policy Characteristics'!I:I,MATCH($C107,'Policy Characteristics'!$C:$C,0))),"",INDEX('Policy Characteristics'!I:I,MATCH($C107,'Policy Characteristics'!$C:$C,0)))</f>
        <v>% of new vehicles sold</v>
      </c>
      <c r="P107" s="272"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72" t="str">
        <f>IF(ISBLANK(INDEX('Policy Characteristics'!K:K,MATCH($C107,'Policy Characteristics'!$C:$C,0))),"",INDEX('Policy Characteristics'!K:K,MATCH($C107,'Policy Characteristics'!$C:$C,0)))</f>
        <v/>
      </c>
      <c r="R107" s="272" t="str">
        <f>IF(ISBLANK(INDEX('Policy Characteristics'!L:L,MATCH($C107,'Policy Characteristics'!$C:$C,0))),"",INDEX('Policy Characteristics'!L:L,MATCH($C107,'Policy Characteristics'!$C:$C,0)))</f>
        <v>hydrogen-vehicle-mandate.html</v>
      </c>
    </row>
    <row r="108" spans="1:18" x14ac:dyDescent="0.25">
      <c r="A108" s="272" t="str">
        <f>IF(ISBLANK(INDEX('Policy Characteristics'!A:A,MATCH($C108,'Policy Characteristics'!$C:$C,0))),"",INDEX('Policy Characteristics'!A:A,MATCH($C108,'Policy Characteristics'!$C:$C,0)))</f>
        <v>Transportation</v>
      </c>
      <c r="B108" s="272" t="str">
        <f>IF(ISBLANK(INDEX('Policy Characteristics'!B:B,MATCH($C108,'Policy Characteristics'!$C:$C,0))),"",INDEX('Policy Characteristics'!B:B,MATCH($C108,'Policy Characteristics'!$C:$C,0)))</f>
        <v>Hydrogen Vehicle Sales Standard</v>
      </c>
      <c r="C108" s="274" t="str">
        <f t="shared" si="8"/>
        <v>Minimum Required Hydrogen Vehicle Sales Percentage</v>
      </c>
      <c r="D108" s="44" t="s">
        <v>44</v>
      </c>
      <c r="E108" s="44" t="s">
        <v>42</v>
      </c>
      <c r="F108" s="44" t="s">
        <v>86</v>
      </c>
      <c r="G108" s="44" t="s">
        <v>88</v>
      </c>
      <c r="H108" s="43">
        <v>505</v>
      </c>
      <c r="I108" s="44" t="s">
        <v>45</v>
      </c>
      <c r="J108" s="274" t="str">
        <f>IF(ISBLANK(INDEX('Policy Characteristics'!D:D,MATCH($C108,'Policy Characteristics'!$C:$C,0))),"",INDEX('Policy Characteristics'!D:D,MATCH($C108,'Policy Characteristics'!$C:$C,0)))</f>
        <v>Hydrogen Veh Sales Standard</v>
      </c>
      <c r="K108" s="272" t="str">
        <f>IF(ISBLANK(INDEX('Policy Characteristics'!E:E,MATCH($C108,'Policy Characteristics'!$C:$C,0))),"",INDEX('Policy Characteristics'!E:E,MATCH($C108,'Policy Characteristics'!$C:$C,0)))</f>
        <v>trans hydrogen vehicle minimum</v>
      </c>
      <c r="L108" s="285">
        <f>IF(ISBLANK(INDEX('Policy Characteristics'!F:F,MATCH($C108,'Policy Characteristics'!$C:$C,0))),"",INDEX('Policy Characteristics'!F:F,MATCH($C108,'Policy Characteristics'!$C:$C,0)))</f>
        <v>0</v>
      </c>
      <c r="M108" s="285">
        <f>IF(ISBLANK(INDEX('Policy Characteristics'!G:G,MATCH($C108,'Policy Characteristics'!$C:$C,0))),"",INDEX('Policy Characteristics'!G:G,MATCH($C108,'Policy Characteristics'!$C:$C,0)))</f>
        <v>1</v>
      </c>
      <c r="N108" s="285">
        <f>IF(ISBLANK(INDEX('Policy Characteristics'!H:H,MATCH($C108,'Policy Characteristics'!$C:$C,0))),"",INDEX('Policy Characteristics'!H:H,MATCH($C108,'Policy Characteristics'!$C:$C,0)))</f>
        <v>0.01</v>
      </c>
      <c r="O108" s="272" t="str">
        <f>IF(ISBLANK(INDEX('Policy Characteristics'!I:I,MATCH($C108,'Policy Characteristics'!$C:$C,0))),"",INDEX('Policy Characteristics'!I:I,MATCH($C108,'Policy Characteristics'!$C:$C,0)))</f>
        <v>% of new vehicles sold</v>
      </c>
      <c r="P108" s="272"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72" t="str">
        <f>IF(ISBLANK(INDEX('Policy Characteristics'!K:K,MATCH($C108,'Policy Characteristics'!$C:$C,0))),"",INDEX('Policy Characteristics'!K:K,MATCH($C108,'Policy Characteristics'!$C:$C,0)))</f>
        <v/>
      </c>
      <c r="R108" s="272" t="str">
        <f>IF(ISBLANK(INDEX('Policy Characteristics'!L:L,MATCH($C108,'Policy Characteristics'!$C:$C,0))),"",INDEX('Policy Characteristics'!L:L,MATCH($C108,'Policy Characteristics'!$C:$C,0)))</f>
        <v>hydrogen-vehicle-mandate.html</v>
      </c>
    </row>
    <row r="109" spans="1:18" x14ac:dyDescent="0.25">
      <c r="A109" s="272" t="str">
        <f>IF(ISBLANK(INDEX('Policy Characteristics'!A:A,MATCH($C109,'Policy Characteristics'!$C:$C,0))),"",INDEX('Policy Characteristics'!A:A,MATCH($C109,'Policy Characteristics'!$C:$C,0)))</f>
        <v>Transportation</v>
      </c>
      <c r="B109" s="272" t="str">
        <f>IF(ISBLANK(INDEX('Policy Characteristics'!B:B,MATCH($C109,'Policy Characteristics'!$C:$C,0))),"",INDEX('Policy Characteristics'!B:B,MATCH($C109,'Policy Characteristics'!$C:$C,0)))</f>
        <v>Hydrogen Vehicle Sales Standard</v>
      </c>
      <c r="C109" s="274" t="str">
        <f t="shared" si="8"/>
        <v>Minimum Required Hydrogen Vehicle Sales Percentage</v>
      </c>
      <c r="D109" s="44" t="s">
        <v>47</v>
      </c>
      <c r="E109" s="44" t="s">
        <v>43</v>
      </c>
      <c r="F109" s="44" t="s">
        <v>85</v>
      </c>
      <c r="G109" s="44" t="s">
        <v>89</v>
      </c>
      <c r="H109" s="43">
        <v>506</v>
      </c>
      <c r="I109" s="44" t="s">
        <v>45</v>
      </c>
      <c r="J109" s="274" t="str">
        <f>IF(ISBLANK(INDEX('Policy Characteristics'!D:D,MATCH($C109,'Policy Characteristics'!$C:$C,0))),"",INDEX('Policy Characteristics'!D:D,MATCH($C109,'Policy Characteristics'!$C:$C,0)))</f>
        <v>Hydrogen Veh Sales Standard</v>
      </c>
      <c r="K109" s="272" t="str">
        <f>IF(ISBLANK(INDEX('Policy Characteristics'!E:E,MATCH($C109,'Policy Characteristics'!$C:$C,0))),"",INDEX('Policy Characteristics'!E:E,MATCH($C109,'Policy Characteristics'!$C:$C,0)))</f>
        <v>trans hydrogen vehicle minimum</v>
      </c>
      <c r="L109" s="285">
        <f>IF(ISBLANK(INDEX('Policy Characteristics'!F:F,MATCH($C109,'Policy Characteristics'!$C:$C,0))),"",INDEX('Policy Characteristics'!F:F,MATCH($C109,'Policy Characteristics'!$C:$C,0)))</f>
        <v>0</v>
      </c>
      <c r="M109" s="285">
        <f>IF(ISBLANK(INDEX('Policy Characteristics'!G:G,MATCH($C109,'Policy Characteristics'!$C:$C,0))),"",INDEX('Policy Characteristics'!G:G,MATCH($C109,'Policy Characteristics'!$C:$C,0)))</f>
        <v>1</v>
      </c>
      <c r="N109" s="285">
        <f>IF(ISBLANK(INDEX('Policy Characteristics'!H:H,MATCH($C109,'Policy Characteristics'!$C:$C,0))),"",INDEX('Policy Characteristics'!H:H,MATCH($C109,'Policy Characteristics'!$C:$C,0)))</f>
        <v>0.01</v>
      </c>
      <c r="O109" s="272" t="str">
        <f>IF(ISBLANK(INDEX('Policy Characteristics'!I:I,MATCH($C109,'Policy Characteristics'!$C:$C,0))),"",INDEX('Policy Characteristics'!I:I,MATCH($C109,'Policy Characteristics'!$C:$C,0)))</f>
        <v>% of new vehicles sold</v>
      </c>
      <c r="P109" s="272"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72" t="str">
        <f>IF(ISBLANK(INDEX('Policy Characteristics'!K:K,MATCH($C109,'Policy Characteristics'!$C:$C,0))),"",INDEX('Policy Characteristics'!K:K,MATCH($C109,'Policy Characteristics'!$C:$C,0)))</f>
        <v/>
      </c>
      <c r="R109" s="272" t="str">
        <f>IF(ISBLANK(INDEX('Policy Characteristics'!L:L,MATCH($C109,'Policy Characteristics'!$C:$C,0))),"",INDEX('Policy Characteristics'!L:L,MATCH($C109,'Policy Characteristics'!$C:$C,0)))</f>
        <v>hydrogen-vehicle-mandate.html</v>
      </c>
    </row>
    <row r="110" spans="1:18" x14ac:dyDescent="0.25">
      <c r="A110" s="272" t="str">
        <f>IF(ISBLANK(INDEX('Policy Characteristics'!A:A,MATCH($C110,'Policy Characteristics'!$C:$C,0))),"",INDEX('Policy Characteristics'!A:A,MATCH($C110,'Policy Characteristics'!$C:$C,0)))</f>
        <v>Transportation</v>
      </c>
      <c r="B110" s="272" t="str">
        <f>IF(ISBLANK(INDEX('Policy Characteristics'!B:B,MATCH($C110,'Policy Characteristics'!$C:$C,0))),"",INDEX('Policy Characteristics'!B:B,MATCH($C110,'Policy Characteristics'!$C:$C,0)))</f>
        <v>Hydrogen Vehicle Sales Standard</v>
      </c>
      <c r="C110" s="274" t="str">
        <f t="shared" si="8"/>
        <v>Minimum Required Hydrogen Vehicle Sales Percentage</v>
      </c>
      <c r="D110" s="44" t="s">
        <v>44</v>
      </c>
      <c r="E110" s="44" t="s">
        <v>43</v>
      </c>
      <c r="F110" s="44" t="s">
        <v>86</v>
      </c>
      <c r="G110" s="44" t="s">
        <v>89</v>
      </c>
      <c r="H110" s="43">
        <v>507</v>
      </c>
      <c r="I110" s="44" t="s">
        <v>45</v>
      </c>
      <c r="J110" s="274" t="str">
        <f>IF(ISBLANK(INDEX('Policy Characteristics'!D:D,MATCH($C110,'Policy Characteristics'!$C:$C,0))),"",INDEX('Policy Characteristics'!D:D,MATCH($C110,'Policy Characteristics'!$C:$C,0)))</f>
        <v>Hydrogen Veh Sales Standard</v>
      </c>
      <c r="K110" s="272" t="str">
        <f>IF(ISBLANK(INDEX('Policy Characteristics'!E:E,MATCH($C110,'Policy Characteristics'!$C:$C,0))),"",INDEX('Policy Characteristics'!E:E,MATCH($C110,'Policy Characteristics'!$C:$C,0)))</f>
        <v>trans hydrogen vehicle minimum</v>
      </c>
      <c r="L110" s="285">
        <f>IF(ISBLANK(INDEX('Policy Characteristics'!F:F,MATCH($C110,'Policy Characteristics'!$C:$C,0))),"",INDEX('Policy Characteristics'!F:F,MATCH($C110,'Policy Characteristics'!$C:$C,0)))</f>
        <v>0</v>
      </c>
      <c r="M110" s="285">
        <f>IF(ISBLANK(INDEX('Policy Characteristics'!G:G,MATCH($C110,'Policy Characteristics'!$C:$C,0))),"",INDEX('Policy Characteristics'!G:G,MATCH($C110,'Policy Characteristics'!$C:$C,0)))</f>
        <v>1</v>
      </c>
      <c r="N110" s="285">
        <f>IF(ISBLANK(INDEX('Policy Characteristics'!H:H,MATCH($C110,'Policy Characteristics'!$C:$C,0))),"",INDEX('Policy Characteristics'!H:H,MATCH($C110,'Policy Characteristics'!$C:$C,0)))</f>
        <v>0.01</v>
      </c>
      <c r="O110" s="272" t="str">
        <f>IF(ISBLANK(INDEX('Policy Characteristics'!I:I,MATCH($C110,'Policy Characteristics'!$C:$C,0))),"",INDEX('Policy Characteristics'!I:I,MATCH($C110,'Policy Characteristics'!$C:$C,0)))</f>
        <v>% of new vehicles sold</v>
      </c>
      <c r="P110" s="272"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72" t="str">
        <f>IF(ISBLANK(INDEX('Policy Characteristics'!K:K,MATCH($C110,'Policy Characteristics'!$C:$C,0))),"",INDEX('Policy Characteristics'!K:K,MATCH($C110,'Policy Characteristics'!$C:$C,0)))</f>
        <v/>
      </c>
      <c r="R110" s="272" t="str">
        <f>IF(ISBLANK(INDEX('Policy Characteristics'!L:L,MATCH($C110,'Policy Characteristics'!$C:$C,0))),"",INDEX('Policy Characteristics'!L:L,MATCH($C110,'Policy Characteristics'!$C:$C,0)))</f>
        <v>hydrogen-vehicle-mandate.html</v>
      </c>
    </row>
    <row r="111" spans="1:18" x14ac:dyDescent="0.25">
      <c r="A111" s="272" t="str">
        <f>IF(ISBLANK(INDEX('Policy Characteristics'!A:A,MATCH($C111,'Policy Characteristics'!$C:$C,0))),"",INDEX('Policy Characteristics'!A:A,MATCH($C111,'Policy Characteristics'!$C:$C,0)))</f>
        <v>Transportation</v>
      </c>
      <c r="B111" s="272" t="str">
        <f>IF(ISBLANK(INDEX('Policy Characteristics'!B:B,MATCH($C111,'Policy Characteristics'!$C:$C,0))),"",INDEX('Policy Characteristics'!B:B,MATCH($C111,'Policy Characteristics'!$C:$C,0)))</f>
        <v>Hydrogen Vehicle Sales Standard</v>
      </c>
      <c r="C111" s="274" t="str">
        <f t="shared" si="8"/>
        <v>Minimum Required Hydrogen Vehicle Sales Percentage</v>
      </c>
      <c r="D111" s="44" t="s">
        <v>47</v>
      </c>
      <c r="E111" s="44" t="s">
        <v>116</v>
      </c>
      <c r="F111" s="44" t="s">
        <v>85</v>
      </c>
      <c r="G111" s="44" t="s">
        <v>148</v>
      </c>
      <c r="H111" s="43">
        <v>603</v>
      </c>
      <c r="I111" s="6" t="s">
        <v>46</v>
      </c>
      <c r="J111" s="274" t="str">
        <f>IF(ISBLANK(INDEX('Policy Characteristics'!D:D,MATCH($C111,'Policy Characteristics'!$C:$C,0))),"",INDEX('Policy Characteristics'!D:D,MATCH($C111,'Policy Characteristics'!$C:$C,0)))</f>
        <v>Hydrogen Veh Sales Standard</v>
      </c>
      <c r="K111" s="272" t="str">
        <f>IF(ISBLANK(INDEX('Policy Characteristics'!E:E,MATCH($C111,'Policy Characteristics'!$C:$C,0))),"",INDEX('Policy Characteristics'!E:E,MATCH($C111,'Policy Characteristics'!$C:$C,0)))</f>
        <v>trans hydrogen vehicle minimum</v>
      </c>
      <c r="L111" s="285">
        <f>IF(ISBLANK(INDEX('Policy Characteristics'!F:F,MATCH($C111,'Policy Characteristics'!$C:$C,0))),"",INDEX('Policy Characteristics'!F:F,MATCH($C111,'Policy Characteristics'!$C:$C,0)))</f>
        <v>0</v>
      </c>
      <c r="M111" s="285">
        <f>IF(ISBLANK(INDEX('Policy Characteristics'!G:G,MATCH($C111,'Policy Characteristics'!$C:$C,0))),"",INDEX('Policy Characteristics'!G:G,MATCH($C111,'Policy Characteristics'!$C:$C,0)))</f>
        <v>1</v>
      </c>
      <c r="N111" s="285">
        <f>IF(ISBLANK(INDEX('Policy Characteristics'!H:H,MATCH($C111,'Policy Characteristics'!$C:$C,0))),"",INDEX('Policy Characteristics'!H:H,MATCH($C111,'Policy Characteristics'!$C:$C,0)))</f>
        <v>0.01</v>
      </c>
      <c r="O111" s="272" t="str">
        <f>IF(ISBLANK(INDEX('Policy Characteristics'!I:I,MATCH($C111,'Policy Characteristics'!$C:$C,0))),"",INDEX('Policy Characteristics'!I:I,MATCH($C111,'Policy Characteristics'!$C:$C,0)))</f>
        <v>% of new vehicles sold</v>
      </c>
      <c r="P111" s="272"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72" t="str">
        <f>IF(ISBLANK(INDEX('Policy Characteristics'!K:K,MATCH($C111,'Policy Characteristics'!$C:$C,0))),"",INDEX('Policy Characteristics'!K:K,MATCH($C111,'Policy Characteristics'!$C:$C,0)))</f>
        <v/>
      </c>
      <c r="R111" s="272" t="str">
        <f>IF(ISBLANK(INDEX('Policy Characteristics'!L:L,MATCH($C111,'Policy Characteristics'!$C:$C,0))),"",INDEX('Policy Characteristics'!L:L,MATCH($C111,'Policy Characteristics'!$C:$C,0)))</f>
        <v>hydrogen-vehicle-mandate.html</v>
      </c>
    </row>
    <row r="112" spans="1:18" x14ac:dyDescent="0.25">
      <c r="A112" s="272" t="str">
        <f>IF(ISBLANK(INDEX('Policy Characteristics'!A:A,MATCH($C112,'Policy Characteristics'!$C:$C,0))),"",INDEX('Policy Characteristics'!A:A,MATCH($C112,'Policy Characteristics'!$C:$C,0)))</f>
        <v>Transportation</v>
      </c>
      <c r="B112" s="272" t="str">
        <f>IF(ISBLANK(INDEX('Policy Characteristics'!B:B,MATCH($C112,'Policy Characteristics'!$C:$C,0))),"",INDEX('Policy Characteristics'!B:B,MATCH($C112,'Policy Characteristics'!$C:$C,0)))</f>
        <v>Hydrogen Vehicle Sales Standard</v>
      </c>
      <c r="C112" s="274" t="str">
        <f t="shared" si="8"/>
        <v>Minimum Required Hydrogen Vehicle Sales Percentage</v>
      </c>
      <c r="D112" s="44" t="s">
        <v>44</v>
      </c>
      <c r="E112" s="44" t="s">
        <v>116</v>
      </c>
      <c r="F112" s="44" t="s">
        <v>86</v>
      </c>
      <c r="G112" s="44" t="s">
        <v>148</v>
      </c>
      <c r="H112" s="43">
        <v>604</v>
      </c>
      <c r="I112" s="6" t="s">
        <v>46</v>
      </c>
      <c r="J112" s="274" t="str">
        <f>IF(ISBLANK(INDEX('Policy Characteristics'!D:D,MATCH($C112,'Policy Characteristics'!$C:$C,0))),"",INDEX('Policy Characteristics'!D:D,MATCH($C112,'Policy Characteristics'!$C:$C,0)))</f>
        <v>Hydrogen Veh Sales Standard</v>
      </c>
      <c r="K112" s="272" t="str">
        <f>IF(ISBLANK(INDEX('Policy Characteristics'!E:E,MATCH($C112,'Policy Characteristics'!$C:$C,0))),"",INDEX('Policy Characteristics'!E:E,MATCH($C112,'Policy Characteristics'!$C:$C,0)))</f>
        <v>trans hydrogen vehicle minimum</v>
      </c>
      <c r="L112" s="285">
        <f>IF(ISBLANK(INDEX('Policy Characteristics'!F:F,MATCH($C112,'Policy Characteristics'!$C:$C,0))),"",INDEX('Policy Characteristics'!F:F,MATCH($C112,'Policy Characteristics'!$C:$C,0)))</f>
        <v>0</v>
      </c>
      <c r="M112" s="285">
        <f>IF(ISBLANK(INDEX('Policy Characteristics'!G:G,MATCH($C112,'Policy Characteristics'!$C:$C,0))),"",INDEX('Policy Characteristics'!G:G,MATCH($C112,'Policy Characteristics'!$C:$C,0)))</f>
        <v>1</v>
      </c>
      <c r="N112" s="285">
        <f>IF(ISBLANK(INDEX('Policy Characteristics'!H:H,MATCH($C112,'Policy Characteristics'!$C:$C,0))),"",INDEX('Policy Characteristics'!H:H,MATCH($C112,'Policy Characteristics'!$C:$C,0)))</f>
        <v>0.01</v>
      </c>
      <c r="O112" s="272" t="str">
        <f>IF(ISBLANK(INDEX('Policy Characteristics'!I:I,MATCH($C112,'Policy Characteristics'!$C:$C,0))),"",INDEX('Policy Characteristics'!I:I,MATCH($C112,'Policy Characteristics'!$C:$C,0)))</f>
        <v>% of new vehicles sold</v>
      </c>
      <c r="P112" s="272"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72" t="str">
        <f>IF(ISBLANK(INDEX('Policy Characteristics'!K:K,MATCH($C112,'Policy Characteristics'!$C:$C,0))),"",INDEX('Policy Characteristics'!K:K,MATCH($C112,'Policy Characteristics'!$C:$C,0)))</f>
        <v/>
      </c>
      <c r="R112" s="272" t="str">
        <f>IF(ISBLANK(INDEX('Policy Characteristics'!L:L,MATCH($C112,'Policy Characteristics'!$C:$C,0))),"",INDEX('Policy Characteristics'!L:L,MATCH($C112,'Policy Characteristics'!$C:$C,0)))</f>
        <v>hydrogen-vehicle-mandate.html</v>
      </c>
    </row>
    <row r="113" spans="1:18" s="2" customFormat="1" x14ac:dyDescent="0.25">
      <c r="A113" s="272" t="str">
        <f>IF(ISBLANK(INDEX('Policy Characteristics'!A:A,MATCH($C113,'Policy Characteristics'!$C:$C,0))),"",INDEX('Policy Characteristics'!A:A,MATCH($C113,'Policy Characteristics'!$C:$C,0)))</f>
        <v>Transportation</v>
      </c>
      <c r="B113" s="272" t="str">
        <f>IF(ISBLANK(INDEX('Policy Characteristics'!B:B,MATCH($C113,'Policy Characteristics'!$C:$C,0))),"",INDEX('Policy Characteristics'!B:B,MATCH($C113,'Policy Characteristics'!$C:$C,0)))</f>
        <v>Low Carbon Fuel Standard</v>
      </c>
      <c r="C113" s="273" t="s">
        <v>493</v>
      </c>
      <c r="D113" s="44"/>
      <c r="E113" s="44"/>
      <c r="F113" s="44"/>
      <c r="G113" s="44"/>
      <c r="H113" s="46">
        <v>190</v>
      </c>
      <c r="I113" s="44" t="s">
        <v>45</v>
      </c>
      <c r="J113" s="274" t="str">
        <f>IF(ISBLANK(INDEX('Policy Characteristics'!D:D,MATCH($C113,'Policy Characteristics'!$C:$C,0))),"",INDEX('Policy Characteristics'!D:D,MATCH($C113,'Policy Characteristics'!$C:$C,0)))</f>
        <v>Low Carbon Fuel Standard</v>
      </c>
      <c r="K113" s="272" t="str">
        <f>IF(ISBLANK(INDEX('Policy Characteristics'!E:E,MATCH($C113,'Policy Characteristics'!$C:$C,0))),"",INDEX('Policy Characteristics'!E:E,MATCH($C113,'Policy Characteristics'!$C:$C,0)))</f>
        <v>trans LCFS</v>
      </c>
      <c r="L113" s="285">
        <f>IF(ISBLANK(INDEX('Policy Characteristics'!F:F,MATCH($C113,'Policy Characteristics'!$C:$C,0))),"",INDEX('Policy Characteristics'!F:F,MATCH($C113,'Policy Characteristics'!$C:$C,0)))</f>
        <v>0</v>
      </c>
      <c r="M113" s="285">
        <f>IF(ISBLANK(INDEX('Policy Characteristics'!G:G,MATCH($C113,'Policy Characteristics'!$C:$C,0))),"",INDEX('Policy Characteristics'!G:G,MATCH($C113,'Policy Characteristics'!$C:$C,0)))</f>
        <v>0.2</v>
      </c>
      <c r="N113" s="285">
        <f>IF(ISBLANK(INDEX('Policy Characteristics'!H:H,MATCH($C113,'Policy Characteristics'!$C:$C,0))),"",INDEX('Policy Characteristics'!H:H,MATCH($C113,'Policy Characteristics'!$C:$C,0)))</f>
        <v>0.01</v>
      </c>
      <c r="O113" s="272" t="str">
        <f>IF(ISBLANK(INDEX('Policy Characteristics'!I:I,MATCH($C113,'Policy Characteristics'!$C:$C,0))),"",INDEX('Policy Characteristics'!I:I,MATCH($C113,'Policy Characteristics'!$C:$C,0)))</f>
        <v>% reduction in carbon emissions</v>
      </c>
      <c r="P113" s="272"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272" t="str">
        <f>IF(ISBLANK(INDEX('Policy Characteristics'!K:K,MATCH($C113,'Policy Characteristics'!$C:$C,0))),"",INDEX('Policy Characteristics'!K:K,MATCH($C113,'Policy Characteristics'!$C:$C,0)))</f>
        <v>transportation-sector-main.html#lcfs</v>
      </c>
      <c r="R113" s="272" t="str">
        <f>IF(ISBLANK(INDEX('Policy Characteristics'!L:L,MATCH($C113,'Policy Characteristics'!$C:$C,0))),"",INDEX('Policy Characteristics'!L:L,MATCH($C113,'Policy Characteristics'!$C:$C,0)))</f>
        <v>low-carbon-fuel-standard.html</v>
      </c>
    </row>
    <row r="114" spans="1:18" x14ac:dyDescent="0.25">
      <c r="A114" s="272" t="str">
        <f>IF(ISBLANK(INDEX('Policy Characteristics'!A:A,MATCH($C114,'Policy Characteristics'!$C:$C,0))),"",INDEX('Policy Characteristics'!A:A,MATCH($C114,'Policy Characteristics'!$C:$C,0)))</f>
        <v>Transportation</v>
      </c>
      <c r="B114" s="272" t="str">
        <f>IF(ISBLANK(INDEX('Policy Characteristics'!B:B,MATCH($C114,'Policy Characteristics'!$C:$C,0))),"",INDEX('Policy Characteristics'!B:B,MATCH($C114,'Policy Characteristics'!$C:$C,0)))</f>
        <v>Mode Shifting</v>
      </c>
      <c r="C114" s="275" t="s">
        <v>3114</v>
      </c>
      <c r="D114" s="44" t="s">
        <v>47</v>
      </c>
      <c r="E114" s="44" t="s">
        <v>39</v>
      </c>
      <c r="F114" s="44" t="s">
        <v>85</v>
      </c>
      <c r="G114" s="44" t="s">
        <v>39</v>
      </c>
      <c r="H114" s="43">
        <v>848</v>
      </c>
      <c r="I114" s="44" t="s">
        <v>45</v>
      </c>
      <c r="J114" s="274" t="str">
        <f>IF(ISBLANK(INDEX('Policy Characteristics'!D:D,MATCH($C114,'Policy Characteristics'!$C:$C,0))),"",INDEX('Policy Characteristics'!D:D,MATCH($C114,'Policy Characteristics'!$C:$C,0)))</f>
        <v>Mode Shifting</v>
      </c>
      <c r="K114" s="272" t="str">
        <f>IF(ISBLANK(INDEX('Policy Characteristics'!E:E,MATCH($C114,'Policy Characteristics'!$C:$C,0))),"",INDEX('Policy Characteristics'!E:E,MATCH($C114,'Policy Characteristics'!$C:$C,0)))</f>
        <v>trans mode shifting</v>
      </c>
      <c r="L114" s="285">
        <f>IF(ISBLANK(INDEX('Policy Characteristics'!F:F,MATCH($C114,'Policy Characteristics'!$C:$C,0))),"",INDEX('Policy Characteristics'!F:F,MATCH($C114,'Policy Characteristics'!$C:$C,0)))</f>
        <v>0</v>
      </c>
      <c r="M114" s="285">
        <f>IF(ISBLANK(INDEX('Policy Characteristics'!G:G,MATCH($C114,'Policy Characteristics'!$C:$C,0))),"",INDEX('Policy Characteristics'!G:G,MATCH($C114,'Policy Characteristics'!$C:$C,0)))</f>
        <v>0.26</v>
      </c>
      <c r="N114" s="285">
        <f>IF(ISBLANK(INDEX('Policy Characteristics'!H:H,MATCH($C114,'Policy Characteristics'!$C:$C,0))),"",INDEX('Policy Characteristics'!H:H,MATCH($C114,'Policy Characteristics'!$C:$C,0)))</f>
        <v>0.01</v>
      </c>
      <c r="O114" s="272" t="str">
        <f>IF(ISBLANK(INDEX('Policy Characteristics'!I:I,MATCH($C114,'Policy Characteristics'!$C:$C,0))),"",INDEX('Policy Characteristics'!I:I,MATCH($C114,'Policy Characteristics'!$C:$C,0)))</f>
        <v>% of trips shifted</v>
      </c>
      <c r="P114" s="272"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272" t="str">
        <f>IF(ISBLANK(INDEX('Policy Characteristics'!K:K,MATCH($C114,'Policy Characteristics'!$C:$C,0))),"",INDEX('Policy Characteristics'!K:K,MATCH($C114,'Policy Characteristics'!$C:$C,0)))</f>
        <v>transportation-sector-main.html#tdm</v>
      </c>
      <c r="R114" s="272" t="str">
        <f>IF(ISBLANK(INDEX('Policy Characteristics'!L:L,MATCH($C114,'Policy Characteristics'!$C:$C,0))),"",INDEX('Policy Characteristics'!L:L,MATCH($C114,'Policy Characteristics'!$C:$C,0)))</f>
        <v>transportation-demand-management.html</v>
      </c>
    </row>
    <row r="115" spans="1:18" x14ac:dyDescent="0.25">
      <c r="A115" s="272" t="str">
        <f>IF(ISBLANK(INDEX('Policy Characteristics'!A:A,MATCH($C115,'Policy Characteristics'!$C:$C,0))),"",INDEX('Policy Characteristics'!A:A,MATCH($C115,'Policy Characteristics'!$C:$C,0)))</f>
        <v>Transportation</v>
      </c>
      <c r="B115" s="272" t="str">
        <f>IF(ISBLANK(INDEX('Policy Characteristics'!B:B,MATCH($C115,'Policy Characteristics'!$C:$C,0))),"",INDEX('Policy Characteristics'!B:B,MATCH($C115,'Policy Characteristics'!$C:$C,0)))</f>
        <v>Mode Shifting</v>
      </c>
      <c r="C115" s="274" t="str">
        <f t="shared" ref="C115:C125" si="9">C$114</f>
        <v>Percent of Travel Demand Shifted to Other Modes or Eliminated</v>
      </c>
      <c r="D115" s="44" t="s">
        <v>47</v>
      </c>
      <c r="E115" s="44" t="s">
        <v>40</v>
      </c>
      <c r="F115" s="44" t="s">
        <v>85</v>
      </c>
      <c r="G115" s="44" t="s">
        <v>40</v>
      </c>
      <c r="H115" s="43">
        <v>849</v>
      </c>
      <c r="I115" s="6" t="s">
        <v>46</v>
      </c>
      <c r="J115" s="274" t="str">
        <f>IF(ISBLANK(INDEX('Policy Characteristics'!D:D,MATCH($C115,'Policy Characteristics'!$C:$C,0))),"",INDEX('Policy Characteristics'!D:D,MATCH($C115,'Policy Characteristics'!$C:$C,0)))</f>
        <v>Mode Shifting</v>
      </c>
      <c r="K115" s="272" t="str">
        <f>IF(ISBLANK(INDEX('Policy Characteristics'!E:E,MATCH($C115,'Policy Characteristics'!$C:$C,0))),"",INDEX('Policy Characteristics'!E:E,MATCH($C115,'Policy Characteristics'!$C:$C,0)))</f>
        <v>trans mode shifting</v>
      </c>
      <c r="L115" s="285">
        <f>IF(ISBLANK(INDEX('Policy Characteristics'!F:F,MATCH($C115,'Policy Characteristics'!$C:$C,0))),"",INDEX('Policy Characteristics'!F:F,MATCH($C115,'Policy Characteristics'!$C:$C,0)))</f>
        <v>0</v>
      </c>
      <c r="M115" s="285">
        <f>IF(ISBLANK(INDEX('Policy Characteristics'!G:G,MATCH($C115,'Policy Characteristics'!$C:$C,0))),"",INDEX('Policy Characteristics'!G:G,MATCH($C115,'Policy Characteristics'!$C:$C,0)))</f>
        <v>0.26</v>
      </c>
      <c r="N115" s="285">
        <f>IF(ISBLANK(INDEX('Policy Characteristics'!H:H,MATCH($C115,'Policy Characteristics'!$C:$C,0))),"",INDEX('Policy Characteristics'!H:H,MATCH($C115,'Policy Characteristics'!$C:$C,0)))</f>
        <v>0.01</v>
      </c>
      <c r="O115" s="272" t="str">
        <f>IF(ISBLANK(INDEX('Policy Characteristics'!I:I,MATCH($C115,'Policy Characteristics'!$C:$C,0))),"",INDEX('Policy Characteristics'!I:I,MATCH($C115,'Policy Characteristics'!$C:$C,0)))</f>
        <v>% of trips shifted</v>
      </c>
      <c r="P115" s="272"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272" t="str">
        <f>IF(ISBLANK(INDEX('Policy Characteristics'!K:K,MATCH($C115,'Policy Characteristics'!$C:$C,0))),"",INDEX('Policy Characteristics'!K:K,MATCH($C115,'Policy Characteristics'!$C:$C,0)))</f>
        <v>transportation-sector-main.html#tdm</v>
      </c>
      <c r="R115" s="272" t="str">
        <f>IF(ISBLANK(INDEX('Policy Characteristics'!L:L,MATCH($C115,'Policy Characteristics'!$C:$C,0))),"",INDEX('Policy Characteristics'!L:L,MATCH($C115,'Policy Characteristics'!$C:$C,0)))</f>
        <v>transportation-demand-management.html</v>
      </c>
    </row>
    <row r="116" spans="1:18" x14ac:dyDescent="0.25">
      <c r="A116" s="272" t="str">
        <f>IF(ISBLANK(INDEX('Policy Characteristics'!A:A,MATCH($C116,'Policy Characteristics'!$C:$C,0))),"",INDEX('Policy Characteristics'!A:A,MATCH($C116,'Policy Characteristics'!$C:$C,0)))</f>
        <v>Transportation</v>
      </c>
      <c r="B116" s="272" t="str">
        <f>IF(ISBLANK(INDEX('Policy Characteristics'!B:B,MATCH($C116,'Policy Characteristics'!$C:$C,0))),"",INDEX('Policy Characteristics'!B:B,MATCH($C116,'Policy Characteristics'!$C:$C,0)))</f>
        <v>Mode Shifting</v>
      </c>
      <c r="C116" s="274" t="str">
        <f t="shared" si="9"/>
        <v>Percent of Travel Demand Shifted to Other Modes or Eliminated</v>
      </c>
      <c r="D116" s="44" t="s">
        <v>47</v>
      </c>
      <c r="E116" s="44" t="s">
        <v>41</v>
      </c>
      <c r="F116" s="44" t="s">
        <v>85</v>
      </c>
      <c r="G116" s="44" t="s">
        <v>87</v>
      </c>
      <c r="H116" s="43">
        <v>850</v>
      </c>
      <c r="I116" s="44" t="s">
        <v>45</v>
      </c>
      <c r="J116" s="274" t="str">
        <f>IF(ISBLANK(INDEX('Policy Characteristics'!D:D,MATCH($C116,'Policy Characteristics'!$C:$C,0))),"",INDEX('Policy Characteristics'!D:D,MATCH($C116,'Policy Characteristics'!$C:$C,0)))</f>
        <v>Mode Shifting</v>
      </c>
      <c r="K116" s="272" t="str">
        <f>IF(ISBLANK(INDEX('Policy Characteristics'!E:E,MATCH($C116,'Policy Characteristics'!$C:$C,0))),"",INDEX('Policy Characteristics'!E:E,MATCH($C116,'Policy Characteristics'!$C:$C,0)))</f>
        <v>trans mode shifting</v>
      </c>
      <c r="L116" s="285">
        <f>IF(ISBLANK(INDEX('Policy Characteristics'!F:F,MATCH($C116,'Policy Characteristics'!$C:$C,0))),"",INDEX('Policy Characteristics'!F:F,MATCH($C116,'Policy Characteristics'!$C:$C,0)))</f>
        <v>0</v>
      </c>
      <c r="M116" s="285">
        <f>IF(ISBLANK(INDEX('Policy Characteristics'!G:G,MATCH($C116,'Policy Characteristics'!$C:$C,0))),"",INDEX('Policy Characteristics'!G:G,MATCH($C116,'Policy Characteristics'!$C:$C,0)))</f>
        <v>0.26</v>
      </c>
      <c r="N116" s="285">
        <f>IF(ISBLANK(INDEX('Policy Characteristics'!H:H,MATCH($C116,'Policy Characteristics'!$C:$C,0))),"",INDEX('Policy Characteristics'!H:H,MATCH($C116,'Policy Characteristics'!$C:$C,0)))</f>
        <v>0.01</v>
      </c>
      <c r="O116" s="272" t="str">
        <f>IF(ISBLANK(INDEX('Policy Characteristics'!I:I,MATCH($C116,'Policy Characteristics'!$C:$C,0))),"",INDEX('Policy Characteristics'!I:I,MATCH($C116,'Policy Characteristics'!$C:$C,0)))</f>
        <v>% of trips shifted</v>
      </c>
      <c r="P116" s="272"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272" t="str">
        <f>IF(ISBLANK(INDEX('Policy Characteristics'!K:K,MATCH($C116,'Policy Characteristics'!$C:$C,0))),"",INDEX('Policy Characteristics'!K:K,MATCH($C116,'Policy Characteristics'!$C:$C,0)))</f>
        <v>transportation-sector-main.html#tdm</v>
      </c>
      <c r="R116" s="272" t="str">
        <f>IF(ISBLANK(INDEX('Policy Characteristics'!L:L,MATCH($C116,'Policy Characteristics'!$C:$C,0))),"",INDEX('Policy Characteristics'!L:L,MATCH($C116,'Policy Characteristics'!$C:$C,0)))</f>
        <v>transportation-demand-management.html</v>
      </c>
    </row>
    <row r="117" spans="1:18" x14ac:dyDescent="0.25">
      <c r="A117" s="272" t="str">
        <f>IF(ISBLANK(INDEX('Policy Characteristics'!A:A,MATCH($C117,'Policy Characteristics'!$C:$C,0))),"",INDEX('Policy Characteristics'!A:A,MATCH($C117,'Policy Characteristics'!$C:$C,0)))</f>
        <v>Transportation</v>
      </c>
      <c r="B117" s="272" t="str">
        <f>IF(ISBLANK(INDEX('Policy Characteristics'!B:B,MATCH($C117,'Policy Characteristics'!$C:$C,0))),"",INDEX('Policy Characteristics'!B:B,MATCH($C117,'Policy Characteristics'!$C:$C,0)))</f>
        <v>Mode Shifting</v>
      </c>
      <c r="C117" s="274" t="str">
        <f t="shared" si="9"/>
        <v>Percent of Travel Demand Shifted to Other Modes or Eliminated</v>
      </c>
      <c r="D117" s="44" t="s">
        <v>47</v>
      </c>
      <c r="E117" s="44" t="s">
        <v>42</v>
      </c>
      <c r="F117" s="44" t="s">
        <v>85</v>
      </c>
      <c r="G117" s="44" t="s">
        <v>88</v>
      </c>
      <c r="H117" s="43">
        <v>851</v>
      </c>
      <c r="I117" s="6" t="s">
        <v>46</v>
      </c>
      <c r="J117" s="274" t="str">
        <f>IF(ISBLANK(INDEX('Policy Characteristics'!D:D,MATCH($C117,'Policy Characteristics'!$C:$C,0))),"",INDEX('Policy Characteristics'!D:D,MATCH($C117,'Policy Characteristics'!$C:$C,0)))</f>
        <v>Mode Shifting</v>
      </c>
      <c r="K117" s="272" t="str">
        <f>IF(ISBLANK(INDEX('Policy Characteristics'!E:E,MATCH($C117,'Policy Characteristics'!$C:$C,0))),"",INDEX('Policy Characteristics'!E:E,MATCH($C117,'Policy Characteristics'!$C:$C,0)))</f>
        <v>trans mode shifting</v>
      </c>
      <c r="L117" s="285">
        <f>IF(ISBLANK(INDEX('Policy Characteristics'!F:F,MATCH($C117,'Policy Characteristics'!$C:$C,0))),"",INDEX('Policy Characteristics'!F:F,MATCH($C117,'Policy Characteristics'!$C:$C,0)))</f>
        <v>0</v>
      </c>
      <c r="M117" s="285">
        <f>IF(ISBLANK(INDEX('Policy Characteristics'!G:G,MATCH($C117,'Policy Characteristics'!$C:$C,0))),"",INDEX('Policy Characteristics'!G:G,MATCH($C117,'Policy Characteristics'!$C:$C,0)))</f>
        <v>0.26</v>
      </c>
      <c r="N117" s="285">
        <f>IF(ISBLANK(INDEX('Policy Characteristics'!H:H,MATCH($C117,'Policy Characteristics'!$C:$C,0))),"",INDEX('Policy Characteristics'!H:H,MATCH($C117,'Policy Characteristics'!$C:$C,0)))</f>
        <v>0.01</v>
      </c>
      <c r="O117" s="272" t="str">
        <f>IF(ISBLANK(INDEX('Policy Characteristics'!I:I,MATCH($C117,'Policy Characteristics'!$C:$C,0))),"",INDEX('Policy Characteristics'!I:I,MATCH($C117,'Policy Characteristics'!$C:$C,0)))</f>
        <v>% of trips shifted</v>
      </c>
      <c r="P117" s="272"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272" t="str">
        <f>IF(ISBLANK(INDEX('Policy Characteristics'!K:K,MATCH($C117,'Policy Characteristics'!$C:$C,0))),"",INDEX('Policy Characteristics'!K:K,MATCH($C117,'Policy Characteristics'!$C:$C,0)))</f>
        <v>transportation-sector-main.html#tdm</v>
      </c>
      <c r="R117" s="272" t="str">
        <f>IF(ISBLANK(INDEX('Policy Characteristics'!L:L,MATCH($C117,'Policy Characteristics'!$C:$C,0))),"",INDEX('Policy Characteristics'!L:L,MATCH($C117,'Policy Characteristics'!$C:$C,0)))</f>
        <v>transportation-demand-management.html</v>
      </c>
    </row>
    <row r="118" spans="1:18" x14ac:dyDescent="0.25">
      <c r="A118" s="272" t="str">
        <f>IF(ISBLANK(INDEX('Policy Characteristics'!A:A,MATCH($C118,'Policy Characteristics'!$C:$C,0))),"",INDEX('Policy Characteristics'!A:A,MATCH($C118,'Policy Characteristics'!$C:$C,0)))</f>
        <v>Transportation</v>
      </c>
      <c r="B118" s="272" t="str">
        <f>IF(ISBLANK(INDEX('Policy Characteristics'!B:B,MATCH($C118,'Policy Characteristics'!$C:$C,0))),"",INDEX('Policy Characteristics'!B:B,MATCH($C118,'Policy Characteristics'!$C:$C,0)))</f>
        <v>Mode Shifting</v>
      </c>
      <c r="C118" s="274" t="str">
        <f t="shared" si="9"/>
        <v>Percent of Travel Demand Shifted to Other Modes or Eliminated</v>
      </c>
      <c r="D118" s="44" t="s">
        <v>47</v>
      </c>
      <c r="E118" s="44" t="s">
        <v>43</v>
      </c>
      <c r="F118" s="44" t="s">
        <v>85</v>
      </c>
      <c r="G118" s="44" t="s">
        <v>89</v>
      </c>
      <c r="H118" s="43">
        <v>852</v>
      </c>
      <c r="I118" s="6" t="s">
        <v>46</v>
      </c>
      <c r="J118" s="274" t="str">
        <f>IF(ISBLANK(INDEX('Policy Characteristics'!D:D,MATCH($C118,'Policy Characteristics'!$C:$C,0))),"",INDEX('Policy Characteristics'!D:D,MATCH($C118,'Policy Characteristics'!$C:$C,0)))</f>
        <v>Mode Shifting</v>
      </c>
      <c r="K118" s="272" t="str">
        <f>IF(ISBLANK(INDEX('Policy Characteristics'!E:E,MATCH($C118,'Policy Characteristics'!$C:$C,0))),"",INDEX('Policy Characteristics'!E:E,MATCH($C118,'Policy Characteristics'!$C:$C,0)))</f>
        <v>trans mode shifting</v>
      </c>
      <c r="L118" s="285">
        <f>IF(ISBLANK(INDEX('Policy Characteristics'!F:F,MATCH($C118,'Policy Characteristics'!$C:$C,0))),"",INDEX('Policy Characteristics'!F:F,MATCH($C118,'Policy Characteristics'!$C:$C,0)))</f>
        <v>0</v>
      </c>
      <c r="M118" s="285">
        <f>IF(ISBLANK(INDEX('Policy Characteristics'!G:G,MATCH($C118,'Policy Characteristics'!$C:$C,0))),"",INDEX('Policy Characteristics'!G:G,MATCH($C118,'Policy Characteristics'!$C:$C,0)))</f>
        <v>0.26</v>
      </c>
      <c r="N118" s="285">
        <f>IF(ISBLANK(INDEX('Policy Characteristics'!H:H,MATCH($C118,'Policy Characteristics'!$C:$C,0))),"",INDEX('Policy Characteristics'!H:H,MATCH($C118,'Policy Characteristics'!$C:$C,0)))</f>
        <v>0.01</v>
      </c>
      <c r="O118" s="272" t="str">
        <f>IF(ISBLANK(INDEX('Policy Characteristics'!I:I,MATCH($C118,'Policy Characteristics'!$C:$C,0))),"",INDEX('Policy Characteristics'!I:I,MATCH($C118,'Policy Characteristics'!$C:$C,0)))</f>
        <v>% of trips shifted</v>
      </c>
      <c r="P118" s="272"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272" t="str">
        <f>IF(ISBLANK(INDEX('Policy Characteristics'!K:K,MATCH($C118,'Policy Characteristics'!$C:$C,0))),"",INDEX('Policy Characteristics'!K:K,MATCH($C118,'Policy Characteristics'!$C:$C,0)))</f>
        <v>transportation-sector-main.html#tdm</v>
      </c>
      <c r="R118" s="272" t="str">
        <f>IF(ISBLANK(INDEX('Policy Characteristics'!L:L,MATCH($C118,'Policy Characteristics'!$C:$C,0))),"",INDEX('Policy Characteristics'!L:L,MATCH($C118,'Policy Characteristics'!$C:$C,0)))</f>
        <v>transportation-demand-management.html</v>
      </c>
    </row>
    <row r="119" spans="1:18" x14ac:dyDescent="0.25">
      <c r="A119" s="272" t="str">
        <f>IF(ISBLANK(INDEX('Policy Characteristics'!A:A,MATCH($C119,'Policy Characteristics'!$C:$C,0))),"",INDEX('Policy Characteristics'!A:A,MATCH($C119,'Policy Characteristics'!$C:$C,0)))</f>
        <v>Transportation</v>
      </c>
      <c r="B119" s="272" t="str">
        <f>IF(ISBLANK(INDEX('Policy Characteristics'!B:B,MATCH($C119,'Policy Characteristics'!$C:$C,0))),"",INDEX('Policy Characteristics'!B:B,MATCH($C119,'Policy Characteristics'!$C:$C,0)))</f>
        <v>Mode Shifting</v>
      </c>
      <c r="C119" s="274" t="str">
        <f t="shared" si="9"/>
        <v>Percent of Travel Demand Shifted to Other Modes or Eliminated</v>
      </c>
      <c r="D119" s="44" t="s">
        <v>47</v>
      </c>
      <c r="E119" s="44" t="s">
        <v>116</v>
      </c>
      <c r="F119" s="44" t="s">
        <v>85</v>
      </c>
      <c r="G119" s="44" t="s">
        <v>148</v>
      </c>
      <c r="H119" s="43">
        <v>853</v>
      </c>
      <c r="I119" s="6" t="s">
        <v>46</v>
      </c>
      <c r="J119" s="274" t="str">
        <f>IF(ISBLANK(INDEX('Policy Characteristics'!D:D,MATCH($C119,'Policy Characteristics'!$C:$C,0))),"",INDEX('Policy Characteristics'!D:D,MATCH($C119,'Policy Characteristics'!$C:$C,0)))</f>
        <v>Mode Shifting</v>
      </c>
      <c r="K119" s="272" t="str">
        <f>IF(ISBLANK(INDEX('Policy Characteristics'!E:E,MATCH($C119,'Policy Characteristics'!$C:$C,0))),"",INDEX('Policy Characteristics'!E:E,MATCH($C119,'Policy Characteristics'!$C:$C,0)))</f>
        <v>trans mode shifting</v>
      </c>
      <c r="L119" s="285">
        <f>IF(ISBLANK(INDEX('Policy Characteristics'!F:F,MATCH($C119,'Policy Characteristics'!$C:$C,0))),"",INDEX('Policy Characteristics'!F:F,MATCH($C119,'Policy Characteristics'!$C:$C,0)))</f>
        <v>0</v>
      </c>
      <c r="M119" s="285">
        <f>IF(ISBLANK(INDEX('Policy Characteristics'!G:G,MATCH($C119,'Policy Characteristics'!$C:$C,0))),"",INDEX('Policy Characteristics'!G:G,MATCH($C119,'Policy Characteristics'!$C:$C,0)))</f>
        <v>0.26</v>
      </c>
      <c r="N119" s="285">
        <f>IF(ISBLANK(INDEX('Policy Characteristics'!H:H,MATCH($C119,'Policy Characteristics'!$C:$C,0))),"",INDEX('Policy Characteristics'!H:H,MATCH($C119,'Policy Characteristics'!$C:$C,0)))</f>
        <v>0.01</v>
      </c>
      <c r="O119" s="272" t="str">
        <f>IF(ISBLANK(INDEX('Policy Characteristics'!I:I,MATCH($C119,'Policy Characteristics'!$C:$C,0))),"",INDEX('Policy Characteristics'!I:I,MATCH($C119,'Policy Characteristics'!$C:$C,0)))</f>
        <v>% of trips shifted</v>
      </c>
      <c r="P119" s="272"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272" t="str">
        <f>IF(ISBLANK(INDEX('Policy Characteristics'!K:K,MATCH($C119,'Policy Characteristics'!$C:$C,0))),"",INDEX('Policy Characteristics'!K:K,MATCH($C119,'Policy Characteristics'!$C:$C,0)))</f>
        <v>transportation-sector-main.html#tdm</v>
      </c>
      <c r="R119" s="272" t="str">
        <f>IF(ISBLANK(INDEX('Policy Characteristics'!L:L,MATCH($C119,'Policy Characteristics'!$C:$C,0))),"",INDEX('Policy Characteristics'!L:L,MATCH($C119,'Policy Characteristics'!$C:$C,0)))</f>
        <v>transportation-demand-management.html</v>
      </c>
    </row>
    <row r="120" spans="1:18" x14ac:dyDescent="0.25">
      <c r="A120" s="272" t="str">
        <f>IF(ISBLANK(INDEX('Policy Characteristics'!A:A,MATCH($C120,'Policy Characteristics'!$C:$C,0))),"",INDEX('Policy Characteristics'!A:A,MATCH($C120,'Policy Characteristics'!$C:$C,0)))</f>
        <v>Transportation</v>
      </c>
      <c r="B120" s="272" t="str">
        <f>IF(ISBLANK(INDEX('Policy Characteristics'!B:B,MATCH($C120,'Policy Characteristics'!$C:$C,0))),"",INDEX('Policy Characteristics'!B:B,MATCH($C120,'Policy Characteristics'!$C:$C,0)))</f>
        <v>Mode Shifting</v>
      </c>
      <c r="C120" s="274" t="str">
        <f t="shared" si="9"/>
        <v>Percent of Travel Demand Shifted to Other Modes or Eliminated</v>
      </c>
      <c r="D120" s="44" t="s">
        <v>44</v>
      </c>
      <c r="E120" s="44" t="s">
        <v>39</v>
      </c>
      <c r="F120" s="44" t="s">
        <v>86</v>
      </c>
      <c r="G120" s="44" t="s">
        <v>39</v>
      </c>
      <c r="H120" s="43">
        <v>854</v>
      </c>
      <c r="I120" s="6" t="s">
        <v>46</v>
      </c>
      <c r="J120" s="274" t="str">
        <f>IF(ISBLANK(INDEX('Policy Characteristics'!D:D,MATCH($C120,'Policy Characteristics'!$C:$C,0))),"",INDEX('Policy Characteristics'!D:D,MATCH($C120,'Policy Characteristics'!$C:$C,0)))</f>
        <v>Mode Shifting</v>
      </c>
      <c r="K120" s="272" t="str">
        <f>IF(ISBLANK(INDEX('Policy Characteristics'!E:E,MATCH($C120,'Policy Characteristics'!$C:$C,0))),"",INDEX('Policy Characteristics'!E:E,MATCH($C120,'Policy Characteristics'!$C:$C,0)))</f>
        <v>trans mode shifting</v>
      </c>
      <c r="L120" s="285">
        <f>IF(ISBLANK(INDEX('Policy Characteristics'!F:F,MATCH($C120,'Policy Characteristics'!$C:$C,0))),"",INDEX('Policy Characteristics'!F:F,MATCH($C120,'Policy Characteristics'!$C:$C,0)))</f>
        <v>0</v>
      </c>
      <c r="M120" s="285">
        <f>IF(ISBLANK(INDEX('Policy Characteristics'!G:G,MATCH($C120,'Policy Characteristics'!$C:$C,0))),"",INDEX('Policy Characteristics'!G:G,MATCH($C120,'Policy Characteristics'!$C:$C,0)))</f>
        <v>0.26</v>
      </c>
      <c r="N120" s="285">
        <f>IF(ISBLANK(INDEX('Policy Characteristics'!H:H,MATCH($C120,'Policy Characteristics'!$C:$C,0))),"",INDEX('Policy Characteristics'!H:H,MATCH($C120,'Policy Characteristics'!$C:$C,0)))</f>
        <v>0.01</v>
      </c>
      <c r="O120" s="272" t="str">
        <f>IF(ISBLANK(INDEX('Policy Characteristics'!I:I,MATCH($C120,'Policy Characteristics'!$C:$C,0))),"",INDEX('Policy Characteristics'!I:I,MATCH($C120,'Policy Characteristics'!$C:$C,0)))</f>
        <v>% of trips shifted</v>
      </c>
      <c r="P120" s="272"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272" t="str">
        <f>IF(ISBLANK(INDEX('Policy Characteristics'!K:K,MATCH($C120,'Policy Characteristics'!$C:$C,0))),"",INDEX('Policy Characteristics'!K:K,MATCH($C120,'Policy Characteristics'!$C:$C,0)))</f>
        <v>transportation-sector-main.html#tdm</v>
      </c>
      <c r="R120" s="272" t="str">
        <f>IF(ISBLANK(INDEX('Policy Characteristics'!L:L,MATCH($C120,'Policy Characteristics'!$C:$C,0))),"",INDEX('Policy Characteristics'!L:L,MATCH($C120,'Policy Characteristics'!$C:$C,0)))</f>
        <v>transportation-demand-management.html</v>
      </c>
    </row>
    <row r="121" spans="1:18" x14ac:dyDescent="0.25">
      <c r="A121" s="272" t="str">
        <f>IF(ISBLANK(INDEX('Policy Characteristics'!A:A,MATCH($C121,'Policy Characteristics'!$C:$C,0))),"",INDEX('Policy Characteristics'!A:A,MATCH($C121,'Policy Characteristics'!$C:$C,0)))</f>
        <v>Transportation</v>
      </c>
      <c r="B121" s="272" t="str">
        <f>IF(ISBLANK(INDEX('Policy Characteristics'!B:B,MATCH($C121,'Policy Characteristics'!$C:$C,0))),"",INDEX('Policy Characteristics'!B:B,MATCH($C121,'Policy Characteristics'!$C:$C,0)))</f>
        <v>Mode Shifting</v>
      </c>
      <c r="C121" s="274" t="str">
        <f t="shared" si="9"/>
        <v>Percent of Travel Demand Shifted to Other Modes or Eliminated</v>
      </c>
      <c r="D121" s="44" t="s">
        <v>44</v>
      </c>
      <c r="E121" s="44" t="s">
        <v>40</v>
      </c>
      <c r="F121" s="44" t="s">
        <v>86</v>
      </c>
      <c r="G121" s="44" t="s">
        <v>40</v>
      </c>
      <c r="H121" s="43">
        <v>855</v>
      </c>
      <c r="I121" s="44" t="s">
        <v>45</v>
      </c>
      <c r="J121" s="274" t="str">
        <f>IF(ISBLANK(INDEX('Policy Characteristics'!D:D,MATCH($C121,'Policy Characteristics'!$C:$C,0))),"",INDEX('Policy Characteristics'!D:D,MATCH($C121,'Policy Characteristics'!$C:$C,0)))</f>
        <v>Mode Shifting</v>
      </c>
      <c r="K121" s="272" t="str">
        <f>IF(ISBLANK(INDEX('Policy Characteristics'!E:E,MATCH($C121,'Policy Characteristics'!$C:$C,0))),"",INDEX('Policy Characteristics'!E:E,MATCH($C121,'Policy Characteristics'!$C:$C,0)))</f>
        <v>trans mode shifting</v>
      </c>
      <c r="L121" s="285">
        <f>IF(ISBLANK(INDEX('Policy Characteristics'!F:F,MATCH($C121,'Policy Characteristics'!$C:$C,0))),"",INDEX('Policy Characteristics'!F:F,MATCH($C121,'Policy Characteristics'!$C:$C,0)))</f>
        <v>0</v>
      </c>
      <c r="M121" s="285">
        <f>IF(ISBLANK(INDEX('Policy Characteristics'!G:G,MATCH($C121,'Policy Characteristics'!$C:$C,0))),"",INDEX('Policy Characteristics'!G:G,MATCH($C121,'Policy Characteristics'!$C:$C,0)))</f>
        <v>0.26</v>
      </c>
      <c r="N121" s="285">
        <f>IF(ISBLANK(INDEX('Policy Characteristics'!H:H,MATCH($C121,'Policy Characteristics'!$C:$C,0))),"",INDEX('Policy Characteristics'!H:H,MATCH($C121,'Policy Characteristics'!$C:$C,0)))</f>
        <v>0.01</v>
      </c>
      <c r="O121" s="272" t="str">
        <f>IF(ISBLANK(INDEX('Policy Characteristics'!I:I,MATCH($C121,'Policy Characteristics'!$C:$C,0))),"",INDEX('Policy Characteristics'!I:I,MATCH($C121,'Policy Characteristics'!$C:$C,0)))</f>
        <v>% of trips shifted</v>
      </c>
      <c r="P121" s="272"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272" t="str">
        <f>IF(ISBLANK(INDEX('Policy Characteristics'!K:K,MATCH($C121,'Policy Characteristics'!$C:$C,0))),"",INDEX('Policy Characteristics'!K:K,MATCH($C121,'Policy Characteristics'!$C:$C,0)))</f>
        <v>transportation-sector-main.html#tdm</v>
      </c>
      <c r="R121" s="272" t="str">
        <f>IF(ISBLANK(INDEX('Policy Characteristics'!L:L,MATCH($C121,'Policy Characteristics'!$C:$C,0))),"",INDEX('Policy Characteristics'!L:L,MATCH($C121,'Policy Characteristics'!$C:$C,0)))</f>
        <v>transportation-demand-management.html</v>
      </c>
    </row>
    <row r="122" spans="1:18" x14ac:dyDescent="0.25">
      <c r="A122" s="272" t="str">
        <f>IF(ISBLANK(INDEX('Policy Characteristics'!A:A,MATCH($C122,'Policy Characteristics'!$C:$C,0))),"",INDEX('Policy Characteristics'!A:A,MATCH($C122,'Policy Characteristics'!$C:$C,0)))</f>
        <v>Transportation</v>
      </c>
      <c r="B122" s="272" t="str">
        <f>IF(ISBLANK(INDEX('Policy Characteristics'!B:B,MATCH($C122,'Policy Characteristics'!$C:$C,0))),"",INDEX('Policy Characteristics'!B:B,MATCH($C122,'Policy Characteristics'!$C:$C,0)))</f>
        <v>Mode Shifting</v>
      </c>
      <c r="C122" s="274" t="str">
        <f t="shared" si="9"/>
        <v>Percent of Travel Demand Shifted to Other Modes or Eliminated</v>
      </c>
      <c r="D122" s="44" t="s">
        <v>44</v>
      </c>
      <c r="E122" s="44" t="s">
        <v>41</v>
      </c>
      <c r="F122" s="44" t="s">
        <v>86</v>
      </c>
      <c r="G122" s="44" t="s">
        <v>87</v>
      </c>
      <c r="H122" s="43">
        <v>856</v>
      </c>
      <c r="I122" s="6" t="s">
        <v>46</v>
      </c>
      <c r="J122" s="274" t="str">
        <f>IF(ISBLANK(INDEX('Policy Characteristics'!D:D,MATCH($C122,'Policy Characteristics'!$C:$C,0))),"",INDEX('Policy Characteristics'!D:D,MATCH($C122,'Policy Characteristics'!$C:$C,0)))</f>
        <v>Mode Shifting</v>
      </c>
      <c r="K122" s="272" t="str">
        <f>IF(ISBLANK(INDEX('Policy Characteristics'!E:E,MATCH($C122,'Policy Characteristics'!$C:$C,0))),"",INDEX('Policy Characteristics'!E:E,MATCH($C122,'Policy Characteristics'!$C:$C,0)))</f>
        <v>trans mode shifting</v>
      </c>
      <c r="L122" s="285">
        <f>IF(ISBLANK(INDEX('Policy Characteristics'!F:F,MATCH($C122,'Policy Characteristics'!$C:$C,0))),"",INDEX('Policy Characteristics'!F:F,MATCH($C122,'Policy Characteristics'!$C:$C,0)))</f>
        <v>0</v>
      </c>
      <c r="M122" s="285">
        <f>IF(ISBLANK(INDEX('Policy Characteristics'!G:G,MATCH($C122,'Policy Characteristics'!$C:$C,0))),"",INDEX('Policy Characteristics'!G:G,MATCH($C122,'Policy Characteristics'!$C:$C,0)))</f>
        <v>0.26</v>
      </c>
      <c r="N122" s="285">
        <f>IF(ISBLANK(INDEX('Policy Characteristics'!H:H,MATCH($C122,'Policy Characteristics'!$C:$C,0))),"",INDEX('Policy Characteristics'!H:H,MATCH($C122,'Policy Characteristics'!$C:$C,0)))</f>
        <v>0.01</v>
      </c>
      <c r="O122" s="272" t="str">
        <f>IF(ISBLANK(INDEX('Policy Characteristics'!I:I,MATCH($C122,'Policy Characteristics'!$C:$C,0))),"",INDEX('Policy Characteristics'!I:I,MATCH($C122,'Policy Characteristics'!$C:$C,0)))</f>
        <v>% of trips shifted</v>
      </c>
      <c r="P122" s="272"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272" t="str">
        <f>IF(ISBLANK(INDEX('Policy Characteristics'!K:K,MATCH($C122,'Policy Characteristics'!$C:$C,0))),"",INDEX('Policy Characteristics'!K:K,MATCH($C122,'Policy Characteristics'!$C:$C,0)))</f>
        <v>transportation-sector-main.html#tdm</v>
      </c>
      <c r="R122" s="272" t="str">
        <f>IF(ISBLANK(INDEX('Policy Characteristics'!L:L,MATCH($C122,'Policy Characteristics'!$C:$C,0))),"",INDEX('Policy Characteristics'!L:L,MATCH($C122,'Policy Characteristics'!$C:$C,0)))</f>
        <v>transportation-demand-management.html</v>
      </c>
    </row>
    <row r="123" spans="1:18" x14ac:dyDescent="0.25">
      <c r="A123" s="272" t="str">
        <f>IF(ISBLANK(INDEX('Policy Characteristics'!A:A,MATCH($C123,'Policy Characteristics'!$C:$C,0))),"",INDEX('Policy Characteristics'!A:A,MATCH($C123,'Policy Characteristics'!$C:$C,0)))</f>
        <v>Transportation</v>
      </c>
      <c r="B123" s="272" t="str">
        <f>IF(ISBLANK(INDEX('Policy Characteristics'!B:B,MATCH($C123,'Policy Characteristics'!$C:$C,0))),"",INDEX('Policy Characteristics'!B:B,MATCH($C123,'Policy Characteristics'!$C:$C,0)))</f>
        <v>Mode Shifting</v>
      </c>
      <c r="C123" s="274" t="str">
        <f t="shared" si="9"/>
        <v>Percent of Travel Demand Shifted to Other Modes or Eliminated</v>
      </c>
      <c r="D123" s="44" t="s">
        <v>44</v>
      </c>
      <c r="E123" s="44" t="s">
        <v>42</v>
      </c>
      <c r="F123" s="44" t="s">
        <v>86</v>
      </c>
      <c r="G123" s="44" t="s">
        <v>88</v>
      </c>
      <c r="H123" s="43">
        <v>857</v>
      </c>
      <c r="I123" s="6" t="s">
        <v>46</v>
      </c>
      <c r="J123" s="274" t="str">
        <f>IF(ISBLANK(INDEX('Policy Characteristics'!D:D,MATCH($C123,'Policy Characteristics'!$C:$C,0))),"",INDEX('Policy Characteristics'!D:D,MATCH($C123,'Policy Characteristics'!$C:$C,0)))</f>
        <v>Mode Shifting</v>
      </c>
      <c r="K123" s="272" t="str">
        <f>IF(ISBLANK(INDEX('Policy Characteristics'!E:E,MATCH($C123,'Policy Characteristics'!$C:$C,0))),"",INDEX('Policy Characteristics'!E:E,MATCH($C123,'Policy Characteristics'!$C:$C,0)))</f>
        <v>trans mode shifting</v>
      </c>
      <c r="L123" s="285">
        <f>IF(ISBLANK(INDEX('Policy Characteristics'!F:F,MATCH($C123,'Policy Characteristics'!$C:$C,0))),"",INDEX('Policy Characteristics'!F:F,MATCH($C123,'Policy Characteristics'!$C:$C,0)))</f>
        <v>0</v>
      </c>
      <c r="M123" s="285">
        <f>IF(ISBLANK(INDEX('Policy Characteristics'!G:G,MATCH($C123,'Policy Characteristics'!$C:$C,0))),"",INDEX('Policy Characteristics'!G:G,MATCH($C123,'Policy Characteristics'!$C:$C,0)))</f>
        <v>0.26</v>
      </c>
      <c r="N123" s="285">
        <f>IF(ISBLANK(INDEX('Policy Characteristics'!H:H,MATCH($C123,'Policy Characteristics'!$C:$C,0))),"",INDEX('Policy Characteristics'!H:H,MATCH($C123,'Policy Characteristics'!$C:$C,0)))</f>
        <v>0.01</v>
      </c>
      <c r="O123" s="272" t="str">
        <f>IF(ISBLANK(INDEX('Policy Characteristics'!I:I,MATCH($C123,'Policy Characteristics'!$C:$C,0))),"",INDEX('Policy Characteristics'!I:I,MATCH($C123,'Policy Characteristics'!$C:$C,0)))</f>
        <v>% of trips shifted</v>
      </c>
      <c r="P123" s="272"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272" t="str">
        <f>IF(ISBLANK(INDEX('Policy Characteristics'!K:K,MATCH($C123,'Policy Characteristics'!$C:$C,0))),"",INDEX('Policy Characteristics'!K:K,MATCH($C123,'Policy Characteristics'!$C:$C,0)))</f>
        <v>transportation-sector-main.html#tdm</v>
      </c>
      <c r="R123" s="272" t="str">
        <f>IF(ISBLANK(INDEX('Policy Characteristics'!L:L,MATCH($C123,'Policy Characteristics'!$C:$C,0))),"",INDEX('Policy Characteristics'!L:L,MATCH($C123,'Policy Characteristics'!$C:$C,0)))</f>
        <v>transportation-demand-management.html</v>
      </c>
    </row>
    <row r="124" spans="1:18" x14ac:dyDescent="0.25">
      <c r="A124" s="272" t="str">
        <f>IF(ISBLANK(INDEX('Policy Characteristics'!A:A,MATCH($C124,'Policy Characteristics'!$C:$C,0))),"",INDEX('Policy Characteristics'!A:A,MATCH($C124,'Policy Characteristics'!$C:$C,0)))</f>
        <v>Transportation</v>
      </c>
      <c r="B124" s="272" t="str">
        <f>IF(ISBLANK(INDEX('Policy Characteristics'!B:B,MATCH($C124,'Policy Characteristics'!$C:$C,0))),"",INDEX('Policy Characteristics'!B:B,MATCH($C124,'Policy Characteristics'!$C:$C,0)))</f>
        <v>Mode Shifting</v>
      </c>
      <c r="C124" s="274" t="str">
        <f t="shared" si="9"/>
        <v>Percent of Travel Demand Shifted to Other Modes or Eliminated</v>
      </c>
      <c r="D124" s="44" t="s">
        <v>44</v>
      </c>
      <c r="E124" s="44" t="s">
        <v>43</v>
      </c>
      <c r="F124" s="44" t="s">
        <v>86</v>
      </c>
      <c r="G124" s="44" t="s">
        <v>89</v>
      </c>
      <c r="H124" s="43">
        <v>858</v>
      </c>
      <c r="I124" s="6" t="s">
        <v>46</v>
      </c>
      <c r="J124" s="274" t="str">
        <f>IF(ISBLANK(INDEX('Policy Characteristics'!D:D,MATCH($C124,'Policy Characteristics'!$C:$C,0))),"",INDEX('Policy Characteristics'!D:D,MATCH($C124,'Policy Characteristics'!$C:$C,0)))</f>
        <v>Mode Shifting</v>
      </c>
      <c r="K124" s="272" t="str">
        <f>IF(ISBLANK(INDEX('Policy Characteristics'!E:E,MATCH($C124,'Policy Characteristics'!$C:$C,0))),"",INDEX('Policy Characteristics'!E:E,MATCH($C124,'Policy Characteristics'!$C:$C,0)))</f>
        <v>trans mode shifting</v>
      </c>
      <c r="L124" s="285">
        <f>IF(ISBLANK(INDEX('Policy Characteristics'!F:F,MATCH($C124,'Policy Characteristics'!$C:$C,0))),"",INDEX('Policy Characteristics'!F:F,MATCH($C124,'Policy Characteristics'!$C:$C,0)))</f>
        <v>0</v>
      </c>
      <c r="M124" s="285">
        <f>IF(ISBLANK(INDEX('Policy Characteristics'!G:G,MATCH($C124,'Policy Characteristics'!$C:$C,0))),"",INDEX('Policy Characteristics'!G:G,MATCH($C124,'Policy Characteristics'!$C:$C,0)))</f>
        <v>0.26</v>
      </c>
      <c r="N124" s="285">
        <f>IF(ISBLANK(INDEX('Policy Characteristics'!H:H,MATCH($C124,'Policy Characteristics'!$C:$C,0))),"",INDEX('Policy Characteristics'!H:H,MATCH($C124,'Policy Characteristics'!$C:$C,0)))</f>
        <v>0.01</v>
      </c>
      <c r="O124" s="272" t="str">
        <f>IF(ISBLANK(INDEX('Policy Characteristics'!I:I,MATCH($C124,'Policy Characteristics'!$C:$C,0))),"",INDEX('Policy Characteristics'!I:I,MATCH($C124,'Policy Characteristics'!$C:$C,0)))</f>
        <v>% of trips shifted</v>
      </c>
      <c r="P124" s="272"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272" t="str">
        <f>IF(ISBLANK(INDEX('Policy Characteristics'!K:K,MATCH($C124,'Policy Characteristics'!$C:$C,0))),"",INDEX('Policy Characteristics'!K:K,MATCH($C124,'Policy Characteristics'!$C:$C,0)))</f>
        <v>transportation-sector-main.html#tdm</v>
      </c>
      <c r="R124" s="272" t="str">
        <f>IF(ISBLANK(INDEX('Policy Characteristics'!L:L,MATCH($C124,'Policy Characteristics'!$C:$C,0))),"",INDEX('Policy Characteristics'!L:L,MATCH($C124,'Policy Characteristics'!$C:$C,0)))</f>
        <v>transportation-demand-management.html</v>
      </c>
    </row>
    <row r="125" spans="1:18" x14ac:dyDescent="0.25">
      <c r="A125" s="272" t="str">
        <f>IF(ISBLANK(INDEX('Policy Characteristics'!A:A,MATCH($C125,'Policy Characteristics'!$C:$C,0))),"",INDEX('Policy Characteristics'!A:A,MATCH($C125,'Policy Characteristics'!$C:$C,0)))</f>
        <v>Transportation</v>
      </c>
      <c r="B125" s="272" t="str">
        <f>IF(ISBLANK(INDEX('Policy Characteristics'!B:B,MATCH($C125,'Policy Characteristics'!$C:$C,0))),"",INDEX('Policy Characteristics'!B:B,MATCH($C125,'Policy Characteristics'!$C:$C,0)))</f>
        <v>Mode Shifting</v>
      </c>
      <c r="C125" s="274" t="str">
        <f t="shared" si="9"/>
        <v>Percent of Travel Demand Shifted to Other Modes or Eliminated</v>
      </c>
      <c r="D125" s="44" t="s">
        <v>44</v>
      </c>
      <c r="E125" s="44" t="s">
        <v>116</v>
      </c>
      <c r="F125" s="44" t="s">
        <v>86</v>
      </c>
      <c r="G125" s="44" t="s">
        <v>148</v>
      </c>
      <c r="H125" s="43">
        <v>859</v>
      </c>
      <c r="I125" s="6" t="s">
        <v>46</v>
      </c>
      <c r="J125" s="274" t="str">
        <f>IF(ISBLANK(INDEX('Policy Characteristics'!D:D,MATCH($C125,'Policy Characteristics'!$C:$C,0))),"",INDEX('Policy Characteristics'!D:D,MATCH($C125,'Policy Characteristics'!$C:$C,0)))</f>
        <v>Mode Shifting</v>
      </c>
      <c r="K125" s="272" t="str">
        <f>IF(ISBLANK(INDEX('Policy Characteristics'!E:E,MATCH($C125,'Policy Characteristics'!$C:$C,0))),"",INDEX('Policy Characteristics'!E:E,MATCH($C125,'Policy Characteristics'!$C:$C,0)))</f>
        <v>trans mode shifting</v>
      </c>
      <c r="L125" s="285">
        <f>IF(ISBLANK(INDEX('Policy Characteristics'!F:F,MATCH($C125,'Policy Characteristics'!$C:$C,0))),"",INDEX('Policy Characteristics'!F:F,MATCH($C125,'Policy Characteristics'!$C:$C,0)))</f>
        <v>0</v>
      </c>
      <c r="M125" s="285">
        <f>IF(ISBLANK(INDEX('Policy Characteristics'!G:G,MATCH($C125,'Policy Characteristics'!$C:$C,0))),"",INDEX('Policy Characteristics'!G:G,MATCH($C125,'Policy Characteristics'!$C:$C,0)))</f>
        <v>0.26</v>
      </c>
      <c r="N125" s="285">
        <f>IF(ISBLANK(INDEX('Policy Characteristics'!H:H,MATCH($C125,'Policy Characteristics'!$C:$C,0))),"",INDEX('Policy Characteristics'!H:H,MATCH($C125,'Policy Characteristics'!$C:$C,0)))</f>
        <v>0.01</v>
      </c>
      <c r="O125" s="272" t="str">
        <f>IF(ISBLANK(INDEX('Policy Characteristics'!I:I,MATCH($C125,'Policy Characteristics'!$C:$C,0))),"",INDEX('Policy Characteristics'!I:I,MATCH($C125,'Policy Characteristics'!$C:$C,0)))</f>
        <v>% of trips shifted</v>
      </c>
      <c r="P125" s="272"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272" t="str">
        <f>IF(ISBLANK(INDEX('Policy Characteristics'!K:K,MATCH($C125,'Policy Characteristics'!$C:$C,0))),"",INDEX('Policy Characteristics'!K:K,MATCH($C125,'Policy Characteristics'!$C:$C,0)))</f>
        <v>transportation-sector-main.html#tdm</v>
      </c>
      <c r="R125" s="272" t="str">
        <f>IF(ISBLANK(INDEX('Policy Characteristics'!L:L,MATCH($C125,'Policy Characteristics'!$C:$C,0))),"",INDEX('Policy Characteristics'!L:L,MATCH($C125,'Policy Characteristics'!$C:$C,0)))</f>
        <v>transportation-demand-management.html</v>
      </c>
    </row>
    <row r="126" spans="1:18" x14ac:dyDescent="0.25">
      <c r="A126" s="272" t="str">
        <f>IF(ISBLANK(INDEX('Policy Characteristics'!A:A,MATCH($C126,'Policy Characteristics'!$C:$C,0))),"",INDEX('Policy Characteristics'!A:A,MATCH($C126,'Policy Characteristics'!$C:$C,0)))</f>
        <v>Buildings and Appliances</v>
      </c>
      <c r="B126" s="272" t="str">
        <f>IF(ISBLANK(INDEX('Policy Characteristics'!B:B,MATCH($C126,'Policy Characteristics'!$C:$C,0))),"",INDEX('Policy Characteristics'!B:B,MATCH($C126,'Policy Characteristics'!$C:$C,0)))</f>
        <v>Building Component Electrification</v>
      </c>
      <c r="C126" s="275" t="s">
        <v>2542</v>
      </c>
      <c r="D126" s="44" t="s">
        <v>118</v>
      </c>
      <c r="E126" s="44" t="s">
        <v>292</v>
      </c>
      <c r="F126" s="44" t="s">
        <v>296</v>
      </c>
      <c r="G126" s="44" t="s">
        <v>124</v>
      </c>
      <c r="H126" s="43">
        <v>435</v>
      </c>
      <c r="I126" s="44" t="s">
        <v>45</v>
      </c>
      <c r="J126" s="274" t="str">
        <f>IF(ISBLANK(INDEX('Policy Characteristics'!D:D,MATCH($C126,'Policy Characteristics'!$C:$C,0))),"",INDEX('Policy Characteristics'!D:D,MATCH($C126,'Policy Characteristics'!$C:$C,0)))</f>
        <v>Building Component Electrification</v>
      </c>
      <c r="K126" s="272" t="str">
        <f>IF(ISBLANK(INDEX('Policy Characteristics'!E:E,MATCH($C126,'Policy Characteristics'!$C:$C,0))),"",INDEX('Policy Characteristics'!E:E,MATCH($C126,'Policy Characteristics'!$C:$C,0)))</f>
        <v>bldgs new component fuel shifting</v>
      </c>
      <c r="L126" s="285">
        <f>IF(ISBLANK(INDEX('Policy Characteristics'!F:F,MATCH($C126,'Policy Characteristics'!$C:$C,0))),"",INDEX('Policy Characteristics'!F:F,MATCH($C126,'Policy Characteristics'!$C:$C,0)))</f>
        <v>0</v>
      </c>
      <c r="M126" s="285">
        <f>IF(ISBLANK(INDEX('Policy Characteristics'!G:G,MATCH($C126,'Policy Characteristics'!$C:$C,0))),"",INDEX('Policy Characteristics'!G:G,MATCH($C126,'Policy Characteristics'!$C:$C,0)))</f>
        <v>1</v>
      </c>
      <c r="N126" s="285">
        <f>IF(ISBLANK(INDEX('Policy Characteristics'!H:H,MATCH($C126,'Policy Characteristics'!$C:$C,0))),"",INDEX('Policy Characteristics'!H:H,MATCH($C126,'Policy Characteristics'!$C:$C,0)))</f>
        <v>0.01</v>
      </c>
      <c r="O126" s="272" t="str">
        <f>IF(ISBLANK(INDEX('Policy Characteristics'!I:I,MATCH($C126,'Policy Characteristics'!$C:$C,0))),"",INDEX('Policy Characteristics'!I:I,MATCH($C126,'Policy Characteristics'!$C:$C,0)))</f>
        <v>% of newly sold non-electric building components</v>
      </c>
      <c r="P126" s="272"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272" t="str">
        <f>IF(ISBLANK(INDEX('Policy Characteristics'!K:K,MATCH($C126,'Policy Characteristics'!$C:$C,0))),"",INDEX('Policy Characteristics'!K:K,MATCH($C126,'Policy Characteristics'!$C:$C,0)))</f>
        <v>buildings-sector-main.html#component-elec</v>
      </c>
      <c r="R126" s="272" t="str">
        <f>IF(ISBLANK(INDEX('Policy Characteristics'!L:L,MATCH($C126,'Policy Characteristics'!$C:$C,0))),"",INDEX('Policy Characteristics'!L:L,MATCH($C126,'Policy Characteristics'!$C:$C,0)))</f>
        <v>building-component-electrification.html</v>
      </c>
    </row>
    <row r="127" spans="1:18" x14ac:dyDescent="0.25">
      <c r="A127" s="272" t="str">
        <f>IF(ISBLANK(INDEX('Policy Characteristics'!A:A,MATCH($C127,'Policy Characteristics'!$C:$C,0))),"",INDEX('Policy Characteristics'!A:A,MATCH($C127,'Policy Characteristics'!$C:$C,0)))</f>
        <v>Buildings and Appliances</v>
      </c>
      <c r="B127" s="272" t="str">
        <f>IF(ISBLANK(INDEX('Policy Characteristics'!B:B,MATCH($C127,'Policy Characteristics'!$C:$C,0))),"",INDEX('Policy Characteristics'!B:B,MATCH($C127,'Policy Characteristics'!$C:$C,0)))</f>
        <v>Building Component Electrification</v>
      </c>
      <c r="C127" s="274" t="str">
        <f t="shared" ref="C127:C139" si="10">C$126</f>
        <v>Fraction of New Bldg Components Shifted to Other Fuels</v>
      </c>
      <c r="D127" s="44" t="s">
        <v>119</v>
      </c>
      <c r="E127" s="44" t="s">
        <v>292</v>
      </c>
      <c r="F127" s="44" t="s">
        <v>296</v>
      </c>
      <c r="G127" s="44" t="s">
        <v>125</v>
      </c>
      <c r="H127" s="43">
        <v>436</v>
      </c>
      <c r="I127" s="44" t="s">
        <v>46</v>
      </c>
      <c r="J127" s="274" t="str">
        <f>IF(ISBLANK(INDEX('Policy Characteristics'!D:D,MATCH($C127,'Policy Characteristics'!$C:$C,0))),"",INDEX('Policy Characteristics'!D:D,MATCH($C127,'Policy Characteristics'!$C:$C,0)))</f>
        <v>Building Component Electrification</v>
      </c>
      <c r="K127" s="272" t="str">
        <f>IF(ISBLANK(INDEX('Policy Characteristics'!E:E,MATCH($C127,'Policy Characteristics'!$C:$C,0))),"",INDEX('Policy Characteristics'!E:E,MATCH($C127,'Policy Characteristics'!$C:$C,0)))</f>
        <v>bldgs new component fuel shifting</v>
      </c>
      <c r="L127" s="285">
        <f>IF(ISBLANK(INDEX('Policy Characteristics'!F:F,MATCH($C127,'Policy Characteristics'!$C:$C,0))),"",INDEX('Policy Characteristics'!F:F,MATCH($C127,'Policy Characteristics'!$C:$C,0)))</f>
        <v>0</v>
      </c>
      <c r="M127" s="285">
        <f>IF(ISBLANK(INDEX('Policy Characteristics'!G:G,MATCH($C127,'Policy Characteristics'!$C:$C,0))),"",INDEX('Policy Characteristics'!G:G,MATCH($C127,'Policy Characteristics'!$C:$C,0)))</f>
        <v>1</v>
      </c>
      <c r="N127" s="285">
        <f>IF(ISBLANK(INDEX('Policy Characteristics'!H:H,MATCH($C127,'Policy Characteristics'!$C:$C,0))),"",INDEX('Policy Characteristics'!H:H,MATCH($C127,'Policy Characteristics'!$C:$C,0)))</f>
        <v>0.01</v>
      </c>
      <c r="O127" s="272" t="str">
        <f>IF(ISBLANK(INDEX('Policy Characteristics'!I:I,MATCH($C127,'Policy Characteristics'!$C:$C,0))),"",INDEX('Policy Characteristics'!I:I,MATCH($C127,'Policy Characteristics'!$C:$C,0)))</f>
        <v>% of newly sold non-electric building components</v>
      </c>
      <c r="P127" s="272"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272" t="str">
        <f>IF(ISBLANK(INDEX('Policy Characteristics'!K:K,MATCH($C127,'Policy Characteristics'!$C:$C,0))),"",INDEX('Policy Characteristics'!K:K,MATCH($C127,'Policy Characteristics'!$C:$C,0)))</f>
        <v>buildings-sector-main.html#component-elec</v>
      </c>
      <c r="R127" s="272" t="str">
        <f>IF(ISBLANK(INDEX('Policy Characteristics'!L:L,MATCH($C127,'Policy Characteristics'!$C:$C,0))),"",INDEX('Policy Characteristics'!L:L,MATCH($C127,'Policy Characteristics'!$C:$C,0)))</f>
        <v>building-component-electrification.html</v>
      </c>
    </row>
    <row r="128" spans="1:18" x14ac:dyDescent="0.25">
      <c r="A128" s="272" t="str">
        <f>IF(ISBLANK(INDEX('Policy Characteristics'!A:A,MATCH($C128,'Policy Characteristics'!$C:$C,0))),"",INDEX('Policy Characteristics'!A:A,MATCH($C128,'Policy Characteristics'!$C:$C,0)))</f>
        <v>Buildings and Appliances</v>
      </c>
      <c r="B128" s="272" t="str">
        <f>IF(ISBLANK(INDEX('Policy Characteristics'!B:B,MATCH($C128,'Policy Characteristics'!$C:$C,0))),"",INDEX('Policy Characteristics'!B:B,MATCH($C128,'Policy Characteristics'!$C:$C,0)))</f>
        <v>Building Component Electrification</v>
      </c>
      <c r="C128" s="274" t="str">
        <f t="shared" si="10"/>
        <v>Fraction of New Bldg Components Shifted to Other Fuels</v>
      </c>
      <c r="D128" s="44" t="s">
        <v>121</v>
      </c>
      <c r="E128" s="44" t="s">
        <v>292</v>
      </c>
      <c r="F128" s="44" t="s">
        <v>296</v>
      </c>
      <c r="G128" s="44" t="s">
        <v>127</v>
      </c>
      <c r="H128" s="43">
        <v>437</v>
      </c>
      <c r="I128" s="44" t="s">
        <v>46</v>
      </c>
      <c r="J128" s="274" t="str">
        <f>IF(ISBLANK(INDEX('Policy Characteristics'!D:D,MATCH($C128,'Policy Characteristics'!$C:$C,0))),"",INDEX('Policy Characteristics'!D:D,MATCH($C128,'Policy Characteristics'!$C:$C,0)))</f>
        <v>Building Component Electrification</v>
      </c>
      <c r="K128" s="272" t="str">
        <f>IF(ISBLANK(INDEX('Policy Characteristics'!E:E,MATCH($C128,'Policy Characteristics'!$C:$C,0))),"",INDEX('Policy Characteristics'!E:E,MATCH($C128,'Policy Characteristics'!$C:$C,0)))</f>
        <v>bldgs new component fuel shifting</v>
      </c>
      <c r="L128" s="285">
        <f>IF(ISBLANK(INDEX('Policy Characteristics'!F:F,MATCH($C128,'Policy Characteristics'!$C:$C,0))),"",INDEX('Policy Characteristics'!F:F,MATCH($C128,'Policy Characteristics'!$C:$C,0)))</f>
        <v>0</v>
      </c>
      <c r="M128" s="285">
        <f>IF(ISBLANK(INDEX('Policy Characteristics'!G:G,MATCH($C128,'Policy Characteristics'!$C:$C,0))),"",INDEX('Policy Characteristics'!G:G,MATCH($C128,'Policy Characteristics'!$C:$C,0)))</f>
        <v>1</v>
      </c>
      <c r="N128" s="285">
        <f>IF(ISBLANK(INDEX('Policy Characteristics'!H:H,MATCH($C128,'Policy Characteristics'!$C:$C,0))),"",INDEX('Policy Characteristics'!H:H,MATCH($C128,'Policy Characteristics'!$C:$C,0)))</f>
        <v>0.01</v>
      </c>
      <c r="O128" s="272" t="str">
        <f>IF(ISBLANK(INDEX('Policy Characteristics'!I:I,MATCH($C128,'Policy Characteristics'!$C:$C,0))),"",INDEX('Policy Characteristics'!I:I,MATCH($C128,'Policy Characteristics'!$C:$C,0)))</f>
        <v>% of newly sold non-electric building components</v>
      </c>
      <c r="P128" s="272"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272" t="str">
        <f>IF(ISBLANK(INDEX('Policy Characteristics'!K:K,MATCH($C128,'Policy Characteristics'!$C:$C,0))),"",INDEX('Policy Characteristics'!K:K,MATCH($C128,'Policy Characteristics'!$C:$C,0)))</f>
        <v>buildings-sector-main.html#component-elec</v>
      </c>
      <c r="R128" s="272" t="str">
        <f>IF(ISBLANK(INDEX('Policy Characteristics'!L:L,MATCH($C128,'Policy Characteristics'!$C:$C,0))),"",INDEX('Policy Characteristics'!L:L,MATCH($C128,'Policy Characteristics'!$C:$C,0)))</f>
        <v>building-component-electrification.html</v>
      </c>
    </row>
    <row r="129" spans="1:18" x14ac:dyDescent="0.25">
      <c r="A129" s="272" t="str">
        <f>IF(ISBLANK(INDEX('Policy Characteristics'!A:A,MATCH($C129,'Policy Characteristics'!$C:$C,0))),"",INDEX('Policy Characteristics'!A:A,MATCH($C129,'Policy Characteristics'!$C:$C,0)))</f>
        <v>Buildings and Appliances</v>
      </c>
      <c r="B129" s="272" t="str">
        <f>IF(ISBLANK(INDEX('Policy Characteristics'!B:B,MATCH($C129,'Policy Characteristics'!$C:$C,0))),"",INDEX('Policy Characteristics'!B:B,MATCH($C129,'Policy Characteristics'!$C:$C,0)))</f>
        <v>Building Component Electrification</v>
      </c>
      <c r="C129" s="274" t="str">
        <f t="shared" si="10"/>
        <v>Fraction of New Bldg Components Shifted to Other Fuels</v>
      </c>
      <c r="D129" s="44" t="s">
        <v>122</v>
      </c>
      <c r="E129" s="44" t="s">
        <v>292</v>
      </c>
      <c r="F129" s="44" t="s">
        <v>296</v>
      </c>
      <c r="G129" s="44" t="s">
        <v>128</v>
      </c>
      <c r="H129" s="43">
        <v>438</v>
      </c>
      <c r="I129" s="44" t="s">
        <v>45</v>
      </c>
      <c r="J129" s="274" t="str">
        <f>IF(ISBLANK(INDEX('Policy Characteristics'!D:D,MATCH($C129,'Policy Characteristics'!$C:$C,0))),"",INDEX('Policy Characteristics'!D:D,MATCH($C129,'Policy Characteristics'!$C:$C,0)))</f>
        <v>Building Component Electrification</v>
      </c>
      <c r="K129" s="272" t="str">
        <f>IF(ISBLANK(INDEX('Policy Characteristics'!E:E,MATCH($C129,'Policy Characteristics'!$C:$C,0))),"",INDEX('Policy Characteristics'!E:E,MATCH($C129,'Policy Characteristics'!$C:$C,0)))</f>
        <v>bldgs new component fuel shifting</v>
      </c>
      <c r="L129" s="285">
        <f>IF(ISBLANK(INDEX('Policy Characteristics'!F:F,MATCH($C129,'Policy Characteristics'!$C:$C,0))),"",INDEX('Policy Characteristics'!F:F,MATCH($C129,'Policy Characteristics'!$C:$C,0)))</f>
        <v>0</v>
      </c>
      <c r="M129" s="285">
        <f>IF(ISBLANK(INDEX('Policy Characteristics'!G:G,MATCH($C129,'Policy Characteristics'!$C:$C,0))),"",INDEX('Policy Characteristics'!G:G,MATCH($C129,'Policy Characteristics'!$C:$C,0)))</f>
        <v>1</v>
      </c>
      <c r="N129" s="285">
        <f>IF(ISBLANK(INDEX('Policy Characteristics'!H:H,MATCH($C129,'Policy Characteristics'!$C:$C,0))),"",INDEX('Policy Characteristics'!H:H,MATCH($C129,'Policy Characteristics'!$C:$C,0)))</f>
        <v>0.01</v>
      </c>
      <c r="O129" s="272" t="str">
        <f>IF(ISBLANK(INDEX('Policy Characteristics'!I:I,MATCH($C129,'Policy Characteristics'!$C:$C,0))),"",INDEX('Policy Characteristics'!I:I,MATCH($C129,'Policy Characteristics'!$C:$C,0)))</f>
        <v>% of newly sold non-electric building components</v>
      </c>
      <c r="P129" s="272"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272" t="str">
        <f>IF(ISBLANK(INDEX('Policy Characteristics'!K:K,MATCH($C129,'Policy Characteristics'!$C:$C,0))),"",INDEX('Policy Characteristics'!K:K,MATCH($C129,'Policy Characteristics'!$C:$C,0)))</f>
        <v>buildings-sector-main.html#component-elec</v>
      </c>
      <c r="R129" s="272" t="str">
        <f>IF(ISBLANK(INDEX('Policy Characteristics'!L:L,MATCH($C129,'Policy Characteristics'!$C:$C,0))),"",INDEX('Policy Characteristics'!L:L,MATCH($C129,'Policy Characteristics'!$C:$C,0)))</f>
        <v>building-component-electrification.html</v>
      </c>
    </row>
    <row r="130" spans="1:18" x14ac:dyDescent="0.25">
      <c r="A130" s="272" t="str">
        <f>IF(ISBLANK(INDEX('Policy Characteristics'!A:A,MATCH($C130,'Policy Characteristics'!$C:$C,0))),"",INDEX('Policy Characteristics'!A:A,MATCH($C130,'Policy Characteristics'!$C:$C,0)))</f>
        <v>Buildings and Appliances</v>
      </c>
      <c r="B130" s="272" t="str">
        <f>IF(ISBLANK(INDEX('Policy Characteristics'!B:B,MATCH($C130,'Policy Characteristics'!$C:$C,0))),"",INDEX('Policy Characteristics'!B:B,MATCH($C130,'Policy Characteristics'!$C:$C,0)))</f>
        <v>Building Component Electrification</v>
      </c>
      <c r="C130" s="274" t="str">
        <f t="shared" si="10"/>
        <v>Fraction of New Bldg Components Shifted to Other Fuels</v>
      </c>
      <c r="D130" s="44" t="s">
        <v>123</v>
      </c>
      <c r="E130" s="44" t="s">
        <v>292</v>
      </c>
      <c r="F130" s="44" t="s">
        <v>296</v>
      </c>
      <c r="G130" s="44" t="s">
        <v>129</v>
      </c>
      <c r="H130" s="43">
        <v>439</v>
      </c>
      <c r="I130" s="44" t="s">
        <v>45</v>
      </c>
      <c r="J130" s="274" t="str">
        <f>IF(ISBLANK(INDEX('Policy Characteristics'!D:D,MATCH($C130,'Policy Characteristics'!$C:$C,0))),"",INDEX('Policy Characteristics'!D:D,MATCH($C130,'Policy Characteristics'!$C:$C,0)))</f>
        <v>Building Component Electrification</v>
      </c>
      <c r="K130" s="272" t="str">
        <f>IF(ISBLANK(INDEX('Policy Characteristics'!E:E,MATCH($C130,'Policy Characteristics'!$C:$C,0))),"",INDEX('Policy Characteristics'!E:E,MATCH($C130,'Policy Characteristics'!$C:$C,0)))</f>
        <v>bldgs new component fuel shifting</v>
      </c>
      <c r="L130" s="285">
        <f>IF(ISBLANK(INDEX('Policy Characteristics'!F:F,MATCH($C130,'Policy Characteristics'!$C:$C,0))),"",INDEX('Policy Characteristics'!F:F,MATCH($C130,'Policy Characteristics'!$C:$C,0)))</f>
        <v>0</v>
      </c>
      <c r="M130" s="285">
        <f>IF(ISBLANK(INDEX('Policy Characteristics'!G:G,MATCH($C130,'Policy Characteristics'!$C:$C,0))),"",INDEX('Policy Characteristics'!G:G,MATCH($C130,'Policy Characteristics'!$C:$C,0)))</f>
        <v>1</v>
      </c>
      <c r="N130" s="285">
        <f>IF(ISBLANK(INDEX('Policy Characteristics'!H:H,MATCH($C130,'Policy Characteristics'!$C:$C,0))),"",INDEX('Policy Characteristics'!H:H,MATCH($C130,'Policy Characteristics'!$C:$C,0)))</f>
        <v>0.01</v>
      </c>
      <c r="O130" s="272" t="str">
        <f>IF(ISBLANK(INDEX('Policy Characteristics'!I:I,MATCH($C130,'Policy Characteristics'!$C:$C,0))),"",INDEX('Policy Characteristics'!I:I,MATCH($C130,'Policy Characteristics'!$C:$C,0)))</f>
        <v>% of newly sold non-electric building components</v>
      </c>
      <c r="P130" s="272"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272" t="str">
        <f>IF(ISBLANK(INDEX('Policy Characteristics'!K:K,MATCH($C130,'Policy Characteristics'!$C:$C,0))),"",INDEX('Policy Characteristics'!K:K,MATCH($C130,'Policy Characteristics'!$C:$C,0)))</f>
        <v>buildings-sector-main.html#component-elec</v>
      </c>
      <c r="R130" s="272" t="str">
        <f>IF(ISBLANK(INDEX('Policy Characteristics'!L:L,MATCH($C130,'Policy Characteristics'!$C:$C,0))),"",INDEX('Policy Characteristics'!L:L,MATCH($C130,'Policy Characteristics'!$C:$C,0)))</f>
        <v>building-component-electrification.html</v>
      </c>
    </row>
    <row r="131" spans="1:18" x14ac:dyDescent="0.25">
      <c r="A131" s="272" t="str">
        <f>IF(ISBLANK(INDEX('Policy Characteristics'!A:A,MATCH($C131,'Policy Characteristics'!$C:$C,0))),"",INDEX('Policy Characteristics'!A:A,MATCH($C131,'Policy Characteristics'!$C:$C,0)))</f>
        <v>Buildings and Appliances</v>
      </c>
      <c r="B131" s="272" t="str">
        <f>IF(ISBLANK(INDEX('Policy Characteristics'!B:B,MATCH($C131,'Policy Characteristics'!$C:$C,0))),"",INDEX('Policy Characteristics'!B:B,MATCH($C131,'Policy Characteristics'!$C:$C,0)))</f>
        <v>Building Component Electrification</v>
      </c>
      <c r="C131" s="274" t="str">
        <f t="shared" si="10"/>
        <v>Fraction of New Bldg Components Shifted to Other Fuels</v>
      </c>
      <c r="D131" s="44" t="s">
        <v>118</v>
      </c>
      <c r="E131" s="44" t="s">
        <v>293</v>
      </c>
      <c r="F131" s="44" t="s">
        <v>295</v>
      </c>
      <c r="G131" s="44" t="s">
        <v>124</v>
      </c>
      <c r="H131" s="43">
        <v>440</v>
      </c>
      <c r="I131" s="44" t="s">
        <v>45</v>
      </c>
      <c r="J131" s="274" t="str">
        <f>IF(ISBLANK(INDEX('Policy Characteristics'!D:D,MATCH($C131,'Policy Characteristics'!$C:$C,0))),"",INDEX('Policy Characteristics'!D:D,MATCH($C131,'Policy Characteristics'!$C:$C,0)))</f>
        <v>Building Component Electrification</v>
      </c>
      <c r="K131" s="272" t="str">
        <f>IF(ISBLANK(INDEX('Policy Characteristics'!E:E,MATCH($C131,'Policy Characteristics'!$C:$C,0))),"",INDEX('Policy Characteristics'!E:E,MATCH($C131,'Policy Characteristics'!$C:$C,0)))</f>
        <v>bldgs new component fuel shifting</v>
      </c>
      <c r="L131" s="285">
        <f>IF(ISBLANK(INDEX('Policy Characteristics'!F:F,MATCH($C131,'Policy Characteristics'!$C:$C,0))),"",INDEX('Policy Characteristics'!F:F,MATCH($C131,'Policy Characteristics'!$C:$C,0)))</f>
        <v>0</v>
      </c>
      <c r="M131" s="285">
        <f>IF(ISBLANK(INDEX('Policy Characteristics'!G:G,MATCH($C131,'Policy Characteristics'!$C:$C,0))),"",INDEX('Policy Characteristics'!G:G,MATCH($C131,'Policy Characteristics'!$C:$C,0)))</f>
        <v>1</v>
      </c>
      <c r="N131" s="285">
        <f>IF(ISBLANK(INDEX('Policy Characteristics'!H:H,MATCH($C131,'Policy Characteristics'!$C:$C,0))),"",INDEX('Policy Characteristics'!H:H,MATCH($C131,'Policy Characteristics'!$C:$C,0)))</f>
        <v>0.01</v>
      </c>
      <c r="O131" s="272" t="str">
        <f>IF(ISBLANK(INDEX('Policy Characteristics'!I:I,MATCH($C131,'Policy Characteristics'!$C:$C,0))),"",INDEX('Policy Characteristics'!I:I,MATCH($C131,'Policy Characteristics'!$C:$C,0)))</f>
        <v>% of newly sold non-electric building components</v>
      </c>
      <c r="P131" s="272"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272" t="str">
        <f>IF(ISBLANK(INDEX('Policy Characteristics'!K:K,MATCH($C131,'Policy Characteristics'!$C:$C,0))),"",INDEX('Policy Characteristics'!K:K,MATCH($C131,'Policy Characteristics'!$C:$C,0)))</f>
        <v>buildings-sector-main.html#component-elec</v>
      </c>
      <c r="R131" s="272" t="str">
        <f>IF(ISBLANK(INDEX('Policy Characteristics'!L:L,MATCH($C131,'Policy Characteristics'!$C:$C,0))),"",INDEX('Policy Characteristics'!L:L,MATCH($C131,'Policy Characteristics'!$C:$C,0)))</f>
        <v>building-component-electrification.html</v>
      </c>
    </row>
    <row r="132" spans="1:18" x14ac:dyDescent="0.25">
      <c r="A132" s="272" t="str">
        <f>IF(ISBLANK(INDEX('Policy Characteristics'!A:A,MATCH($C132,'Policy Characteristics'!$C:$C,0))),"",INDEX('Policy Characteristics'!A:A,MATCH($C132,'Policy Characteristics'!$C:$C,0)))</f>
        <v>Buildings and Appliances</v>
      </c>
      <c r="B132" s="272" t="str">
        <f>IF(ISBLANK(INDEX('Policy Characteristics'!B:B,MATCH($C132,'Policy Characteristics'!$C:$C,0))),"",INDEX('Policy Characteristics'!B:B,MATCH($C132,'Policy Characteristics'!$C:$C,0)))</f>
        <v>Building Component Electrification</v>
      </c>
      <c r="C132" s="274" t="str">
        <f t="shared" si="10"/>
        <v>Fraction of New Bldg Components Shifted to Other Fuels</v>
      </c>
      <c r="D132" s="44" t="s">
        <v>119</v>
      </c>
      <c r="E132" s="44" t="s">
        <v>293</v>
      </c>
      <c r="F132" s="44" t="s">
        <v>295</v>
      </c>
      <c r="G132" s="44" t="s">
        <v>125</v>
      </c>
      <c r="H132" s="43">
        <v>441</v>
      </c>
      <c r="I132" s="44" t="s">
        <v>46</v>
      </c>
      <c r="J132" s="274" t="str">
        <f>IF(ISBLANK(INDEX('Policy Characteristics'!D:D,MATCH($C132,'Policy Characteristics'!$C:$C,0))),"",INDEX('Policy Characteristics'!D:D,MATCH($C132,'Policy Characteristics'!$C:$C,0)))</f>
        <v>Building Component Electrification</v>
      </c>
      <c r="K132" s="272" t="str">
        <f>IF(ISBLANK(INDEX('Policy Characteristics'!E:E,MATCH($C132,'Policy Characteristics'!$C:$C,0))),"",INDEX('Policy Characteristics'!E:E,MATCH($C132,'Policy Characteristics'!$C:$C,0)))</f>
        <v>bldgs new component fuel shifting</v>
      </c>
      <c r="L132" s="285">
        <f>IF(ISBLANK(INDEX('Policy Characteristics'!F:F,MATCH($C132,'Policy Characteristics'!$C:$C,0))),"",INDEX('Policy Characteristics'!F:F,MATCH($C132,'Policy Characteristics'!$C:$C,0)))</f>
        <v>0</v>
      </c>
      <c r="M132" s="285">
        <f>IF(ISBLANK(INDEX('Policy Characteristics'!G:G,MATCH($C132,'Policy Characteristics'!$C:$C,0))),"",INDEX('Policy Characteristics'!G:G,MATCH($C132,'Policy Characteristics'!$C:$C,0)))</f>
        <v>1</v>
      </c>
      <c r="N132" s="285">
        <f>IF(ISBLANK(INDEX('Policy Characteristics'!H:H,MATCH($C132,'Policy Characteristics'!$C:$C,0))),"",INDEX('Policy Characteristics'!H:H,MATCH($C132,'Policy Characteristics'!$C:$C,0)))</f>
        <v>0.01</v>
      </c>
      <c r="O132" s="272" t="str">
        <f>IF(ISBLANK(INDEX('Policy Characteristics'!I:I,MATCH($C132,'Policy Characteristics'!$C:$C,0))),"",INDEX('Policy Characteristics'!I:I,MATCH($C132,'Policy Characteristics'!$C:$C,0)))</f>
        <v>% of newly sold non-electric building components</v>
      </c>
      <c r="P132" s="272"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272" t="str">
        <f>IF(ISBLANK(INDEX('Policy Characteristics'!K:K,MATCH($C132,'Policy Characteristics'!$C:$C,0))),"",INDEX('Policy Characteristics'!K:K,MATCH($C132,'Policy Characteristics'!$C:$C,0)))</f>
        <v>buildings-sector-main.html#component-elec</v>
      </c>
      <c r="R132" s="272" t="str">
        <f>IF(ISBLANK(INDEX('Policy Characteristics'!L:L,MATCH($C132,'Policy Characteristics'!$C:$C,0))),"",INDEX('Policy Characteristics'!L:L,MATCH($C132,'Policy Characteristics'!$C:$C,0)))</f>
        <v>building-component-electrification.html</v>
      </c>
    </row>
    <row r="133" spans="1:18" x14ac:dyDescent="0.25">
      <c r="A133" s="272" t="str">
        <f>IF(ISBLANK(INDEX('Policy Characteristics'!A:A,MATCH($C133,'Policy Characteristics'!$C:$C,0))),"",INDEX('Policy Characteristics'!A:A,MATCH($C133,'Policy Characteristics'!$C:$C,0)))</f>
        <v>Buildings and Appliances</v>
      </c>
      <c r="B133" s="272" t="str">
        <f>IF(ISBLANK(INDEX('Policy Characteristics'!B:B,MATCH($C133,'Policy Characteristics'!$C:$C,0))),"",INDEX('Policy Characteristics'!B:B,MATCH($C133,'Policy Characteristics'!$C:$C,0)))</f>
        <v>Building Component Electrification</v>
      </c>
      <c r="C133" s="274" t="str">
        <f t="shared" si="10"/>
        <v>Fraction of New Bldg Components Shifted to Other Fuels</v>
      </c>
      <c r="D133" s="44" t="s">
        <v>121</v>
      </c>
      <c r="E133" s="44" t="s">
        <v>293</v>
      </c>
      <c r="F133" s="44" t="s">
        <v>295</v>
      </c>
      <c r="G133" s="44" t="s">
        <v>127</v>
      </c>
      <c r="H133" s="43">
        <v>442</v>
      </c>
      <c r="I133" s="44" t="s">
        <v>46</v>
      </c>
      <c r="J133" s="274" t="str">
        <f>IF(ISBLANK(INDEX('Policy Characteristics'!D:D,MATCH($C133,'Policy Characteristics'!$C:$C,0))),"",INDEX('Policy Characteristics'!D:D,MATCH($C133,'Policy Characteristics'!$C:$C,0)))</f>
        <v>Building Component Electrification</v>
      </c>
      <c r="K133" s="272" t="str">
        <f>IF(ISBLANK(INDEX('Policy Characteristics'!E:E,MATCH($C133,'Policy Characteristics'!$C:$C,0))),"",INDEX('Policy Characteristics'!E:E,MATCH($C133,'Policy Characteristics'!$C:$C,0)))</f>
        <v>bldgs new component fuel shifting</v>
      </c>
      <c r="L133" s="285">
        <f>IF(ISBLANK(INDEX('Policy Characteristics'!F:F,MATCH($C133,'Policy Characteristics'!$C:$C,0))),"",INDEX('Policy Characteristics'!F:F,MATCH($C133,'Policy Characteristics'!$C:$C,0)))</f>
        <v>0</v>
      </c>
      <c r="M133" s="285">
        <f>IF(ISBLANK(INDEX('Policy Characteristics'!G:G,MATCH($C133,'Policy Characteristics'!$C:$C,0))),"",INDEX('Policy Characteristics'!G:G,MATCH($C133,'Policy Characteristics'!$C:$C,0)))</f>
        <v>1</v>
      </c>
      <c r="N133" s="285">
        <f>IF(ISBLANK(INDEX('Policy Characteristics'!H:H,MATCH($C133,'Policy Characteristics'!$C:$C,0))),"",INDEX('Policy Characteristics'!H:H,MATCH($C133,'Policy Characteristics'!$C:$C,0)))</f>
        <v>0.01</v>
      </c>
      <c r="O133" s="272" t="str">
        <f>IF(ISBLANK(INDEX('Policy Characteristics'!I:I,MATCH($C133,'Policy Characteristics'!$C:$C,0))),"",INDEX('Policy Characteristics'!I:I,MATCH($C133,'Policy Characteristics'!$C:$C,0)))</f>
        <v>% of newly sold non-electric building components</v>
      </c>
      <c r="P133" s="272"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272" t="str">
        <f>IF(ISBLANK(INDEX('Policy Characteristics'!K:K,MATCH($C133,'Policy Characteristics'!$C:$C,0))),"",INDEX('Policy Characteristics'!K:K,MATCH($C133,'Policy Characteristics'!$C:$C,0)))</f>
        <v>buildings-sector-main.html#component-elec</v>
      </c>
      <c r="R133" s="272" t="str">
        <f>IF(ISBLANK(INDEX('Policy Characteristics'!L:L,MATCH($C133,'Policy Characteristics'!$C:$C,0))),"",INDEX('Policy Characteristics'!L:L,MATCH($C133,'Policy Characteristics'!$C:$C,0)))</f>
        <v>building-component-electrification.html</v>
      </c>
    </row>
    <row r="134" spans="1:18" x14ac:dyDescent="0.25">
      <c r="A134" s="272" t="str">
        <f>IF(ISBLANK(INDEX('Policy Characteristics'!A:A,MATCH($C134,'Policy Characteristics'!$C:$C,0))),"",INDEX('Policy Characteristics'!A:A,MATCH($C134,'Policy Characteristics'!$C:$C,0)))</f>
        <v>Buildings and Appliances</v>
      </c>
      <c r="B134" s="272" t="str">
        <f>IF(ISBLANK(INDEX('Policy Characteristics'!B:B,MATCH($C134,'Policy Characteristics'!$C:$C,0))),"",INDEX('Policy Characteristics'!B:B,MATCH($C134,'Policy Characteristics'!$C:$C,0)))</f>
        <v>Building Component Electrification</v>
      </c>
      <c r="C134" s="274" t="str">
        <f t="shared" si="10"/>
        <v>Fraction of New Bldg Components Shifted to Other Fuels</v>
      </c>
      <c r="D134" s="44" t="s">
        <v>122</v>
      </c>
      <c r="E134" s="44" t="s">
        <v>293</v>
      </c>
      <c r="F134" s="44" t="s">
        <v>295</v>
      </c>
      <c r="G134" s="44" t="s">
        <v>128</v>
      </c>
      <c r="H134" s="43">
        <v>443</v>
      </c>
      <c r="I134" s="44" t="s">
        <v>45</v>
      </c>
      <c r="J134" s="274" t="str">
        <f>IF(ISBLANK(INDEX('Policy Characteristics'!D:D,MATCH($C134,'Policy Characteristics'!$C:$C,0))),"",INDEX('Policy Characteristics'!D:D,MATCH($C134,'Policy Characteristics'!$C:$C,0)))</f>
        <v>Building Component Electrification</v>
      </c>
      <c r="K134" s="272" t="str">
        <f>IF(ISBLANK(INDEX('Policy Characteristics'!E:E,MATCH($C134,'Policy Characteristics'!$C:$C,0))),"",INDEX('Policy Characteristics'!E:E,MATCH($C134,'Policy Characteristics'!$C:$C,0)))</f>
        <v>bldgs new component fuel shifting</v>
      </c>
      <c r="L134" s="285">
        <f>IF(ISBLANK(INDEX('Policy Characteristics'!F:F,MATCH($C134,'Policy Characteristics'!$C:$C,0))),"",INDEX('Policy Characteristics'!F:F,MATCH($C134,'Policy Characteristics'!$C:$C,0)))</f>
        <v>0</v>
      </c>
      <c r="M134" s="285">
        <f>IF(ISBLANK(INDEX('Policy Characteristics'!G:G,MATCH($C134,'Policy Characteristics'!$C:$C,0))),"",INDEX('Policy Characteristics'!G:G,MATCH($C134,'Policy Characteristics'!$C:$C,0)))</f>
        <v>1</v>
      </c>
      <c r="N134" s="285">
        <f>IF(ISBLANK(INDEX('Policy Characteristics'!H:H,MATCH($C134,'Policy Characteristics'!$C:$C,0))),"",INDEX('Policy Characteristics'!H:H,MATCH($C134,'Policy Characteristics'!$C:$C,0)))</f>
        <v>0.01</v>
      </c>
      <c r="O134" s="272" t="str">
        <f>IF(ISBLANK(INDEX('Policy Characteristics'!I:I,MATCH($C134,'Policy Characteristics'!$C:$C,0))),"",INDEX('Policy Characteristics'!I:I,MATCH($C134,'Policy Characteristics'!$C:$C,0)))</f>
        <v>% of newly sold non-electric building components</v>
      </c>
      <c r="P134" s="272"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272" t="str">
        <f>IF(ISBLANK(INDEX('Policy Characteristics'!K:K,MATCH($C134,'Policy Characteristics'!$C:$C,0))),"",INDEX('Policy Characteristics'!K:K,MATCH($C134,'Policy Characteristics'!$C:$C,0)))</f>
        <v>buildings-sector-main.html#component-elec</v>
      </c>
      <c r="R134" s="272" t="str">
        <f>IF(ISBLANK(INDEX('Policy Characteristics'!L:L,MATCH($C134,'Policy Characteristics'!$C:$C,0))),"",INDEX('Policy Characteristics'!L:L,MATCH($C134,'Policy Characteristics'!$C:$C,0)))</f>
        <v>building-component-electrification.html</v>
      </c>
    </row>
    <row r="135" spans="1:18" x14ac:dyDescent="0.25">
      <c r="A135" s="272" t="str">
        <f>IF(ISBLANK(INDEX('Policy Characteristics'!A:A,MATCH($C135,'Policy Characteristics'!$C:$C,0))),"",INDEX('Policy Characteristics'!A:A,MATCH($C135,'Policy Characteristics'!$C:$C,0)))</f>
        <v>Buildings and Appliances</v>
      </c>
      <c r="B135" s="272" t="str">
        <f>IF(ISBLANK(INDEX('Policy Characteristics'!B:B,MATCH($C135,'Policy Characteristics'!$C:$C,0))),"",INDEX('Policy Characteristics'!B:B,MATCH($C135,'Policy Characteristics'!$C:$C,0)))</f>
        <v>Building Component Electrification</v>
      </c>
      <c r="C135" s="274" t="str">
        <f t="shared" si="10"/>
        <v>Fraction of New Bldg Components Shifted to Other Fuels</v>
      </c>
      <c r="D135" s="44" t="s">
        <v>123</v>
      </c>
      <c r="E135" s="44" t="s">
        <v>293</v>
      </c>
      <c r="F135" s="44" t="s">
        <v>295</v>
      </c>
      <c r="G135" s="44" t="s">
        <v>129</v>
      </c>
      <c r="H135" s="43">
        <v>444</v>
      </c>
      <c r="I135" s="44" t="s">
        <v>45</v>
      </c>
      <c r="J135" s="274" t="str">
        <f>IF(ISBLANK(INDEX('Policy Characteristics'!D:D,MATCH($C135,'Policy Characteristics'!$C:$C,0))),"",INDEX('Policy Characteristics'!D:D,MATCH($C135,'Policy Characteristics'!$C:$C,0)))</f>
        <v>Building Component Electrification</v>
      </c>
      <c r="K135" s="272" t="str">
        <f>IF(ISBLANK(INDEX('Policy Characteristics'!E:E,MATCH($C135,'Policy Characteristics'!$C:$C,0))),"",INDEX('Policy Characteristics'!E:E,MATCH($C135,'Policy Characteristics'!$C:$C,0)))</f>
        <v>bldgs new component fuel shifting</v>
      </c>
      <c r="L135" s="285">
        <f>IF(ISBLANK(INDEX('Policy Characteristics'!F:F,MATCH($C135,'Policy Characteristics'!$C:$C,0))),"",INDEX('Policy Characteristics'!F:F,MATCH($C135,'Policy Characteristics'!$C:$C,0)))</f>
        <v>0</v>
      </c>
      <c r="M135" s="285">
        <f>IF(ISBLANK(INDEX('Policy Characteristics'!G:G,MATCH($C135,'Policy Characteristics'!$C:$C,0))),"",INDEX('Policy Characteristics'!G:G,MATCH($C135,'Policy Characteristics'!$C:$C,0)))</f>
        <v>1</v>
      </c>
      <c r="N135" s="285">
        <f>IF(ISBLANK(INDEX('Policy Characteristics'!H:H,MATCH($C135,'Policy Characteristics'!$C:$C,0))),"",INDEX('Policy Characteristics'!H:H,MATCH($C135,'Policy Characteristics'!$C:$C,0)))</f>
        <v>0.01</v>
      </c>
      <c r="O135" s="272" t="str">
        <f>IF(ISBLANK(INDEX('Policy Characteristics'!I:I,MATCH($C135,'Policy Characteristics'!$C:$C,0))),"",INDEX('Policy Characteristics'!I:I,MATCH($C135,'Policy Characteristics'!$C:$C,0)))</f>
        <v>% of newly sold non-electric building components</v>
      </c>
      <c r="P135" s="272"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272" t="str">
        <f>IF(ISBLANK(INDEX('Policy Characteristics'!K:K,MATCH($C135,'Policy Characteristics'!$C:$C,0))),"",INDEX('Policy Characteristics'!K:K,MATCH($C135,'Policy Characteristics'!$C:$C,0)))</f>
        <v>buildings-sector-main.html#component-elec</v>
      </c>
      <c r="R135" s="272" t="str">
        <f>IF(ISBLANK(INDEX('Policy Characteristics'!L:L,MATCH($C135,'Policy Characteristics'!$C:$C,0))),"",INDEX('Policy Characteristics'!L:L,MATCH($C135,'Policy Characteristics'!$C:$C,0)))</f>
        <v>building-component-electrification.html</v>
      </c>
    </row>
    <row r="136" spans="1:18" x14ac:dyDescent="0.25">
      <c r="A136" s="272" t="str">
        <f>IF(ISBLANK(INDEX('Policy Characteristics'!A:A,MATCH($C136,'Policy Characteristics'!$C:$C,0))),"",INDEX('Policy Characteristics'!A:A,MATCH($C136,'Policy Characteristics'!$C:$C,0)))</f>
        <v>Buildings and Appliances</v>
      </c>
      <c r="B136" s="272" t="str">
        <f>IF(ISBLANK(INDEX('Policy Characteristics'!B:B,MATCH($C136,'Policy Characteristics'!$C:$C,0))),"",INDEX('Policy Characteristics'!B:B,MATCH($C136,'Policy Characteristics'!$C:$C,0)))</f>
        <v>Building Component Electrification</v>
      </c>
      <c r="C136" s="274" t="str">
        <f t="shared" si="10"/>
        <v>Fraction of New Bldg Components Shifted to Other Fuels</v>
      </c>
      <c r="D136" s="44" t="s">
        <v>118</v>
      </c>
      <c r="E136" s="44" t="s">
        <v>294</v>
      </c>
      <c r="F136" s="44" t="s">
        <v>171</v>
      </c>
      <c r="G136" s="44" t="s">
        <v>124</v>
      </c>
      <c r="H136" s="43">
        <v>445</v>
      </c>
      <c r="I136" s="44" t="s">
        <v>45</v>
      </c>
      <c r="J136" s="274" t="str">
        <f>IF(ISBLANK(INDEX('Policy Characteristics'!D:D,MATCH($C136,'Policy Characteristics'!$C:$C,0))),"",INDEX('Policy Characteristics'!D:D,MATCH($C136,'Policy Characteristics'!$C:$C,0)))</f>
        <v>Building Component Electrification</v>
      </c>
      <c r="K136" s="272" t="str">
        <f>IF(ISBLANK(INDEX('Policy Characteristics'!E:E,MATCH($C136,'Policy Characteristics'!$C:$C,0))),"",INDEX('Policy Characteristics'!E:E,MATCH($C136,'Policy Characteristics'!$C:$C,0)))</f>
        <v>bldgs new component fuel shifting</v>
      </c>
      <c r="L136" s="285">
        <f>IF(ISBLANK(INDEX('Policy Characteristics'!F:F,MATCH($C136,'Policy Characteristics'!$C:$C,0))),"",INDEX('Policy Characteristics'!F:F,MATCH($C136,'Policy Characteristics'!$C:$C,0)))</f>
        <v>0</v>
      </c>
      <c r="M136" s="285">
        <f>IF(ISBLANK(INDEX('Policy Characteristics'!G:G,MATCH($C136,'Policy Characteristics'!$C:$C,0))),"",INDEX('Policy Characteristics'!G:G,MATCH($C136,'Policy Characteristics'!$C:$C,0)))</f>
        <v>1</v>
      </c>
      <c r="N136" s="285">
        <f>IF(ISBLANK(INDEX('Policy Characteristics'!H:H,MATCH($C136,'Policy Characteristics'!$C:$C,0))),"",INDEX('Policy Characteristics'!H:H,MATCH($C136,'Policy Characteristics'!$C:$C,0)))</f>
        <v>0.01</v>
      </c>
      <c r="O136" s="272" t="str">
        <f>IF(ISBLANK(INDEX('Policy Characteristics'!I:I,MATCH($C136,'Policy Characteristics'!$C:$C,0))),"",INDEX('Policy Characteristics'!I:I,MATCH($C136,'Policy Characteristics'!$C:$C,0)))</f>
        <v>% of newly sold non-electric building components</v>
      </c>
      <c r="P136" s="272"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272" t="str">
        <f>IF(ISBLANK(INDEX('Policy Characteristics'!K:K,MATCH($C136,'Policy Characteristics'!$C:$C,0))),"",INDEX('Policy Characteristics'!K:K,MATCH($C136,'Policy Characteristics'!$C:$C,0)))</f>
        <v>buildings-sector-main.html#component-elec</v>
      </c>
      <c r="R136" s="272" t="str">
        <f>IF(ISBLANK(INDEX('Policy Characteristics'!L:L,MATCH($C136,'Policy Characteristics'!$C:$C,0))),"",INDEX('Policy Characteristics'!L:L,MATCH($C136,'Policy Characteristics'!$C:$C,0)))</f>
        <v>building-component-electrification.html</v>
      </c>
    </row>
    <row r="137" spans="1:18" x14ac:dyDescent="0.25">
      <c r="A137" s="272" t="str">
        <f>IF(ISBLANK(INDEX('Policy Characteristics'!A:A,MATCH($C137,'Policy Characteristics'!$C:$C,0))),"",INDEX('Policy Characteristics'!A:A,MATCH($C137,'Policy Characteristics'!$C:$C,0)))</f>
        <v>Buildings and Appliances</v>
      </c>
      <c r="B137" s="272" t="str">
        <f>IF(ISBLANK(INDEX('Policy Characteristics'!B:B,MATCH($C137,'Policy Characteristics'!$C:$C,0))),"",INDEX('Policy Characteristics'!B:B,MATCH($C137,'Policy Characteristics'!$C:$C,0)))</f>
        <v>Building Component Electrification</v>
      </c>
      <c r="C137" s="274" t="str">
        <f t="shared" si="10"/>
        <v>Fraction of New Bldg Components Shifted to Other Fuels</v>
      </c>
      <c r="D137" s="44" t="s">
        <v>119</v>
      </c>
      <c r="E137" s="44" t="s">
        <v>294</v>
      </c>
      <c r="F137" s="44" t="s">
        <v>171</v>
      </c>
      <c r="G137" s="44" t="s">
        <v>125</v>
      </c>
      <c r="H137" s="43">
        <v>446</v>
      </c>
      <c r="I137" s="44" t="s">
        <v>46</v>
      </c>
      <c r="J137" s="274" t="str">
        <f>IF(ISBLANK(INDEX('Policy Characteristics'!D:D,MATCH($C137,'Policy Characteristics'!$C:$C,0))),"",INDEX('Policy Characteristics'!D:D,MATCH($C137,'Policy Characteristics'!$C:$C,0)))</f>
        <v>Building Component Electrification</v>
      </c>
      <c r="K137" s="272" t="str">
        <f>IF(ISBLANK(INDEX('Policy Characteristics'!E:E,MATCH($C137,'Policy Characteristics'!$C:$C,0))),"",INDEX('Policy Characteristics'!E:E,MATCH($C137,'Policy Characteristics'!$C:$C,0)))</f>
        <v>bldgs new component fuel shifting</v>
      </c>
      <c r="L137" s="285">
        <f>IF(ISBLANK(INDEX('Policy Characteristics'!F:F,MATCH($C137,'Policy Characteristics'!$C:$C,0))),"",INDEX('Policy Characteristics'!F:F,MATCH($C137,'Policy Characteristics'!$C:$C,0)))</f>
        <v>0</v>
      </c>
      <c r="M137" s="285">
        <f>IF(ISBLANK(INDEX('Policy Characteristics'!G:G,MATCH($C137,'Policy Characteristics'!$C:$C,0))),"",INDEX('Policy Characteristics'!G:G,MATCH($C137,'Policy Characteristics'!$C:$C,0)))</f>
        <v>1</v>
      </c>
      <c r="N137" s="285">
        <f>IF(ISBLANK(INDEX('Policy Characteristics'!H:H,MATCH($C137,'Policy Characteristics'!$C:$C,0))),"",INDEX('Policy Characteristics'!H:H,MATCH($C137,'Policy Characteristics'!$C:$C,0)))</f>
        <v>0.01</v>
      </c>
      <c r="O137" s="272" t="str">
        <f>IF(ISBLANK(INDEX('Policy Characteristics'!I:I,MATCH($C137,'Policy Characteristics'!$C:$C,0))),"",INDEX('Policy Characteristics'!I:I,MATCH($C137,'Policy Characteristics'!$C:$C,0)))</f>
        <v>% of newly sold non-electric building components</v>
      </c>
      <c r="P137" s="272"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272" t="str">
        <f>IF(ISBLANK(INDEX('Policy Characteristics'!K:K,MATCH($C137,'Policy Characteristics'!$C:$C,0))),"",INDEX('Policy Characteristics'!K:K,MATCH($C137,'Policy Characteristics'!$C:$C,0)))</f>
        <v>buildings-sector-main.html#component-elec</v>
      </c>
      <c r="R137" s="272" t="str">
        <f>IF(ISBLANK(INDEX('Policy Characteristics'!L:L,MATCH($C137,'Policy Characteristics'!$C:$C,0))),"",INDEX('Policy Characteristics'!L:L,MATCH($C137,'Policy Characteristics'!$C:$C,0)))</f>
        <v>building-component-electrification.html</v>
      </c>
    </row>
    <row r="138" spans="1:18" x14ac:dyDescent="0.25">
      <c r="A138" s="272" t="str">
        <f>IF(ISBLANK(INDEX('Policy Characteristics'!A:A,MATCH($C138,'Policy Characteristics'!$C:$C,0))),"",INDEX('Policy Characteristics'!A:A,MATCH($C138,'Policy Characteristics'!$C:$C,0)))</f>
        <v>Buildings and Appliances</v>
      </c>
      <c r="B138" s="272" t="str">
        <f>IF(ISBLANK(INDEX('Policy Characteristics'!B:B,MATCH($C138,'Policy Characteristics'!$C:$C,0))),"",INDEX('Policy Characteristics'!B:B,MATCH($C138,'Policy Characteristics'!$C:$C,0)))</f>
        <v>Building Component Electrification</v>
      </c>
      <c r="C138" s="274" t="str">
        <f t="shared" si="10"/>
        <v>Fraction of New Bldg Components Shifted to Other Fuels</v>
      </c>
      <c r="D138" s="44" t="s">
        <v>121</v>
      </c>
      <c r="E138" s="44" t="s">
        <v>294</v>
      </c>
      <c r="F138" s="44" t="s">
        <v>171</v>
      </c>
      <c r="G138" s="44" t="s">
        <v>127</v>
      </c>
      <c r="H138" s="43">
        <v>447</v>
      </c>
      <c r="I138" s="44" t="s">
        <v>46</v>
      </c>
      <c r="J138" s="274" t="str">
        <f>IF(ISBLANK(INDEX('Policy Characteristics'!D:D,MATCH($C138,'Policy Characteristics'!$C:$C,0))),"",INDEX('Policy Characteristics'!D:D,MATCH($C138,'Policy Characteristics'!$C:$C,0)))</f>
        <v>Building Component Electrification</v>
      </c>
      <c r="K138" s="272" t="str">
        <f>IF(ISBLANK(INDEX('Policy Characteristics'!E:E,MATCH($C138,'Policy Characteristics'!$C:$C,0))),"",INDEX('Policy Characteristics'!E:E,MATCH($C138,'Policy Characteristics'!$C:$C,0)))</f>
        <v>bldgs new component fuel shifting</v>
      </c>
      <c r="L138" s="285">
        <f>IF(ISBLANK(INDEX('Policy Characteristics'!F:F,MATCH($C138,'Policy Characteristics'!$C:$C,0))),"",INDEX('Policy Characteristics'!F:F,MATCH($C138,'Policy Characteristics'!$C:$C,0)))</f>
        <v>0</v>
      </c>
      <c r="M138" s="285">
        <f>IF(ISBLANK(INDEX('Policy Characteristics'!G:G,MATCH($C138,'Policy Characteristics'!$C:$C,0))),"",INDEX('Policy Characteristics'!G:G,MATCH($C138,'Policy Characteristics'!$C:$C,0)))</f>
        <v>1</v>
      </c>
      <c r="N138" s="285">
        <f>IF(ISBLANK(INDEX('Policy Characteristics'!H:H,MATCH($C138,'Policy Characteristics'!$C:$C,0))),"",INDEX('Policy Characteristics'!H:H,MATCH($C138,'Policy Characteristics'!$C:$C,0)))</f>
        <v>0.01</v>
      </c>
      <c r="O138" s="272" t="str">
        <f>IF(ISBLANK(INDEX('Policy Characteristics'!I:I,MATCH($C138,'Policy Characteristics'!$C:$C,0))),"",INDEX('Policy Characteristics'!I:I,MATCH($C138,'Policy Characteristics'!$C:$C,0)))</f>
        <v>% of newly sold non-electric building components</v>
      </c>
      <c r="P138" s="272"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272" t="str">
        <f>IF(ISBLANK(INDEX('Policy Characteristics'!K:K,MATCH($C138,'Policy Characteristics'!$C:$C,0))),"",INDEX('Policy Characteristics'!K:K,MATCH($C138,'Policy Characteristics'!$C:$C,0)))</f>
        <v>buildings-sector-main.html#component-elec</v>
      </c>
      <c r="R138" s="272" t="str">
        <f>IF(ISBLANK(INDEX('Policy Characteristics'!L:L,MATCH($C138,'Policy Characteristics'!$C:$C,0))),"",INDEX('Policy Characteristics'!L:L,MATCH($C138,'Policy Characteristics'!$C:$C,0)))</f>
        <v>building-component-electrification.html</v>
      </c>
    </row>
    <row r="139" spans="1:18" x14ac:dyDescent="0.25">
      <c r="A139" s="272" t="str">
        <f>IF(ISBLANK(INDEX('Policy Characteristics'!A:A,MATCH($C139,'Policy Characteristics'!$C:$C,0))),"",INDEX('Policy Characteristics'!A:A,MATCH($C139,'Policy Characteristics'!$C:$C,0)))</f>
        <v>Buildings and Appliances</v>
      </c>
      <c r="B139" s="272" t="str">
        <f>IF(ISBLANK(INDEX('Policy Characteristics'!B:B,MATCH($C139,'Policy Characteristics'!$C:$C,0))),"",INDEX('Policy Characteristics'!B:B,MATCH($C139,'Policy Characteristics'!$C:$C,0)))</f>
        <v>Building Component Electrification</v>
      </c>
      <c r="C139" s="274" t="str">
        <f t="shared" si="10"/>
        <v>Fraction of New Bldg Components Shifted to Other Fuels</v>
      </c>
      <c r="D139" s="44" t="s">
        <v>122</v>
      </c>
      <c r="E139" s="44" t="s">
        <v>294</v>
      </c>
      <c r="F139" s="44" t="s">
        <v>171</v>
      </c>
      <c r="G139" s="44" t="s">
        <v>128</v>
      </c>
      <c r="H139" s="43">
        <v>448</v>
      </c>
      <c r="I139" s="44" t="s">
        <v>45</v>
      </c>
      <c r="J139" s="274" t="str">
        <f>IF(ISBLANK(INDEX('Policy Characteristics'!D:D,MATCH($C139,'Policy Characteristics'!$C:$C,0))),"",INDEX('Policy Characteristics'!D:D,MATCH($C139,'Policy Characteristics'!$C:$C,0)))</f>
        <v>Building Component Electrification</v>
      </c>
      <c r="K139" s="272" t="str">
        <f>IF(ISBLANK(INDEX('Policy Characteristics'!E:E,MATCH($C139,'Policy Characteristics'!$C:$C,0))),"",INDEX('Policy Characteristics'!E:E,MATCH($C139,'Policy Characteristics'!$C:$C,0)))</f>
        <v>bldgs new component fuel shifting</v>
      </c>
      <c r="L139" s="285">
        <f>IF(ISBLANK(INDEX('Policy Characteristics'!F:F,MATCH($C139,'Policy Characteristics'!$C:$C,0))),"",INDEX('Policy Characteristics'!F:F,MATCH($C139,'Policy Characteristics'!$C:$C,0)))</f>
        <v>0</v>
      </c>
      <c r="M139" s="285">
        <f>IF(ISBLANK(INDEX('Policy Characteristics'!G:G,MATCH($C139,'Policy Characteristics'!$C:$C,0))),"",INDEX('Policy Characteristics'!G:G,MATCH($C139,'Policy Characteristics'!$C:$C,0)))</f>
        <v>1</v>
      </c>
      <c r="N139" s="285">
        <f>IF(ISBLANK(INDEX('Policy Characteristics'!H:H,MATCH($C139,'Policy Characteristics'!$C:$C,0))),"",INDEX('Policy Characteristics'!H:H,MATCH($C139,'Policy Characteristics'!$C:$C,0)))</f>
        <v>0.01</v>
      </c>
      <c r="O139" s="272" t="str">
        <f>IF(ISBLANK(INDEX('Policy Characteristics'!I:I,MATCH($C139,'Policy Characteristics'!$C:$C,0))),"",INDEX('Policy Characteristics'!I:I,MATCH($C139,'Policy Characteristics'!$C:$C,0)))</f>
        <v>% of newly sold non-electric building components</v>
      </c>
      <c r="P139" s="272"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272" t="str">
        <f>IF(ISBLANK(INDEX('Policy Characteristics'!K:K,MATCH($C139,'Policy Characteristics'!$C:$C,0))),"",INDEX('Policy Characteristics'!K:K,MATCH($C139,'Policy Characteristics'!$C:$C,0)))</f>
        <v>buildings-sector-main.html#component-elec</v>
      </c>
      <c r="R139" s="272" t="str">
        <f>IF(ISBLANK(INDEX('Policy Characteristics'!L:L,MATCH($C139,'Policy Characteristics'!$C:$C,0))),"",INDEX('Policy Characteristics'!L:L,MATCH($C139,'Policy Characteristics'!$C:$C,0)))</f>
        <v>building-component-electrification.html</v>
      </c>
    </row>
    <row r="140" spans="1:18" x14ac:dyDescent="0.25">
      <c r="A140" s="272" t="str">
        <f>IF(ISBLANK(INDEX('Policy Characteristics'!A:A,MATCH($C140,'Policy Characteristics'!$C:$C,0))),"",INDEX('Policy Characteristics'!A:A,MATCH($C140,'Policy Characteristics'!$C:$C,0)))</f>
        <v>Buildings and Appliances</v>
      </c>
      <c r="B140" s="272" t="str">
        <f>IF(ISBLANK(INDEX('Policy Characteristics'!B:B,MATCH($C140,'Policy Characteristics'!$C:$C,0))),"",INDEX('Policy Characteristics'!B:B,MATCH($C140,'Policy Characteristics'!$C:$C,0)))</f>
        <v>Building Component Electrification</v>
      </c>
      <c r="C140" s="274" t="str">
        <f t="shared" ref="C140" si="11">C$126</f>
        <v>Fraction of New Bldg Components Shifted to Other Fuels</v>
      </c>
      <c r="D140" s="44" t="s">
        <v>123</v>
      </c>
      <c r="E140" s="44" t="s">
        <v>294</v>
      </c>
      <c r="F140" s="44" t="s">
        <v>171</v>
      </c>
      <c r="G140" s="44" t="s">
        <v>129</v>
      </c>
      <c r="H140" s="43">
        <v>449</v>
      </c>
      <c r="I140" s="44" t="s">
        <v>45</v>
      </c>
      <c r="J140" s="274" t="str">
        <f>IF(ISBLANK(INDEX('Policy Characteristics'!D:D,MATCH($C140,'Policy Characteristics'!$C:$C,0))),"",INDEX('Policy Characteristics'!D:D,MATCH($C140,'Policy Characteristics'!$C:$C,0)))</f>
        <v>Building Component Electrification</v>
      </c>
      <c r="K140" s="272" t="str">
        <f>IF(ISBLANK(INDEX('Policy Characteristics'!E:E,MATCH($C140,'Policy Characteristics'!$C:$C,0))),"",INDEX('Policy Characteristics'!E:E,MATCH($C140,'Policy Characteristics'!$C:$C,0)))</f>
        <v>bldgs new component fuel shifting</v>
      </c>
      <c r="L140" s="285">
        <f>IF(ISBLANK(INDEX('Policy Characteristics'!F:F,MATCH($C140,'Policy Characteristics'!$C:$C,0))),"",INDEX('Policy Characteristics'!F:F,MATCH($C140,'Policy Characteristics'!$C:$C,0)))</f>
        <v>0</v>
      </c>
      <c r="M140" s="285">
        <f>IF(ISBLANK(INDEX('Policy Characteristics'!G:G,MATCH($C140,'Policy Characteristics'!$C:$C,0))),"",INDEX('Policy Characteristics'!G:G,MATCH($C140,'Policy Characteristics'!$C:$C,0)))</f>
        <v>1</v>
      </c>
      <c r="N140" s="285">
        <f>IF(ISBLANK(INDEX('Policy Characteristics'!H:H,MATCH($C140,'Policy Characteristics'!$C:$C,0))),"",INDEX('Policy Characteristics'!H:H,MATCH($C140,'Policy Characteristics'!$C:$C,0)))</f>
        <v>0.01</v>
      </c>
      <c r="O140" s="272" t="str">
        <f>IF(ISBLANK(INDEX('Policy Characteristics'!I:I,MATCH($C140,'Policy Characteristics'!$C:$C,0))),"",INDEX('Policy Characteristics'!I:I,MATCH($C140,'Policy Characteristics'!$C:$C,0)))</f>
        <v>% of newly sold non-electric building components</v>
      </c>
      <c r="P140" s="272"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272" t="str">
        <f>IF(ISBLANK(INDEX('Policy Characteristics'!K:K,MATCH($C140,'Policy Characteristics'!$C:$C,0))),"",INDEX('Policy Characteristics'!K:K,MATCH($C140,'Policy Characteristics'!$C:$C,0)))</f>
        <v>buildings-sector-main.html#component-elec</v>
      </c>
      <c r="R140" s="272" t="str">
        <f>IF(ISBLANK(INDEX('Policy Characteristics'!L:L,MATCH($C140,'Policy Characteristics'!$C:$C,0))),"",INDEX('Policy Characteristics'!L:L,MATCH($C140,'Policy Characteristics'!$C:$C,0)))</f>
        <v>building-component-electrification.html</v>
      </c>
    </row>
    <row r="141" spans="1:18" s="4" customFormat="1" x14ac:dyDescent="0.25">
      <c r="A141" s="272" t="str">
        <f>IF(ISBLANK(INDEX('Policy Characteristics'!A:A,MATCH($C141,'Policy Characteristics'!$C:$C,0))),"",INDEX('Policy Characteristics'!A:A,MATCH($C141,'Policy Characteristics'!$C:$C,0)))</f>
        <v>Buildings and Appliances</v>
      </c>
      <c r="B141" s="272" t="str">
        <f>IF(ISBLANK(INDEX('Policy Characteristics'!B:B,MATCH($C141,'Policy Characteristics'!$C:$C,0))),"",INDEX('Policy Characteristics'!B:B,MATCH($C141,'Policy Characteristics'!$C:$C,0)))</f>
        <v>Building Energy Efficiency Standards</v>
      </c>
      <c r="C141" s="275" t="s">
        <v>317</v>
      </c>
      <c r="D141" s="44" t="s">
        <v>118</v>
      </c>
      <c r="E141" s="44" t="s">
        <v>292</v>
      </c>
      <c r="F141" s="44" t="s">
        <v>296</v>
      </c>
      <c r="G141" s="44" t="s">
        <v>124</v>
      </c>
      <c r="H141" s="43">
        <v>13</v>
      </c>
      <c r="I141" s="44" t="s">
        <v>45</v>
      </c>
      <c r="J141" s="274" t="str">
        <f>IF(ISBLANK(INDEX('Policy Characteristics'!D:D,MATCH($C141,'Policy Characteristics'!$C:$C,0))),"",INDEX('Policy Characteristics'!D:D,MATCH($C141,'Policy Characteristics'!$C:$C,0)))</f>
        <v>Building Energy Efficiency Standards</v>
      </c>
      <c r="K141" s="272" t="str">
        <f>IF(ISBLANK(INDEX('Policy Characteristics'!E:E,MATCH($C141,'Policy Characteristics'!$C:$C,0))),"",INDEX('Policy Characteristics'!E:E,MATCH($C141,'Policy Characteristics'!$C:$C,0)))</f>
        <v>bldgs efficiency standards</v>
      </c>
      <c r="L141" s="285">
        <f>IF(ISBLANK(INDEX('Policy Characteristics'!F:F,MATCH($C141,'Policy Characteristics'!$C:$C,0))),"",INDEX('Policy Characteristics'!F:F,MATCH($C141,'Policy Characteristics'!$C:$C,0)))</f>
        <v>0</v>
      </c>
      <c r="M141" s="285">
        <f>IF(ISBLANK(INDEX('Policy Characteristics'!G:G,MATCH($C141,'Policy Characteristics'!$C:$C,0))),"",INDEX('Policy Characteristics'!G:G,MATCH($C141,'Policy Characteristics'!$C:$C,0)))</f>
        <v>0.75</v>
      </c>
      <c r="N141" s="285">
        <f>IF(ISBLANK(INDEX('Policy Characteristics'!H:H,MATCH($C141,'Policy Characteristics'!$C:$C,0))),"",INDEX('Policy Characteristics'!H:H,MATCH($C141,'Policy Characteristics'!$C:$C,0)))</f>
        <v>0.01</v>
      </c>
      <c r="O141" s="272" t="str">
        <f>IF(ISBLANK(INDEX('Policy Characteristics'!I:I,MATCH($C141,'Policy Characteristics'!$C:$C,0))),"",INDEX('Policy Characteristics'!I:I,MATCH($C141,'Policy Characteristics'!$C:$C,0)))</f>
        <v>% reduction in energy use</v>
      </c>
      <c r="P141" s="272"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272" t="str">
        <f>IF(ISBLANK(INDEX('Policy Characteristics'!K:K,MATCH($C141,'Policy Characteristics'!$C:$C,0))),"",INDEX('Policy Characteristics'!K:K,MATCH($C141,'Policy Characteristics'!$C:$C,0)))</f>
        <v>buildings-sector-main.html#eff-stds</v>
      </c>
      <c r="R141" s="272" t="str">
        <f>IF(ISBLANK(INDEX('Policy Characteristics'!L:L,MATCH($C141,'Policy Characteristics'!$C:$C,0))),"",INDEX('Policy Characteristics'!L:L,MATCH($C141,'Policy Characteristics'!$C:$C,0)))</f>
        <v>building-energy-efficiency-standards.html</v>
      </c>
    </row>
    <row r="142" spans="1:18" s="4" customFormat="1" x14ac:dyDescent="0.25">
      <c r="A142" s="272" t="str">
        <f>IF(ISBLANK(INDEX('Policy Characteristics'!A:A,MATCH($C142,'Policy Characteristics'!$C:$C,0))),"",INDEX('Policy Characteristics'!A:A,MATCH($C142,'Policy Characteristics'!$C:$C,0)))</f>
        <v>Buildings and Appliances</v>
      </c>
      <c r="B142" s="272" t="str">
        <f>IF(ISBLANK(INDEX('Policy Characteristics'!B:B,MATCH($C142,'Policy Characteristics'!$C:$C,0))),"",INDEX('Policy Characteristics'!B:B,MATCH($C142,'Policy Characteristics'!$C:$C,0)))</f>
        <v>Building Energy Efficiency Standards</v>
      </c>
      <c r="C142" s="274" t="str">
        <f t="shared" ref="C142:C157" si="12">C$141</f>
        <v>Reduction in E Use Allowed by Component Eff Std</v>
      </c>
      <c r="D142" s="44" t="s">
        <v>119</v>
      </c>
      <c r="E142" s="44" t="s">
        <v>292</v>
      </c>
      <c r="F142" s="44" t="s">
        <v>296</v>
      </c>
      <c r="G142" s="44" t="s">
        <v>125</v>
      </c>
      <c r="H142" s="43">
        <v>14</v>
      </c>
      <c r="I142" s="44" t="s">
        <v>45</v>
      </c>
      <c r="J142" s="274" t="str">
        <f>IF(ISBLANK(INDEX('Policy Characteristics'!D:D,MATCH($C142,'Policy Characteristics'!$C:$C,0))),"",INDEX('Policy Characteristics'!D:D,MATCH($C142,'Policy Characteristics'!$C:$C,0)))</f>
        <v>Building Energy Efficiency Standards</v>
      </c>
      <c r="K142" s="272" t="str">
        <f>IF(ISBLANK(INDEX('Policy Characteristics'!E:E,MATCH($C142,'Policy Characteristics'!$C:$C,0))),"",INDEX('Policy Characteristics'!E:E,MATCH($C142,'Policy Characteristics'!$C:$C,0)))</f>
        <v>bldgs efficiency standards</v>
      </c>
      <c r="L142" s="285">
        <f>IF(ISBLANK(INDEX('Policy Characteristics'!F:F,MATCH($C142,'Policy Characteristics'!$C:$C,0))),"",INDEX('Policy Characteristics'!F:F,MATCH($C142,'Policy Characteristics'!$C:$C,0)))</f>
        <v>0</v>
      </c>
      <c r="M142" s="285">
        <f>IF(ISBLANK(INDEX('Policy Characteristics'!G:G,MATCH($C142,'Policy Characteristics'!$C:$C,0))),"",INDEX('Policy Characteristics'!G:G,MATCH($C142,'Policy Characteristics'!$C:$C,0)))</f>
        <v>0.75</v>
      </c>
      <c r="N142" s="285">
        <f>IF(ISBLANK(INDEX('Policy Characteristics'!H:H,MATCH($C142,'Policy Characteristics'!$C:$C,0))),"",INDEX('Policy Characteristics'!H:H,MATCH($C142,'Policy Characteristics'!$C:$C,0)))</f>
        <v>0.01</v>
      </c>
      <c r="O142" s="272" t="str">
        <f>IF(ISBLANK(INDEX('Policy Characteristics'!I:I,MATCH($C142,'Policy Characteristics'!$C:$C,0))),"",INDEX('Policy Characteristics'!I:I,MATCH($C142,'Policy Characteristics'!$C:$C,0)))</f>
        <v>% reduction in energy use</v>
      </c>
      <c r="P142" s="272"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272" t="str">
        <f>IF(ISBLANK(INDEX('Policy Characteristics'!K:K,MATCH($C142,'Policy Characteristics'!$C:$C,0))),"",INDEX('Policy Characteristics'!K:K,MATCH($C142,'Policy Characteristics'!$C:$C,0)))</f>
        <v>buildings-sector-main.html#eff-stds</v>
      </c>
      <c r="R142" s="272" t="str">
        <f>IF(ISBLANK(INDEX('Policy Characteristics'!L:L,MATCH($C142,'Policy Characteristics'!$C:$C,0))),"",INDEX('Policy Characteristics'!L:L,MATCH($C142,'Policy Characteristics'!$C:$C,0)))</f>
        <v>building-energy-efficiency-standards.html</v>
      </c>
    </row>
    <row r="143" spans="1:18" s="4" customFormat="1" x14ac:dyDescent="0.25">
      <c r="A143" s="272" t="str">
        <f>IF(ISBLANK(INDEX('Policy Characteristics'!A:A,MATCH($C143,'Policy Characteristics'!$C:$C,0))),"",INDEX('Policy Characteristics'!A:A,MATCH($C143,'Policy Characteristics'!$C:$C,0)))</f>
        <v>Buildings and Appliances</v>
      </c>
      <c r="B143" s="272" t="str">
        <f>IF(ISBLANK(INDEX('Policy Characteristics'!B:B,MATCH($C143,'Policy Characteristics'!$C:$C,0))),"",INDEX('Policy Characteristics'!B:B,MATCH($C143,'Policy Characteristics'!$C:$C,0)))</f>
        <v>Building Energy Efficiency Standards</v>
      </c>
      <c r="C143" s="274" t="str">
        <f t="shared" si="12"/>
        <v>Reduction in E Use Allowed by Component Eff Std</v>
      </c>
      <c r="D143" s="44" t="s">
        <v>120</v>
      </c>
      <c r="E143" s="44" t="s">
        <v>292</v>
      </c>
      <c r="F143" s="44" t="s">
        <v>296</v>
      </c>
      <c r="G143" s="44" t="s">
        <v>126</v>
      </c>
      <c r="H143" s="43">
        <v>15</v>
      </c>
      <c r="I143" s="44" t="s">
        <v>45</v>
      </c>
      <c r="J143" s="274" t="str">
        <f>IF(ISBLANK(INDEX('Policy Characteristics'!D:D,MATCH($C143,'Policy Characteristics'!$C:$C,0))),"",INDEX('Policy Characteristics'!D:D,MATCH($C143,'Policy Characteristics'!$C:$C,0)))</f>
        <v>Building Energy Efficiency Standards</v>
      </c>
      <c r="K143" s="272" t="str">
        <f>IF(ISBLANK(INDEX('Policy Characteristics'!E:E,MATCH($C143,'Policy Characteristics'!$C:$C,0))),"",INDEX('Policy Characteristics'!E:E,MATCH($C143,'Policy Characteristics'!$C:$C,0)))</f>
        <v>bldgs efficiency standards</v>
      </c>
      <c r="L143" s="285">
        <f>IF(ISBLANK(INDEX('Policy Characteristics'!F:F,MATCH($C143,'Policy Characteristics'!$C:$C,0))),"",INDEX('Policy Characteristics'!F:F,MATCH($C143,'Policy Characteristics'!$C:$C,0)))</f>
        <v>0</v>
      </c>
      <c r="M143" s="285">
        <f>IF(ISBLANK(INDEX('Policy Characteristics'!G:G,MATCH($C143,'Policy Characteristics'!$C:$C,0))),"",INDEX('Policy Characteristics'!G:G,MATCH($C143,'Policy Characteristics'!$C:$C,0)))</f>
        <v>0.75</v>
      </c>
      <c r="N143" s="285">
        <f>IF(ISBLANK(INDEX('Policy Characteristics'!H:H,MATCH($C143,'Policy Characteristics'!$C:$C,0))),"",INDEX('Policy Characteristics'!H:H,MATCH($C143,'Policy Characteristics'!$C:$C,0)))</f>
        <v>0.01</v>
      </c>
      <c r="O143" s="272" t="str">
        <f>IF(ISBLANK(INDEX('Policy Characteristics'!I:I,MATCH($C143,'Policy Characteristics'!$C:$C,0))),"",INDEX('Policy Characteristics'!I:I,MATCH($C143,'Policy Characteristics'!$C:$C,0)))</f>
        <v>% reduction in energy use</v>
      </c>
      <c r="P143" s="272"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272" t="str">
        <f>IF(ISBLANK(INDEX('Policy Characteristics'!K:K,MATCH($C143,'Policy Characteristics'!$C:$C,0))),"",INDEX('Policy Characteristics'!K:K,MATCH($C143,'Policy Characteristics'!$C:$C,0)))</f>
        <v>buildings-sector-main.html#eff-stds</v>
      </c>
      <c r="R143" s="272" t="str">
        <f>IF(ISBLANK(INDEX('Policy Characteristics'!L:L,MATCH($C143,'Policy Characteristics'!$C:$C,0))),"",INDEX('Policy Characteristics'!L:L,MATCH($C143,'Policy Characteristics'!$C:$C,0)))</f>
        <v>building-energy-efficiency-standards.html</v>
      </c>
    </row>
    <row r="144" spans="1:18" s="4" customFormat="1" x14ac:dyDescent="0.25">
      <c r="A144" s="272" t="str">
        <f>IF(ISBLANK(INDEX('Policy Characteristics'!A:A,MATCH($C144,'Policy Characteristics'!$C:$C,0))),"",INDEX('Policy Characteristics'!A:A,MATCH($C144,'Policy Characteristics'!$C:$C,0)))</f>
        <v>Buildings and Appliances</v>
      </c>
      <c r="B144" s="272" t="str">
        <f>IF(ISBLANK(INDEX('Policy Characteristics'!B:B,MATCH($C144,'Policy Characteristics'!$C:$C,0))),"",INDEX('Policy Characteristics'!B:B,MATCH($C144,'Policy Characteristics'!$C:$C,0)))</f>
        <v>Building Energy Efficiency Standards</v>
      </c>
      <c r="C144" s="274" t="str">
        <f t="shared" si="12"/>
        <v>Reduction in E Use Allowed by Component Eff Std</v>
      </c>
      <c r="D144" s="44" t="s">
        <v>121</v>
      </c>
      <c r="E144" s="44" t="s">
        <v>292</v>
      </c>
      <c r="F144" s="44" t="s">
        <v>296</v>
      </c>
      <c r="G144" s="44" t="s">
        <v>127</v>
      </c>
      <c r="H144" s="43">
        <v>16</v>
      </c>
      <c r="I144" s="44" t="s">
        <v>45</v>
      </c>
      <c r="J144" s="274" t="str">
        <f>IF(ISBLANK(INDEX('Policy Characteristics'!D:D,MATCH($C144,'Policy Characteristics'!$C:$C,0))),"",INDEX('Policy Characteristics'!D:D,MATCH($C144,'Policy Characteristics'!$C:$C,0)))</f>
        <v>Building Energy Efficiency Standards</v>
      </c>
      <c r="K144" s="272" t="str">
        <f>IF(ISBLANK(INDEX('Policy Characteristics'!E:E,MATCH($C144,'Policy Characteristics'!$C:$C,0))),"",INDEX('Policy Characteristics'!E:E,MATCH($C144,'Policy Characteristics'!$C:$C,0)))</f>
        <v>bldgs efficiency standards</v>
      </c>
      <c r="L144" s="285">
        <f>IF(ISBLANK(INDEX('Policy Characteristics'!F:F,MATCH($C144,'Policy Characteristics'!$C:$C,0))),"",INDEX('Policy Characteristics'!F:F,MATCH($C144,'Policy Characteristics'!$C:$C,0)))</f>
        <v>0</v>
      </c>
      <c r="M144" s="285">
        <f>IF(ISBLANK(INDEX('Policy Characteristics'!G:G,MATCH($C144,'Policy Characteristics'!$C:$C,0))),"",INDEX('Policy Characteristics'!G:G,MATCH($C144,'Policy Characteristics'!$C:$C,0)))</f>
        <v>0.75</v>
      </c>
      <c r="N144" s="285">
        <f>IF(ISBLANK(INDEX('Policy Characteristics'!H:H,MATCH($C144,'Policy Characteristics'!$C:$C,0))),"",INDEX('Policy Characteristics'!H:H,MATCH($C144,'Policy Characteristics'!$C:$C,0)))</f>
        <v>0.01</v>
      </c>
      <c r="O144" s="272" t="str">
        <f>IF(ISBLANK(INDEX('Policy Characteristics'!I:I,MATCH($C144,'Policy Characteristics'!$C:$C,0))),"",INDEX('Policy Characteristics'!I:I,MATCH($C144,'Policy Characteristics'!$C:$C,0)))</f>
        <v>% reduction in energy use</v>
      </c>
      <c r="P144" s="272"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272" t="str">
        <f>IF(ISBLANK(INDEX('Policy Characteristics'!K:K,MATCH($C144,'Policy Characteristics'!$C:$C,0))),"",INDEX('Policy Characteristics'!K:K,MATCH($C144,'Policy Characteristics'!$C:$C,0)))</f>
        <v>buildings-sector-main.html#eff-stds</v>
      </c>
      <c r="R144" s="272" t="str">
        <f>IF(ISBLANK(INDEX('Policy Characteristics'!L:L,MATCH($C144,'Policy Characteristics'!$C:$C,0))),"",INDEX('Policy Characteristics'!L:L,MATCH($C144,'Policy Characteristics'!$C:$C,0)))</f>
        <v>building-energy-efficiency-standards.html</v>
      </c>
    </row>
    <row r="145" spans="1:18" s="4" customFormat="1" x14ac:dyDescent="0.25">
      <c r="A145" s="272" t="str">
        <f>IF(ISBLANK(INDEX('Policy Characteristics'!A:A,MATCH($C145,'Policy Characteristics'!$C:$C,0))),"",INDEX('Policy Characteristics'!A:A,MATCH($C145,'Policy Characteristics'!$C:$C,0)))</f>
        <v>Buildings and Appliances</v>
      </c>
      <c r="B145" s="272" t="str">
        <f>IF(ISBLANK(INDEX('Policy Characteristics'!B:B,MATCH($C145,'Policy Characteristics'!$C:$C,0))),"",INDEX('Policy Characteristics'!B:B,MATCH($C145,'Policy Characteristics'!$C:$C,0)))</f>
        <v>Building Energy Efficiency Standards</v>
      </c>
      <c r="C145" s="274" t="str">
        <f t="shared" si="12"/>
        <v>Reduction in E Use Allowed by Component Eff Std</v>
      </c>
      <c r="D145" s="44" t="s">
        <v>122</v>
      </c>
      <c r="E145" s="44" t="s">
        <v>292</v>
      </c>
      <c r="F145" s="44" t="s">
        <v>296</v>
      </c>
      <c r="G145" s="44" t="s">
        <v>128</v>
      </c>
      <c r="H145" s="43">
        <v>17</v>
      </c>
      <c r="I145" s="44" t="s">
        <v>45</v>
      </c>
      <c r="J145" s="274" t="str">
        <f>IF(ISBLANK(INDEX('Policy Characteristics'!D:D,MATCH($C145,'Policy Characteristics'!$C:$C,0))),"",INDEX('Policy Characteristics'!D:D,MATCH($C145,'Policy Characteristics'!$C:$C,0)))</f>
        <v>Building Energy Efficiency Standards</v>
      </c>
      <c r="K145" s="272" t="str">
        <f>IF(ISBLANK(INDEX('Policy Characteristics'!E:E,MATCH($C145,'Policy Characteristics'!$C:$C,0))),"",INDEX('Policy Characteristics'!E:E,MATCH($C145,'Policy Characteristics'!$C:$C,0)))</f>
        <v>bldgs efficiency standards</v>
      </c>
      <c r="L145" s="285">
        <f>IF(ISBLANK(INDEX('Policy Characteristics'!F:F,MATCH($C145,'Policy Characteristics'!$C:$C,0))),"",INDEX('Policy Characteristics'!F:F,MATCH($C145,'Policy Characteristics'!$C:$C,0)))</f>
        <v>0</v>
      </c>
      <c r="M145" s="285">
        <f>IF(ISBLANK(INDEX('Policy Characteristics'!G:G,MATCH($C145,'Policy Characteristics'!$C:$C,0))),"",INDEX('Policy Characteristics'!G:G,MATCH($C145,'Policy Characteristics'!$C:$C,0)))</f>
        <v>0.75</v>
      </c>
      <c r="N145" s="285">
        <f>IF(ISBLANK(INDEX('Policy Characteristics'!H:H,MATCH($C145,'Policy Characteristics'!$C:$C,0))),"",INDEX('Policy Characteristics'!H:H,MATCH($C145,'Policy Characteristics'!$C:$C,0)))</f>
        <v>0.01</v>
      </c>
      <c r="O145" s="272" t="str">
        <f>IF(ISBLANK(INDEX('Policy Characteristics'!I:I,MATCH($C145,'Policy Characteristics'!$C:$C,0))),"",INDEX('Policy Characteristics'!I:I,MATCH($C145,'Policy Characteristics'!$C:$C,0)))</f>
        <v>% reduction in energy use</v>
      </c>
      <c r="P145" s="272"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272" t="str">
        <f>IF(ISBLANK(INDEX('Policy Characteristics'!K:K,MATCH($C145,'Policy Characteristics'!$C:$C,0))),"",INDEX('Policy Characteristics'!K:K,MATCH($C145,'Policy Characteristics'!$C:$C,0)))</f>
        <v>buildings-sector-main.html#eff-stds</v>
      </c>
      <c r="R145" s="272" t="str">
        <f>IF(ISBLANK(INDEX('Policy Characteristics'!L:L,MATCH($C145,'Policy Characteristics'!$C:$C,0))),"",INDEX('Policy Characteristics'!L:L,MATCH($C145,'Policy Characteristics'!$C:$C,0)))</f>
        <v>building-energy-efficiency-standards.html</v>
      </c>
    </row>
    <row r="146" spans="1:18" s="4" customFormat="1" x14ac:dyDescent="0.25">
      <c r="A146" s="272" t="str">
        <f>IF(ISBLANK(INDEX('Policy Characteristics'!A:A,MATCH($C146,'Policy Characteristics'!$C:$C,0))),"",INDEX('Policy Characteristics'!A:A,MATCH($C146,'Policy Characteristics'!$C:$C,0)))</f>
        <v>Buildings and Appliances</v>
      </c>
      <c r="B146" s="272" t="str">
        <f>IF(ISBLANK(INDEX('Policy Characteristics'!B:B,MATCH($C146,'Policy Characteristics'!$C:$C,0))),"",INDEX('Policy Characteristics'!B:B,MATCH($C146,'Policy Characteristics'!$C:$C,0)))</f>
        <v>Building Energy Efficiency Standards</v>
      </c>
      <c r="C146" s="274" t="str">
        <f t="shared" si="12"/>
        <v>Reduction in E Use Allowed by Component Eff Std</v>
      </c>
      <c r="D146" s="44" t="s">
        <v>123</v>
      </c>
      <c r="E146" s="44" t="s">
        <v>292</v>
      </c>
      <c r="F146" s="44" t="s">
        <v>296</v>
      </c>
      <c r="G146" s="44" t="s">
        <v>129</v>
      </c>
      <c r="H146" s="43">
        <v>18</v>
      </c>
      <c r="I146" s="44" t="s">
        <v>45</v>
      </c>
      <c r="J146" s="274" t="str">
        <f>IF(ISBLANK(INDEX('Policy Characteristics'!D:D,MATCH($C146,'Policy Characteristics'!$C:$C,0))),"",INDEX('Policy Characteristics'!D:D,MATCH($C146,'Policy Characteristics'!$C:$C,0)))</f>
        <v>Building Energy Efficiency Standards</v>
      </c>
      <c r="K146" s="272" t="str">
        <f>IF(ISBLANK(INDEX('Policy Characteristics'!E:E,MATCH($C146,'Policy Characteristics'!$C:$C,0))),"",INDEX('Policy Characteristics'!E:E,MATCH($C146,'Policy Characteristics'!$C:$C,0)))</f>
        <v>bldgs efficiency standards</v>
      </c>
      <c r="L146" s="285">
        <f>IF(ISBLANK(INDEX('Policy Characteristics'!F:F,MATCH($C146,'Policy Characteristics'!$C:$C,0))),"",INDEX('Policy Characteristics'!F:F,MATCH($C146,'Policy Characteristics'!$C:$C,0)))</f>
        <v>0</v>
      </c>
      <c r="M146" s="285">
        <f>IF(ISBLANK(INDEX('Policy Characteristics'!G:G,MATCH($C146,'Policy Characteristics'!$C:$C,0))),"",INDEX('Policy Characteristics'!G:G,MATCH($C146,'Policy Characteristics'!$C:$C,0)))</f>
        <v>0.75</v>
      </c>
      <c r="N146" s="285">
        <f>IF(ISBLANK(INDEX('Policy Characteristics'!H:H,MATCH($C146,'Policy Characteristics'!$C:$C,0))),"",INDEX('Policy Characteristics'!H:H,MATCH($C146,'Policy Characteristics'!$C:$C,0)))</f>
        <v>0.01</v>
      </c>
      <c r="O146" s="272" t="str">
        <f>IF(ISBLANK(INDEX('Policy Characteristics'!I:I,MATCH($C146,'Policy Characteristics'!$C:$C,0))),"",INDEX('Policy Characteristics'!I:I,MATCH($C146,'Policy Characteristics'!$C:$C,0)))</f>
        <v>% reduction in energy use</v>
      </c>
      <c r="P146" s="272"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272" t="str">
        <f>IF(ISBLANK(INDEX('Policy Characteristics'!K:K,MATCH($C146,'Policy Characteristics'!$C:$C,0))),"",INDEX('Policy Characteristics'!K:K,MATCH($C146,'Policy Characteristics'!$C:$C,0)))</f>
        <v>buildings-sector-main.html#eff-stds</v>
      </c>
      <c r="R146" s="272" t="str">
        <f>IF(ISBLANK(INDEX('Policy Characteristics'!L:L,MATCH($C146,'Policy Characteristics'!$C:$C,0))),"",INDEX('Policy Characteristics'!L:L,MATCH($C146,'Policy Characteristics'!$C:$C,0)))</f>
        <v>building-energy-efficiency-standards.html</v>
      </c>
    </row>
    <row r="147" spans="1:18" s="4" customFormat="1" x14ac:dyDescent="0.25">
      <c r="A147" s="272" t="str">
        <f>IF(ISBLANK(INDEX('Policy Characteristics'!A:A,MATCH($C147,'Policy Characteristics'!$C:$C,0))),"",INDEX('Policy Characteristics'!A:A,MATCH($C147,'Policy Characteristics'!$C:$C,0)))</f>
        <v>Buildings and Appliances</v>
      </c>
      <c r="B147" s="272" t="str">
        <f>IF(ISBLANK(INDEX('Policy Characteristics'!B:B,MATCH($C147,'Policy Characteristics'!$C:$C,0))),"",INDEX('Policy Characteristics'!B:B,MATCH($C147,'Policy Characteristics'!$C:$C,0)))</f>
        <v>Building Energy Efficiency Standards</v>
      </c>
      <c r="C147" s="274" t="str">
        <f t="shared" si="12"/>
        <v>Reduction in E Use Allowed by Component Eff Std</v>
      </c>
      <c r="D147" s="44" t="s">
        <v>118</v>
      </c>
      <c r="E147" s="44" t="s">
        <v>293</v>
      </c>
      <c r="F147" s="44" t="s">
        <v>295</v>
      </c>
      <c r="G147" s="44" t="s">
        <v>124</v>
      </c>
      <c r="H147" s="43">
        <v>150</v>
      </c>
      <c r="I147" s="44" t="s">
        <v>45</v>
      </c>
      <c r="J147" s="274" t="str">
        <f>IF(ISBLANK(INDEX('Policy Characteristics'!D:D,MATCH($C147,'Policy Characteristics'!$C:$C,0))),"",INDEX('Policy Characteristics'!D:D,MATCH($C147,'Policy Characteristics'!$C:$C,0)))</f>
        <v>Building Energy Efficiency Standards</v>
      </c>
      <c r="K147" s="272" t="str">
        <f>IF(ISBLANK(INDEX('Policy Characteristics'!E:E,MATCH($C147,'Policy Characteristics'!$C:$C,0))),"",INDEX('Policy Characteristics'!E:E,MATCH($C147,'Policy Characteristics'!$C:$C,0)))</f>
        <v>bldgs efficiency standards</v>
      </c>
      <c r="L147" s="285">
        <f>IF(ISBLANK(INDEX('Policy Characteristics'!F:F,MATCH($C147,'Policy Characteristics'!$C:$C,0))),"",INDEX('Policy Characteristics'!F:F,MATCH($C147,'Policy Characteristics'!$C:$C,0)))</f>
        <v>0</v>
      </c>
      <c r="M147" s="285">
        <f>IF(ISBLANK(INDEX('Policy Characteristics'!G:G,MATCH($C147,'Policy Characteristics'!$C:$C,0))),"",INDEX('Policy Characteristics'!G:G,MATCH($C147,'Policy Characteristics'!$C:$C,0)))</f>
        <v>0.75</v>
      </c>
      <c r="N147" s="285">
        <f>IF(ISBLANK(INDEX('Policy Characteristics'!H:H,MATCH($C147,'Policy Characteristics'!$C:$C,0))),"",INDEX('Policy Characteristics'!H:H,MATCH($C147,'Policy Characteristics'!$C:$C,0)))</f>
        <v>0.01</v>
      </c>
      <c r="O147" s="272" t="str">
        <f>IF(ISBLANK(INDEX('Policy Characteristics'!I:I,MATCH($C147,'Policy Characteristics'!$C:$C,0))),"",INDEX('Policy Characteristics'!I:I,MATCH($C147,'Policy Characteristics'!$C:$C,0)))</f>
        <v>% reduction in energy use</v>
      </c>
      <c r="P147" s="272"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272" t="str">
        <f>IF(ISBLANK(INDEX('Policy Characteristics'!K:K,MATCH($C147,'Policy Characteristics'!$C:$C,0))),"",INDEX('Policy Characteristics'!K:K,MATCH($C147,'Policy Characteristics'!$C:$C,0)))</f>
        <v>buildings-sector-main.html#eff-stds</v>
      </c>
      <c r="R147" s="272" t="str">
        <f>IF(ISBLANK(INDEX('Policy Characteristics'!L:L,MATCH($C147,'Policy Characteristics'!$C:$C,0))),"",INDEX('Policy Characteristics'!L:L,MATCH($C147,'Policy Characteristics'!$C:$C,0)))</f>
        <v>building-energy-efficiency-standards.html</v>
      </c>
    </row>
    <row r="148" spans="1:18" s="4" customFormat="1" x14ac:dyDescent="0.25">
      <c r="A148" s="272" t="str">
        <f>IF(ISBLANK(INDEX('Policy Characteristics'!A:A,MATCH($C148,'Policy Characteristics'!$C:$C,0))),"",INDEX('Policy Characteristics'!A:A,MATCH($C148,'Policy Characteristics'!$C:$C,0)))</f>
        <v>Buildings and Appliances</v>
      </c>
      <c r="B148" s="272" t="str">
        <f>IF(ISBLANK(INDEX('Policy Characteristics'!B:B,MATCH($C148,'Policy Characteristics'!$C:$C,0))),"",INDEX('Policy Characteristics'!B:B,MATCH($C148,'Policy Characteristics'!$C:$C,0)))</f>
        <v>Building Energy Efficiency Standards</v>
      </c>
      <c r="C148" s="274" t="str">
        <f t="shared" si="12"/>
        <v>Reduction in E Use Allowed by Component Eff Std</v>
      </c>
      <c r="D148" s="44" t="s">
        <v>119</v>
      </c>
      <c r="E148" s="44" t="s">
        <v>293</v>
      </c>
      <c r="F148" s="44" t="s">
        <v>295</v>
      </c>
      <c r="G148" s="44" t="s">
        <v>125</v>
      </c>
      <c r="H148" s="43">
        <v>151</v>
      </c>
      <c r="I148" s="44" t="s">
        <v>45</v>
      </c>
      <c r="J148" s="274" t="str">
        <f>IF(ISBLANK(INDEX('Policy Characteristics'!D:D,MATCH($C148,'Policy Characteristics'!$C:$C,0))),"",INDEX('Policy Characteristics'!D:D,MATCH($C148,'Policy Characteristics'!$C:$C,0)))</f>
        <v>Building Energy Efficiency Standards</v>
      </c>
      <c r="K148" s="272" t="str">
        <f>IF(ISBLANK(INDEX('Policy Characteristics'!E:E,MATCH($C148,'Policy Characteristics'!$C:$C,0))),"",INDEX('Policy Characteristics'!E:E,MATCH($C148,'Policy Characteristics'!$C:$C,0)))</f>
        <v>bldgs efficiency standards</v>
      </c>
      <c r="L148" s="285">
        <f>IF(ISBLANK(INDEX('Policy Characteristics'!F:F,MATCH($C148,'Policy Characteristics'!$C:$C,0))),"",INDEX('Policy Characteristics'!F:F,MATCH($C148,'Policy Characteristics'!$C:$C,0)))</f>
        <v>0</v>
      </c>
      <c r="M148" s="285">
        <f>IF(ISBLANK(INDEX('Policy Characteristics'!G:G,MATCH($C148,'Policy Characteristics'!$C:$C,0))),"",INDEX('Policy Characteristics'!G:G,MATCH($C148,'Policy Characteristics'!$C:$C,0)))</f>
        <v>0.75</v>
      </c>
      <c r="N148" s="285">
        <f>IF(ISBLANK(INDEX('Policy Characteristics'!H:H,MATCH($C148,'Policy Characteristics'!$C:$C,0))),"",INDEX('Policy Characteristics'!H:H,MATCH($C148,'Policy Characteristics'!$C:$C,0)))</f>
        <v>0.01</v>
      </c>
      <c r="O148" s="272" t="str">
        <f>IF(ISBLANK(INDEX('Policy Characteristics'!I:I,MATCH($C148,'Policy Characteristics'!$C:$C,0))),"",INDEX('Policy Characteristics'!I:I,MATCH($C148,'Policy Characteristics'!$C:$C,0)))</f>
        <v>% reduction in energy use</v>
      </c>
      <c r="P148" s="272"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272" t="str">
        <f>IF(ISBLANK(INDEX('Policy Characteristics'!K:K,MATCH($C148,'Policy Characteristics'!$C:$C,0))),"",INDEX('Policy Characteristics'!K:K,MATCH($C148,'Policy Characteristics'!$C:$C,0)))</f>
        <v>buildings-sector-main.html#eff-stds</v>
      </c>
      <c r="R148" s="272" t="str">
        <f>IF(ISBLANK(INDEX('Policy Characteristics'!L:L,MATCH($C148,'Policy Characteristics'!$C:$C,0))),"",INDEX('Policy Characteristics'!L:L,MATCH($C148,'Policy Characteristics'!$C:$C,0)))</f>
        <v>building-energy-efficiency-standards.html</v>
      </c>
    </row>
    <row r="149" spans="1:18" s="4" customFormat="1" x14ac:dyDescent="0.25">
      <c r="A149" s="272" t="str">
        <f>IF(ISBLANK(INDEX('Policy Characteristics'!A:A,MATCH($C149,'Policy Characteristics'!$C:$C,0))),"",INDEX('Policy Characteristics'!A:A,MATCH($C149,'Policy Characteristics'!$C:$C,0)))</f>
        <v>Buildings and Appliances</v>
      </c>
      <c r="B149" s="272" t="str">
        <f>IF(ISBLANK(INDEX('Policy Characteristics'!B:B,MATCH($C149,'Policy Characteristics'!$C:$C,0))),"",INDEX('Policy Characteristics'!B:B,MATCH($C149,'Policy Characteristics'!$C:$C,0)))</f>
        <v>Building Energy Efficiency Standards</v>
      </c>
      <c r="C149" s="274" t="str">
        <f t="shared" si="12"/>
        <v>Reduction in E Use Allowed by Component Eff Std</v>
      </c>
      <c r="D149" s="44" t="s">
        <v>120</v>
      </c>
      <c r="E149" s="44" t="s">
        <v>293</v>
      </c>
      <c r="F149" s="44" t="s">
        <v>295</v>
      </c>
      <c r="G149" s="44" t="s">
        <v>126</v>
      </c>
      <c r="H149" s="43">
        <v>152</v>
      </c>
      <c r="I149" s="44" t="s">
        <v>45</v>
      </c>
      <c r="J149" s="274" t="str">
        <f>IF(ISBLANK(INDEX('Policy Characteristics'!D:D,MATCH($C149,'Policy Characteristics'!$C:$C,0))),"",INDEX('Policy Characteristics'!D:D,MATCH($C149,'Policy Characteristics'!$C:$C,0)))</f>
        <v>Building Energy Efficiency Standards</v>
      </c>
      <c r="K149" s="272" t="str">
        <f>IF(ISBLANK(INDEX('Policy Characteristics'!E:E,MATCH($C149,'Policy Characteristics'!$C:$C,0))),"",INDEX('Policy Characteristics'!E:E,MATCH($C149,'Policy Characteristics'!$C:$C,0)))</f>
        <v>bldgs efficiency standards</v>
      </c>
      <c r="L149" s="285">
        <f>IF(ISBLANK(INDEX('Policy Characteristics'!F:F,MATCH($C149,'Policy Characteristics'!$C:$C,0))),"",INDEX('Policy Characteristics'!F:F,MATCH($C149,'Policy Characteristics'!$C:$C,0)))</f>
        <v>0</v>
      </c>
      <c r="M149" s="285">
        <f>IF(ISBLANK(INDEX('Policy Characteristics'!G:G,MATCH($C149,'Policy Characteristics'!$C:$C,0))),"",INDEX('Policy Characteristics'!G:G,MATCH($C149,'Policy Characteristics'!$C:$C,0)))</f>
        <v>0.75</v>
      </c>
      <c r="N149" s="285">
        <f>IF(ISBLANK(INDEX('Policy Characteristics'!H:H,MATCH($C149,'Policy Characteristics'!$C:$C,0))),"",INDEX('Policy Characteristics'!H:H,MATCH($C149,'Policy Characteristics'!$C:$C,0)))</f>
        <v>0.01</v>
      </c>
      <c r="O149" s="272" t="str">
        <f>IF(ISBLANK(INDEX('Policy Characteristics'!I:I,MATCH($C149,'Policy Characteristics'!$C:$C,0))),"",INDEX('Policy Characteristics'!I:I,MATCH($C149,'Policy Characteristics'!$C:$C,0)))</f>
        <v>% reduction in energy use</v>
      </c>
      <c r="P149" s="272"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272" t="str">
        <f>IF(ISBLANK(INDEX('Policy Characteristics'!K:K,MATCH($C149,'Policy Characteristics'!$C:$C,0))),"",INDEX('Policy Characteristics'!K:K,MATCH($C149,'Policy Characteristics'!$C:$C,0)))</f>
        <v>buildings-sector-main.html#eff-stds</v>
      </c>
      <c r="R149" s="272" t="str">
        <f>IF(ISBLANK(INDEX('Policy Characteristics'!L:L,MATCH($C149,'Policy Characteristics'!$C:$C,0))),"",INDEX('Policy Characteristics'!L:L,MATCH($C149,'Policy Characteristics'!$C:$C,0)))</f>
        <v>building-energy-efficiency-standards.html</v>
      </c>
    </row>
    <row r="150" spans="1:18" s="4" customFormat="1" x14ac:dyDescent="0.25">
      <c r="A150" s="272" t="str">
        <f>IF(ISBLANK(INDEX('Policy Characteristics'!A:A,MATCH($C150,'Policy Characteristics'!$C:$C,0))),"",INDEX('Policy Characteristics'!A:A,MATCH($C150,'Policy Characteristics'!$C:$C,0)))</f>
        <v>Buildings and Appliances</v>
      </c>
      <c r="B150" s="272" t="str">
        <f>IF(ISBLANK(INDEX('Policy Characteristics'!B:B,MATCH($C150,'Policy Characteristics'!$C:$C,0))),"",INDEX('Policy Characteristics'!B:B,MATCH($C150,'Policy Characteristics'!$C:$C,0)))</f>
        <v>Building Energy Efficiency Standards</v>
      </c>
      <c r="C150" s="274" t="str">
        <f t="shared" si="12"/>
        <v>Reduction in E Use Allowed by Component Eff Std</v>
      </c>
      <c r="D150" s="44" t="s">
        <v>121</v>
      </c>
      <c r="E150" s="44" t="s">
        <v>293</v>
      </c>
      <c r="F150" s="44" t="s">
        <v>295</v>
      </c>
      <c r="G150" s="44" t="s">
        <v>127</v>
      </c>
      <c r="H150" s="43">
        <v>153</v>
      </c>
      <c r="I150" s="44" t="s">
        <v>45</v>
      </c>
      <c r="J150" s="274" t="str">
        <f>IF(ISBLANK(INDEX('Policy Characteristics'!D:D,MATCH($C150,'Policy Characteristics'!$C:$C,0))),"",INDEX('Policy Characteristics'!D:D,MATCH($C150,'Policy Characteristics'!$C:$C,0)))</f>
        <v>Building Energy Efficiency Standards</v>
      </c>
      <c r="K150" s="272" t="str">
        <f>IF(ISBLANK(INDEX('Policy Characteristics'!E:E,MATCH($C150,'Policy Characteristics'!$C:$C,0))),"",INDEX('Policy Characteristics'!E:E,MATCH($C150,'Policy Characteristics'!$C:$C,0)))</f>
        <v>bldgs efficiency standards</v>
      </c>
      <c r="L150" s="285">
        <f>IF(ISBLANK(INDEX('Policy Characteristics'!F:F,MATCH($C150,'Policy Characteristics'!$C:$C,0))),"",INDEX('Policy Characteristics'!F:F,MATCH($C150,'Policy Characteristics'!$C:$C,0)))</f>
        <v>0</v>
      </c>
      <c r="M150" s="285">
        <f>IF(ISBLANK(INDEX('Policy Characteristics'!G:G,MATCH($C150,'Policy Characteristics'!$C:$C,0))),"",INDEX('Policy Characteristics'!G:G,MATCH($C150,'Policy Characteristics'!$C:$C,0)))</f>
        <v>0.75</v>
      </c>
      <c r="N150" s="285">
        <f>IF(ISBLANK(INDEX('Policy Characteristics'!H:H,MATCH($C150,'Policy Characteristics'!$C:$C,0))),"",INDEX('Policy Characteristics'!H:H,MATCH($C150,'Policy Characteristics'!$C:$C,0)))</f>
        <v>0.01</v>
      </c>
      <c r="O150" s="272" t="str">
        <f>IF(ISBLANK(INDEX('Policy Characteristics'!I:I,MATCH($C150,'Policy Characteristics'!$C:$C,0))),"",INDEX('Policy Characteristics'!I:I,MATCH($C150,'Policy Characteristics'!$C:$C,0)))</f>
        <v>% reduction in energy use</v>
      </c>
      <c r="P150" s="272"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272" t="str">
        <f>IF(ISBLANK(INDEX('Policy Characteristics'!K:K,MATCH($C150,'Policy Characteristics'!$C:$C,0))),"",INDEX('Policy Characteristics'!K:K,MATCH($C150,'Policy Characteristics'!$C:$C,0)))</f>
        <v>buildings-sector-main.html#eff-stds</v>
      </c>
      <c r="R150" s="272" t="str">
        <f>IF(ISBLANK(INDEX('Policy Characteristics'!L:L,MATCH($C150,'Policy Characteristics'!$C:$C,0))),"",INDEX('Policy Characteristics'!L:L,MATCH($C150,'Policy Characteristics'!$C:$C,0)))</f>
        <v>building-energy-efficiency-standards.html</v>
      </c>
    </row>
    <row r="151" spans="1:18" s="4" customFormat="1" x14ac:dyDescent="0.25">
      <c r="A151" s="272" t="str">
        <f>IF(ISBLANK(INDEX('Policy Characteristics'!A:A,MATCH($C151,'Policy Characteristics'!$C:$C,0))),"",INDEX('Policy Characteristics'!A:A,MATCH($C151,'Policy Characteristics'!$C:$C,0)))</f>
        <v>Buildings and Appliances</v>
      </c>
      <c r="B151" s="272" t="str">
        <f>IF(ISBLANK(INDEX('Policy Characteristics'!B:B,MATCH($C151,'Policy Characteristics'!$C:$C,0))),"",INDEX('Policy Characteristics'!B:B,MATCH($C151,'Policy Characteristics'!$C:$C,0)))</f>
        <v>Building Energy Efficiency Standards</v>
      </c>
      <c r="C151" s="274" t="str">
        <f t="shared" si="12"/>
        <v>Reduction in E Use Allowed by Component Eff Std</v>
      </c>
      <c r="D151" s="44" t="s">
        <v>122</v>
      </c>
      <c r="E151" s="44" t="s">
        <v>293</v>
      </c>
      <c r="F151" s="44" t="s">
        <v>295</v>
      </c>
      <c r="G151" s="44" t="s">
        <v>128</v>
      </c>
      <c r="H151" s="43">
        <v>154</v>
      </c>
      <c r="I151" s="44" t="s">
        <v>45</v>
      </c>
      <c r="J151" s="274" t="str">
        <f>IF(ISBLANK(INDEX('Policy Characteristics'!D:D,MATCH($C151,'Policy Characteristics'!$C:$C,0))),"",INDEX('Policy Characteristics'!D:D,MATCH($C151,'Policy Characteristics'!$C:$C,0)))</f>
        <v>Building Energy Efficiency Standards</v>
      </c>
      <c r="K151" s="272" t="str">
        <f>IF(ISBLANK(INDEX('Policy Characteristics'!E:E,MATCH($C151,'Policy Characteristics'!$C:$C,0))),"",INDEX('Policy Characteristics'!E:E,MATCH($C151,'Policy Characteristics'!$C:$C,0)))</f>
        <v>bldgs efficiency standards</v>
      </c>
      <c r="L151" s="285">
        <f>IF(ISBLANK(INDEX('Policy Characteristics'!F:F,MATCH($C151,'Policy Characteristics'!$C:$C,0))),"",INDEX('Policy Characteristics'!F:F,MATCH($C151,'Policy Characteristics'!$C:$C,0)))</f>
        <v>0</v>
      </c>
      <c r="M151" s="285">
        <f>IF(ISBLANK(INDEX('Policy Characteristics'!G:G,MATCH($C151,'Policy Characteristics'!$C:$C,0))),"",INDEX('Policy Characteristics'!G:G,MATCH($C151,'Policy Characteristics'!$C:$C,0)))</f>
        <v>0.75</v>
      </c>
      <c r="N151" s="285">
        <f>IF(ISBLANK(INDEX('Policy Characteristics'!H:H,MATCH($C151,'Policy Characteristics'!$C:$C,0))),"",INDEX('Policy Characteristics'!H:H,MATCH($C151,'Policy Characteristics'!$C:$C,0)))</f>
        <v>0.01</v>
      </c>
      <c r="O151" s="272" t="str">
        <f>IF(ISBLANK(INDEX('Policy Characteristics'!I:I,MATCH($C151,'Policy Characteristics'!$C:$C,0))),"",INDEX('Policy Characteristics'!I:I,MATCH($C151,'Policy Characteristics'!$C:$C,0)))</f>
        <v>% reduction in energy use</v>
      </c>
      <c r="P151" s="272"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272" t="str">
        <f>IF(ISBLANK(INDEX('Policy Characteristics'!K:K,MATCH($C151,'Policy Characteristics'!$C:$C,0))),"",INDEX('Policy Characteristics'!K:K,MATCH($C151,'Policy Characteristics'!$C:$C,0)))</f>
        <v>buildings-sector-main.html#eff-stds</v>
      </c>
      <c r="R151" s="272" t="str">
        <f>IF(ISBLANK(INDEX('Policy Characteristics'!L:L,MATCH($C151,'Policy Characteristics'!$C:$C,0))),"",INDEX('Policy Characteristics'!L:L,MATCH($C151,'Policy Characteristics'!$C:$C,0)))</f>
        <v>building-energy-efficiency-standards.html</v>
      </c>
    </row>
    <row r="152" spans="1:18" s="4" customFormat="1" x14ac:dyDescent="0.25">
      <c r="A152" s="272" t="str">
        <f>IF(ISBLANK(INDEX('Policy Characteristics'!A:A,MATCH($C152,'Policy Characteristics'!$C:$C,0))),"",INDEX('Policy Characteristics'!A:A,MATCH($C152,'Policy Characteristics'!$C:$C,0)))</f>
        <v>Buildings and Appliances</v>
      </c>
      <c r="B152" s="272" t="str">
        <f>IF(ISBLANK(INDEX('Policy Characteristics'!B:B,MATCH($C152,'Policy Characteristics'!$C:$C,0))),"",INDEX('Policy Characteristics'!B:B,MATCH($C152,'Policy Characteristics'!$C:$C,0)))</f>
        <v>Building Energy Efficiency Standards</v>
      </c>
      <c r="C152" s="274" t="str">
        <f t="shared" si="12"/>
        <v>Reduction in E Use Allowed by Component Eff Std</v>
      </c>
      <c r="D152" s="44" t="s">
        <v>123</v>
      </c>
      <c r="E152" s="44" t="s">
        <v>293</v>
      </c>
      <c r="F152" s="44" t="s">
        <v>295</v>
      </c>
      <c r="G152" s="44" t="s">
        <v>129</v>
      </c>
      <c r="H152" s="43">
        <v>155</v>
      </c>
      <c r="I152" s="44" t="s">
        <v>45</v>
      </c>
      <c r="J152" s="274" t="str">
        <f>IF(ISBLANK(INDEX('Policy Characteristics'!D:D,MATCH($C152,'Policy Characteristics'!$C:$C,0))),"",INDEX('Policy Characteristics'!D:D,MATCH($C152,'Policy Characteristics'!$C:$C,0)))</f>
        <v>Building Energy Efficiency Standards</v>
      </c>
      <c r="K152" s="272" t="str">
        <f>IF(ISBLANK(INDEX('Policy Characteristics'!E:E,MATCH($C152,'Policy Characteristics'!$C:$C,0))),"",INDEX('Policy Characteristics'!E:E,MATCH($C152,'Policy Characteristics'!$C:$C,0)))</f>
        <v>bldgs efficiency standards</v>
      </c>
      <c r="L152" s="285">
        <f>IF(ISBLANK(INDEX('Policy Characteristics'!F:F,MATCH($C152,'Policy Characteristics'!$C:$C,0))),"",INDEX('Policy Characteristics'!F:F,MATCH($C152,'Policy Characteristics'!$C:$C,0)))</f>
        <v>0</v>
      </c>
      <c r="M152" s="285">
        <f>IF(ISBLANK(INDEX('Policy Characteristics'!G:G,MATCH($C152,'Policy Characteristics'!$C:$C,0))),"",INDEX('Policy Characteristics'!G:G,MATCH($C152,'Policy Characteristics'!$C:$C,0)))</f>
        <v>0.75</v>
      </c>
      <c r="N152" s="285">
        <f>IF(ISBLANK(INDEX('Policy Characteristics'!H:H,MATCH($C152,'Policy Characteristics'!$C:$C,0))),"",INDEX('Policy Characteristics'!H:H,MATCH($C152,'Policy Characteristics'!$C:$C,0)))</f>
        <v>0.01</v>
      </c>
      <c r="O152" s="272" t="str">
        <f>IF(ISBLANK(INDEX('Policy Characteristics'!I:I,MATCH($C152,'Policy Characteristics'!$C:$C,0))),"",INDEX('Policy Characteristics'!I:I,MATCH($C152,'Policy Characteristics'!$C:$C,0)))</f>
        <v>% reduction in energy use</v>
      </c>
      <c r="P152" s="272"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272" t="str">
        <f>IF(ISBLANK(INDEX('Policy Characteristics'!K:K,MATCH($C152,'Policy Characteristics'!$C:$C,0))),"",INDEX('Policy Characteristics'!K:K,MATCH($C152,'Policy Characteristics'!$C:$C,0)))</f>
        <v>buildings-sector-main.html#eff-stds</v>
      </c>
      <c r="R152" s="272" t="str">
        <f>IF(ISBLANK(INDEX('Policy Characteristics'!L:L,MATCH($C152,'Policy Characteristics'!$C:$C,0))),"",INDEX('Policy Characteristics'!L:L,MATCH($C152,'Policy Characteristics'!$C:$C,0)))</f>
        <v>building-energy-efficiency-standards.html</v>
      </c>
    </row>
    <row r="153" spans="1:18" s="4" customFormat="1" x14ac:dyDescent="0.25">
      <c r="A153" s="272" t="str">
        <f>IF(ISBLANK(INDEX('Policy Characteristics'!A:A,MATCH($C153,'Policy Characteristics'!$C:$C,0))),"",INDEX('Policy Characteristics'!A:A,MATCH($C153,'Policy Characteristics'!$C:$C,0)))</f>
        <v>Buildings and Appliances</v>
      </c>
      <c r="B153" s="272" t="str">
        <f>IF(ISBLANK(INDEX('Policy Characteristics'!B:B,MATCH($C153,'Policy Characteristics'!$C:$C,0))),"",INDEX('Policy Characteristics'!B:B,MATCH($C153,'Policy Characteristics'!$C:$C,0)))</f>
        <v>Building Energy Efficiency Standards</v>
      </c>
      <c r="C153" s="274" t="str">
        <f t="shared" si="12"/>
        <v>Reduction in E Use Allowed by Component Eff Std</v>
      </c>
      <c r="D153" s="44" t="s">
        <v>118</v>
      </c>
      <c r="E153" s="44" t="s">
        <v>294</v>
      </c>
      <c r="F153" s="44" t="s">
        <v>171</v>
      </c>
      <c r="G153" s="44" t="s">
        <v>124</v>
      </c>
      <c r="H153" s="43">
        <v>156</v>
      </c>
      <c r="I153" s="44" t="s">
        <v>45</v>
      </c>
      <c r="J153" s="274" t="str">
        <f>IF(ISBLANK(INDEX('Policy Characteristics'!D:D,MATCH($C153,'Policy Characteristics'!$C:$C,0))),"",INDEX('Policy Characteristics'!D:D,MATCH($C153,'Policy Characteristics'!$C:$C,0)))</f>
        <v>Building Energy Efficiency Standards</v>
      </c>
      <c r="K153" s="272" t="str">
        <f>IF(ISBLANK(INDEX('Policy Characteristics'!E:E,MATCH($C153,'Policy Characteristics'!$C:$C,0))),"",INDEX('Policy Characteristics'!E:E,MATCH($C153,'Policy Characteristics'!$C:$C,0)))</f>
        <v>bldgs efficiency standards</v>
      </c>
      <c r="L153" s="285">
        <f>IF(ISBLANK(INDEX('Policy Characteristics'!F:F,MATCH($C153,'Policy Characteristics'!$C:$C,0))),"",INDEX('Policy Characteristics'!F:F,MATCH($C153,'Policy Characteristics'!$C:$C,0)))</f>
        <v>0</v>
      </c>
      <c r="M153" s="285">
        <f>IF(ISBLANK(INDEX('Policy Characteristics'!G:G,MATCH($C153,'Policy Characteristics'!$C:$C,0))),"",INDEX('Policy Characteristics'!G:G,MATCH($C153,'Policy Characteristics'!$C:$C,0)))</f>
        <v>0.75</v>
      </c>
      <c r="N153" s="285">
        <f>IF(ISBLANK(INDEX('Policy Characteristics'!H:H,MATCH($C153,'Policy Characteristics'!$C:$C,0))),"",INDEX('Policy Characteristics'!H:H,MATCH($C153,'Policy Characteristics'!$C:$C,0)))</f>
        <v>0.01</v>
      </c>
      <c r="O153" s="272" t="str">
        <f>IF(ISBLANK(INDEX('Policy Characteristics'!I:I,MATCH($C153,'Policy Characteristics'!$C:$C,0))),"",INDEX('Policy Characteristics'!I:I,MATCH($C153,'Policy Characteristics'!$C:$C,0)))</f>
        <v>% reduction in energy use</v>
      </c>
      <c r="P153" s="272"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272" t="str">
        <f>IF(ISBLANK(INDEX('Policy Characteristics'!K:K,MATCH($C153,'Policy Characteristics'!$C:$C,0))),"",INDEX('Policy Characteristics'!K:K,MATCH($C153,'Policy Characteristics'!$C:$C,0)))</f>
        <v>buildings-sector-main.html#eff-stds</v>
      </c>
      <c r="R153" s="272" t="str">
        <f>IF(ISBLANK(INDEX('Policy Characteristics'!L:L,MATCH($C153,'Policy Characteristics'!$C:$C,0))),"",INDEX('Policy Characteristics'!L:L,MATCH($C153,'Policy Characteristics'!$C:$C,0)))</f>
        <v>building-energy-efficiency-standards.html</v>
      </c>
    </row>
    <row r="154" spans="1:18" s="4" customFormat="1" x14ac:dyDescent="0.25">
      <c r="A154" s="272" t="str">
        <f>IF(ISBLANK(INDEX('Policy Characteristics'!A:A,MATCH($C154,'Policy Characteristics'!$C:$C,0))),"",INDEX('Policy Characteristics'!A:A,MATCH($C154,'Policy Characteristics'!$C:$C,0)))</f>
        <v>Buildings and Appliances</v>
      </c>
      <c r="B154" s="272" t="str">
        <f>IF(ISBLANK(INDEX('Policy Characteristics'!B:B,MATCH($C154,'Policy Characteristics'!$C:$C,0))),"",INDEX('Policy Characteristics'!B:B,MATCH($C154,'Policy Characteristics'!$C:$C,0)))</f>
        <v>Building Energy Efficiency Standards</v>
      </c>
      <c r="C154" s="274" t="str">
        <f t="shared" si="12"/>
        <v>Reduction in E Use Allowed by Component Eff Std</v>
      </c>
      <c r="D154" s="44" t="s">
        <v>119</v>
      </c>
      <c r="E154" s="44" t="s">
        <v>294</v>
      </c>
      <c r="F154" s="44" t="s">
        <v>171</v>
      </c>
      <c r="G154" s="44" t="s">
        <v>125</v>
      </c>
      <c r="H154" s="43">
        <v>157</v>
      </c>
      <c r="I154" s="44" t="s">
        <v>45</v>
      </c>
      <c r="J154" s="274" t="str">
        <f>IF(ISBLANK(INDEX('Policy Characteristics'!D:D,MATCH($C154,'Policy Characteristics'!$C:$C,0))),"",INDEX('Policy Characteristics'!D:D,MATCH($C154,'Policy Characteristics'!$C:$C,0)))</f>
        <v>Building Energy Efficiency Standards</v>
      </c>
      <c r="K154" s="272" t="str">
        <f>IF(ISBLANK(INDEX('Policy Characteristics'!E:E,MATCH($C154,'Policy Characteristics'!$C:$C,0))),"",INDEX('Policy Characteristics'!E:E,MATCH($C154,'Policy Characteristics'!$C:$C,0)))</f>
        <v>bldgs efficiency standards</v>
      </c>
      <c r="L154" s="285">
        <f>IF(ISBLANK(INDEX('Policy Characteristics'!F:F,MATCH($C154,'Policy Characteristics'!$C:$C,0))),"",INDEX('Policy Characteristics'!F:F,MATCH($C154,'Policy Characteristics'!$C:$C,0)))</f>
        <v>0</v>
      </c>
      <c r="M154" s="285">
        <f>IF(ISBLANK(INDEX('Policy Characteristics'!G:G,MATCH($C154,'Policy Characteristics'!$C:$C,0))),"",INDEX('Policy Characteristics'!G:G,MATCH($C154,'Policy Characteristics'!$C:$C,0)))</f>
        <v>0.75</v>
      </c>
      <c r="N154" s="285">
        <f>IF(ISBLANK(INDEX('Policy Characteristics'!H:H,MATCH($C154,'Policy Characteristics'!$C:$C,0))),"",INDEX('Policy Characteristics'!H:H,MATCH($C154,'Policy Characteristics'!$C:$C,0)))</f>
        <v>0.01</v>
      </c>
      <c r="O154" s="272" t="str">
        <f>IF(ISBLANK(INDEX('Policy Characteristics'!I:I,MATCH($C154,'Policy Characteristics'!$C:$C,0))),"",INDEX('Policy Characteristics'!I:I,MATCH($C154,'Policy Characteristics'!$C:$C,0)))</f>
        <v>% reduction in energy use</v>
      </c>
      <c r="P154" s="272"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272" t="str">
        <f>IF(ISBLANK(INDEX('Policy Characteristics'!K:K,MATCH($C154,'Policy Characteristics'!$C:$C,0))),"",INDEX('Policy Characteristics'!K:K,MATCH($C154,'Policy Characteristics'!$C:$C,0)))</f>
        <v>buildings-sector-main.html#eff-stds</v>
      </c>
      <c r="R154" s="272" t="str">
        <f>IF(ISBLANK(INDEX('Policy Characteristics'!L:L,MATCH($C154,'Policy Characteristics'!$C:$C,0))),"",INDEX('Policy Characteristics'!L:L,MATCH($C154,'Policy Characteristics'!$C:$C,0)))</f>
        <v>building-energy-efficiency-standards.html</v>
      </c>
    </row>
    <row r="155" spans="1:18" s="4" customFormat="1" x14ac:dyDescent="0.25">
      <c r="A155" s="272" t="str">
        <f>IF(ISBLANK(INDEX('Policy Characteristics'!A:A,MATCH($C155,'Policy Characteristics'!$C:$C,0))),"",INDEX('Policy Characteristics'!A:A,MATCH($C155,'Policy Characteristics'!$C:$C,0)))</f>
        <v>Buildings and Appliances</v>
      </c>
      <c r="B155" s="272" t="str">
        <f>IF(ISBLANK(INDEX('Policy Characteristics'!B:B,MATCH($C155,'Policy Characteristics'!$C:$C,0))),"",INDEX('Policy Characteristics'!B:B,MATCH($C155,'Policy Characteristics'!$C:$C,0)))</f>
        <v>Building Energy Efficiency Standards</v>
      </c>
      <c r="C155" s="274" t="str">
        <f t="shared" si="12"/>
        <v>Reduction in E Use Allowed by Component Eff Std</v>
      </c>
      <c r="D155" s="44" t="s">
        <v>120</v>
      </c>
      <c r="E155" s="44" t="s">
        <v>294</v>
      </c>
      <c r="F155" s="44" t="s">
        <v>171</v>
      </c>
      <c r="G155" s="44" t="s">
        <v>126</v>
      </c>
      <c r="H155" s="43">
        <v>158</v>
      </c>
      <c r="I155" s="44" t="s">
        <v>45</v>
      </c>
      <c r="J155" s="274" t="str">
        <f>IF(ISBLANK(INDEX('Policy Characteristics'!D:D,MATCH($C155,'Policy Characteristics'!$C:$C,0))),"",INDEX('Policy Characteristics'!D:D,MATCH($C155,'Policy Characteristics'!$C:$C,0)))</f>
        <v>Building Energy Efficiency Standards</v>
      </c>
      <c r="K155" s="272" t="str">
        <f>IF(ISBLANK(INDEX('Policy Characteristics'!E:E,MATCH($C155,'Policy Characteristics'!$C:$C,0))),"",INDEX('Policy Characteristics'!E:E,MATCH($C155,'Policy Characteristics'!$C:$C,0)))</f>
        <v>bldgs efficiency standards</v>
      </c>
      <c r="L155" s="285">
        <f>IF(ISBLANK(INDEX('Policy Characteristics'!F:F,MATCH($C155,'Policy Characteristics'!$C:$C,0))),"",INDEX('Policy Characteristics'!F:F,MATCH($C155,'Policy Characteristics'!$C:$C,0)))</f>
        <v>0</v>
      </c>
      <c r="M155" s="285">
        <f>IF(ISBLANK(INDEX('Policy Characteristics'!G:G,MATCH($C155,'Policy Characteristics'!$C:$C,0))),"",INDEX('Policy Characteristics'!G:G,MATCH($C155,'Policy Characteristics'!$C:$C,0)))</f>
        <v>0.75</v>
      </c>
      <c r="N155" s="285">
        <f>IF(ISBLANK(INDEX('Policy Characteristics'!H:H,MATCH($C155,'Policy Characteristics'!$C:$C,0))),"",INDEX('Policy Characteristics'!H:H,MATCH($C155,'Policy Characteristics'!$C:$C,0)))</f>
        <v>0.01</v>
      </c>
      <c r="O155" s="272" t="str">
        <f>IF(ISBLANK(INDEX('Policy Characteristics'!I:I,MATCH($C155,'Policy Characteristics'!$C:$C,0))),"",INDEX('Policy Characteristics'!I:I,MATCH($C155,'Policy Characteristics'!$C:$C,0)))</f>
        <v>% reduction in energy use</v>
      </c>
      <c r="P155" s="272"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272" t="str">
        <f>IF(ISBLANK(INDEX('Policy Characteristics'!K:K,MATCH($C155,'Policy Characteristics'!$C:$C,0))),"",INDEX('Policy Characteristics'!K:K,MATCH($C155,'Policy Characteristics'!$C:$C,0)))</f>
        <v>buildings-sector-main.html#eff-stds</v>
      </c>
      <c r="R155" s="272" t="str">
        <f>IF(ISBLANK(INDEX('Policy Characteristics'!L:L,MATCH($C155,'Policy Characteristics'!$C:$C,0))),"",INDEX('Policy Characteristics'!L:L,MATCH($C155,'Policy Characteristics'!$C:$C,0)))</f>
        <v>building-energy-efficiency-standards.html</v>
      </c>
    </row>
    <row r="156" spans="1:18" s="4" customFormat="1" x14ac:dyDescent="0.25">
      <c r="A156" s="272" t="str">
        <f>IF(ISBLANK(INDEX('Policy Characteristics'!A:A,MATCH($C156,'Policy Characteristics'!$C:$C,0))),"",INDEX('Policy Characteristics'!A:A,MATCH($C156,'Policy Characteristics'!$C:$C,0)))</f>
        <v>Buildings and Appliances</v>
      </c>
      <c r="B156" s="272" t="str">
        <f>IF(ISBLANK(INDEX('Policy Characteristics'!B:B,MATCH($C156,'Policy Characteristics'!$C:$C,0))),"",INDEX('Policy Characteristics'!B:B,MATCH($C156,'Policy Characteristics'!$C:$C,0)))</f>
        <v>Building Energy Efficiency Standards</v>
      </c>
      <c r="C156" s="274" t="str">
        <f t="shared" si="12"/>
        <v>Reduction in E Use Allowed by Component Eff Std</v>
      </c>
      <c r="D156" s="44" t="s">
        <v>121</v>
      </c>
      <c r="E156" s="44" t="s">
        <v>294</v>
      </c>
      <c r="F156" s="44" t="s">
        <v>171</v>
      </c>
      <c r="G156" s="44" t="s">
        <v>127</v>
      </c>
      <c r="H156" s="43">
        <v>159</v>
      </c>
      <c r="I156" s="44" t="s">
        <v>45</v>
      </c>
      <c r="J156" s="274" t="str">
        <f>IF(ISBLANK(INDEX('Policy Characteristics'!D:D,MATCH($C156,'Policy Characteristics'!$C:$C,0))),"",INDEX('Policy Characteristics'!D:D,MATCH($C156,'Policy Characteristics'!$C:$C,0)))</f>
        <v>Building Energy Efficiency Standards</v>
      </c>
      <c r="K156" s="272" t="str">
        <f>IF(ISBLANK(INDEX('Policy Characteristics'!E:E,MATCH($C156,'Policy Characteristics'!$C:$C,0))),"",INDEX('Policy Characteristics'!E:E,MATCH($C156,'Policy Characteristics'!$C:$C,0)))</f>
        <v>bldgs efficiency standards</v>
      </c>
      <c r="L156" s="285">
        <f>IF(ISBLANK(INDEX('Policy Characteristics'!F:F,MATCH($C156,'Policy Characteristics'!$C:$C,0))),"",INDEX('Policy Characteristics'!F:F,MATCH($C156,'Policy Characteristics'!$C:$C,0)))</f>
        <v>0</v>
      </c>
      <c r="M156" s="285">
        <f>IF(ISBLANK(INDEX('Policy Characteristics'!G:G,MATCH($C156,'Policy Characteristics'!$C:$C,0))),"",INDEX('Policy Characteristics'!G:G,MATCH($C156,'Policy Characteristics'!$C:$C,0)))</f>
        <v>0.75</v>
      </c>
      <c r="N156" s="285">
        <f>IF(ISBLANK(INDEX('Policy Characteristics'!H:H,MATCH($C156,'Policy Characteristics'!$C:$C,0))),"",INDEX('Policy Characteristics'!H:H,MATCH($C156,'Policy Characteristics'!$C:$C,0)))</f>
        <v>0.01</v>
      </c>
      <c r="O156" s="272" t="str">
        <f>IF(ISBLANK(INDEX('Policy Characteristics'!I:I,MATCH($C156,'Policy Characteristics'!$C:$C,0))),"",INDEX('Policy Characteristics'!I:I,MATCH($C156,'Policy Characteristics'!$C:$C,0)))</f>
        <v>% reduction in energy use</v>
      </c>
      <c r="P156" s="272"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272" t="str">
        <f>IF(ISBLANK(INDEX('Policy Characteristics'!K:K,MATCH($C156,'Policy Characteristics'!$C:$C,0))),"",INDEX('Policy Characteristics'!K:K,MATCH($C156,'Policy Characteristics'!$C:$C,0)))</f>
        <v>buildings-sector-main.html#eff-stds</v>
      </c>
      <c r="R156" s="272" t="str">
        <f>IF(ISBLANK(INDEX('Policy Characteristics'!L:L,MATCH($C156,'Policy Characteristics'!$C:$C,0))),"",INDEX('Policy Characteristics'!L:L,MATCH($C156,'Policy Characteristics'!$C:$C,0)))</f>
        <v>building-energy-efficiency-standards.html</v>
      </c>
    </row>
    <row r="157" spans="1:18" s="4" customFormat="1" x14ac:dyDescent="0.25">
      <c r="A157" s="272" t="str">
        <f>IF(ISBLANK(INDEX('Policy Characteristics'!A:A,MATCH($C157,'Policy Characteristics'!$C:$C,0))),"",INDEX('Policy Characteristics'!A:A,MATCH($C157,'Policy Characteristics'!$C:$C,0)))</f>
        <v>Buildings and Appliances</v>
      </c>
      <c r="B157" s="272" t="str">
        <f>IF(ISBLANK(INDEX('Policy Characteristics'!B:B,MATCH($C157,'Policy Characteristics'!$C:$C,0))),"",INDEX('Policy Characteristics'!B:B,MATCH($C157,'Policy Characteristics'!$C:$C,0)))</f>
        <v>Building Energy Efficiency Standards</v>
      </c>
      <c r="C157" s="274" t="str">
        <f t="shared" si="12"/>
        <v>Reduction in E Use Allowed by Component Eff Std</v>
      </c>
      <c r="D157" s="44" t="s">
        <v>122</v>
      </c>
      <c r="E157" s="44" t="s">
        <v>294</v>
      </c>
      <c r="F157" s="44" t="s">
        <v>171</v>
      </c>
      <c r="G157" s="44" t="s">
        <v>128</v>
      </c>
      <c r="H157" s="43">
        <v>160</v>
      </c>
      <c r="I157" s="44" t="s">
        <v>45</v>
      </c>
      <c r="J157" s="274" t="str">
        <f>IF(ISBLANK(INDEX('Policy Characteristics'!D:D,MATCH($C157,'Policy Characteristics'!$C:$C,0))),"",INDEX('Policy Characteristics'!D:D,MATCH($C157,'Policy Characteristics'!$C:$C,0)))</f>
        <v>Building Energy Efficiency Standards</v>
      </c>
      <c r="K157" s="272" t="str">
        <f>IF(ISBLANK(INDEX('Policy Characteristics'!E:E,MATCH($C157,'Policy Characteristics'!$C:$C,0))),"",INDEX('Policy Characteristics'!E:E,MATCH($C157,'Policy Characteristics'!$C:$C,0)))</f>
        <v>bldgs efficiency standards</v>
      </c>
      <c r="L157" s="285">
        <f>IF(ISBLANK(INDEX('Policy Characteristics'!F:F,MATCH($C157,'Policy Characteristics'!$C:$C,0))),"",INDEX('Policy Characteristics'!F:F,MATCH($C157,'Policy Characteristics'!$C:$C,0)))</f>
        <v>0</v>
      </c>
      <c r="M157" s="285">
        <f>IF(ISBLANK(INDEX('Policy Characteristics'!G:G,MATCH($C157,'Policy Characteristics'!$C:$C,0))),"",INDEX('Policy Characteristics'!G:G,MATCH($C157,'Policy Characteristics'!$C:$C,0)))</f>
        <v>0.75</v>
      </c>
      <c r="N157" s="285">
        <f>IF(ISBLANK(INDEX('Policy Characteristics'!H:H,MATCH($C157,'Policy Characteristics'!$C:$C,0))),"",INDEX('Policy Characteristics'!H:H,MATCH($C157,'Policy Characteristics'!$C:$C,0)))</f>
        <v>0.01</v>
      </c>
      <c r="O157" s="272" t="str">
        <f>IF(ISBLANK(INDEX('Policy Characteristics'!I:I,MATCH($C157,'Policy Characteristics'!$C:$C,0))),"",INDEX('Policy Characteristics'!I:I,MATCH($C157,'Policy Characteristics'!$C:$C,0)))</f>
        <v>% reduction in energy use</v>
      </c>
      <c r="P157" s="272"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272" t="str">
        <f>IF(ISBLANK(INDEX('Policy Characteristics'!K:K,MATCH($C157,'Policy Characteristics'!$C:$C,0))),"",INDEX('Policy Characteristics'!K:K,MATCH($C157,'Policy Characteristics'!$C:$C,0)))</f>
        <v>buildings-sector-main.html#eff-stds</v>
      </c>
      <c r="R157" s="272" t="str">
        <f>IF(ISBLANK(INDEX('Policy Characteristics'!L:L,MATCH($C157,'Policy Characteristics'!$C:$C,0))),"",INDEX('Policy Characteristics'!L:L,MATCH($C157,'Policy Characteristics'!$C:$C,0)))</f>
        <v>building-energy-efficiency-standards.html</v>
      </c>
    </row>
    <row r="158" spans="1:18" s="4" customFormat="1" x14ac:dyDescent="0.25">
      <c r="A158" s="272" t="str">
        <f>IF(ISBLANK(INDEX('Policy Characteristics'!A:A,MATCH($C158,'Policy Characteristics'!$C:$C,0))),"",INDEX('Policy Characteristics'!A:A,MATCH($C158,'Policy Characteristics'!$C:$C,0)))</f>
        <v>Buildings and Appliances</v>
      </c>
      <c r="B158" s="272" t="str">
        <f>IF(ISBLANK(INDEX('Policy Characteristics'!B:B,MATCH($C158,'Policy Characteristics'!$C:$C,0))),"",INDEX('Policy Characteristics'!B:B,MATCH($C158,'Policy Characteristics'!$C:$C,0)))</f>
        <v>Building Energy Efficiency Standards</v>
      </c>
      <c r="C158" s="274" t="str">
        <f t="shared" ref="C158" si="13">C$141</f>
        <v>Reduction in E Use Allowed by Component Eff Std</v>
      </c>
      <c r="D158" s="44" t="s">
        <v>123</v>
      </c>
      <c r="E158" s="44" t="s">
        <v>294</v>
      </c>
      <c r="F158" s="44" t="s">
        <v>171</v>
      </c>
      <c r="G158" s="44" t="s">
        <v>129</v>
      </c>
      <c r="H158" s="43">
        <v>161</v>
      </c>
      <c r="I158" s="44" t="s">
        <v>45</v>
      </c>
      <c r="J158" s="274" t="str">
        <f>IF(ISBLANK(INDEX('Policy Characteristics'!D:D,MATCH($C158,'Policy Characteristics'!$C:$C,0))),"",INDEX('Policy Characteristics'!D:D,MATCH($C158,'Policy Characteristics'!$C:$C,0)))</f>
        <v>Building Energy Efficiency Standards</v>
      </c>
      <c r="K158" s="272" t="str">
        <f>IF(ISBLANK(INDEX('Policy Characteristics'!E:E,MATCH($C158,'Policy Characteristics'!$C:$C,0))),"",INDEX('Policy Characteristics'!E:E,MATCH($C158,'Policy Characteristics'!$C:$C,0)))</f>
        <v>bldgs efficiency standards</v>
      </c>
      <c r="L158" s="285">
        <f>IF(ISBLANK(INDEX('Policy Characteristics'!F:F,MATCH($C158,'Policy Characteristics'!$C:$C,0))),"",INDEX('Policy Characteristics'!F:F,MATCH($C158,'Policy Characteristics'!$C:$C,0)))</f>
        <v>0</v>
      </c>
      <c r="M158" s="285">
        <f>IF(ISBLANK(INDEX('Policy Characteristics'!G:G,MATCH($C158,'Policy Characteristics'!$C:$C,0))),"",INDEX('Policy Characteristics'!G:G,MATCH($C158,'Policy Characteristics'!$C:$C,0)))</f>
        <v>0.75</v>
      </c>
      <c r="N158" s="285">
        <f>IF(ISBLANK(INDEX('Policy Characteristics'!H:H,MATCH($C158,'Policy Characteristics'!$C:$C,0))),"",INDEX('Policy Characteristics'!H:H,MATCH($C158,'Policy Characteristics'!$C:$C,0)))</f>
        <v>0.01</v>
      </c>
      <c r="O158" s="272" t="str">
        <f>IF(ISBLANK(INDEX('Policy Characteristics'!I:I,MATCH($C158,'Policy Characteristics'!$C:$C,0))),"",INDEX('Policy Characteristics'!I:I,MATCH($C158,'Policy Characteristics'!$C:$C,0)))</f>
        <v>% reduction in energy use</v>
      </c>
      <c r="P158" s="272"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272" t="str">
        <f>IF(ISBLANK(INDEX('Policy Characteristics'!K:K,MATCH($C158,'Policy Characteristics'!$C:$C,0))),"",INDEX('Policy Characteristics'!K:K,MATCH($C158,'Policy Characteristics'!$C:$C,0)))</f>
        <v>buildings-sector-main.html#eff-stds</v>
      </c>
      <c r="R158" s="272" t="str">
        <f>IF(ISBLANK(INDEX('Policy Characteristics'!L:L,MATCH($C158,'Policy Characteristics'!$C:$C,0))),"",INDEX('Policy Characteristics'!L:L,MATCH($C158,'Policy Characteristics'!$C:$C,0)))</f>
        <v>building-energy-efficiency-standards.html</v>
      </c>
    </row>
    <row r="159" spans="1:18" s="4" customFormat="1" x14ac:dyDescent="0.25">
      <c r="A159" s="272" t="str">
        <f>IF(ISBLANK(INDEX('Policy Characteristics'!A:A,MATCH($C159,'Policy Characteristics'!$C:$C,0))),"",INDEX('Policy Characteristics'!A:A,MATCH($C159,'Policy Characteristics'!$C:$C,0)))</f>
        <v>Buildings and Appliances</v>
      </c>
      <c r="B159" s="272" t="str">
        <f>IF(ISBLANK(INDEX('Policy Characteristics'!B:B,MATCH($C159,'Policy Characteristics'!$C:$C,0))),"",INDEX('Policy Characteristics'!B:B,MATCH($C159,'Policy Characteristics'!$C:$C,0)))</f>
        <v>Contractor Training</v>
      </c>
      <c r="C159" s="275" t="s">
        <v>7</v>
      </c>
      <c r="D159" s="44"/>
      <c r="E159" s="44"/>
      <c r="F159" s="44"/>
      <c r="G159" s="44"/>
      <c r="H159" s="43">
        <v>19</v>
      </c>
      <c r="I159" s="44" t="s">
        <v>45</v>
      </c>
      <c r="J159" s="274" t="str">
        <f>IF(ISBLANK(INDEX('Policy Characteristics'!D:D,MATCH($C159,'Policy Characteristics'!$C:$C,0))),"",INDEX('Policy Characteristics'!D:D,MATCH($C159,'Policy Characteristics'!$C:$C,0)))</f>
        <v>Contractor Training</v>
      </c>
      <c r="K159" s="272" t="str">
        <f>IF(ISBLANK(INDEX('Policy Characteristics'!E:E,MATCH($C159,'Policy Characteristics'!$C:$C,0))),"",INDEX('Policy Characteristics'!E:E,MATCH($C159,'Policy Characteristics'!$C:$C,0)))</f>
        <v>bldgs contractor training</v>
      </c>
      <c r="L159" s="272">
        <f>IF(ISBLANK(INDEX('Policy Characteristics'!F:F,MATCH($C159,'Policy Characteristics'!$C:$C,0))),"",INDEX('Policy Characteristics'!F:F,MATCH($C159,'Policy Characteristics'!$C:$C,0)))</f>
        <v>0</v>
      </c>
      <c r="M159" s="272">
        <f>IF(ISBLANK(INDEX('Policy Characteristics'!G:G,MATCH($C159,'Policy Characteristics'!$C:$C,0))),"",INDEX('Policy Characteristics'!G:G,MATCH($C159,'Policy Characteristics'!$C:$C,0)))</f>
        <v>1</v>
      </c>
      <c r="N159" s="272">
        <f>IF(ISBLANK(INDEX('Policy Characteristics'!H:H,MATCH($C159,'Policy Characteristics'!$C:$C,0))),"",INDEX('Policy Characteristics'!H:H,MATCH($C159,'Policy Characteristics'!$C:$C,0)))</f>
        <v>1</v>
      </c>
      <c r="O159" s="272" t="str">
        <f>IF(ISBLANK(INDEX('Policy Characteristics'!I:I,MATCH($C159,'Policy Characteristics'!$C:$C,0))),"",INDEX('Policy Characteristics'!I:I,MATCH($C159,'Policy Characteristics'!$C:$C,0)))</f>
        <v>on/off</v>
      </c>
      <c r="P159" s="272"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272" t="str">
        <f>IF(ISBLANK(INDEX('Policy Characteristics'!K:K,MATCH($C159,'Policy Characteristics'!$C:$C,0))),"",INDEX('Policy Characteristics'!K:K,MATCH($C159,'Policy Characteristics'!$C:$C,0)))</f>
        <v>buildings-sector-main.html#contractor-ed</v>
      </c>
      <c r="R159" s="272" t="str">
        <f>IF(ISBLANK(INDEX('Policy Characteristics'!L:L,MATCH($C159,'Policy Characteristics'!$C:$C,0))),"",INDEX('Policy Characteristics'!L:L,MATCH($C159,'Policy Characteristics'!$C:$C,0)))</f>
        <v>contractor-training.html</v>
      </c>
    </row>
    <row r="160" spans="1:18" s="4" customFormat="1" x14ac:dyDescent="0.25">
      <c r="A160" s="272" t="str">
        <f>IF(ISBLANK(INDEX('Policy Characteristics'!A:A,MATCH($C160,'Policy Characteristics'!$C:$C,0))),"",INDEX('Policy Characteristics'!A:A,MATCH($C160,'Policy Characteristics'!$C:$C,0)))</f>
        <v>Buildings and Appliances</v>
      </c>
      <c r="B160" s="272" t="str">
        <f>IF(ISBLANK(INDEX('Policy Characteristics'!B:B,MATCH($C160,'Policy Characteristics'!$C:$C,0))),"",INDEX('Policy Characteristics'!B:B,MATCH($C160,'Policy Characteristics'!$C:$C,0)))</f>
        <v>Distributed Solar Carve-Out</v>
      </c>
      <c r="C160" s="275" t="s">
        <v>318</v>
      </c>
      <c r="D160" s="44"/>
      <c r="E160" s="44"/>
      <c r="F160" s="44"/>
      <c r="G160" s="44"/>
      <c r="H160" s="43">
        <v>146</v>
      </c>
      <c r="I160" s="44" t="s">
        <v>45</v>
      </c>
      <c r="J160" s="274" t="str">
        <f>IF(ISBLANK(INDEX('Policy Characteristics'!D:D,MATCH($C160,'Policy Characteristics'!$C:$C,0))),"",INDEX('Policy Characteristics'!D:D,MATCH($C160,'Policy Characteristics'!$C:$C,0)))</f>
        <v>Distributed Solar Promotion</v>
      </c>
      <c r="K160" s="272" t="str">
        <f>IF(ISBLANK(INDEX('Policy Characteristics'!E:E,MATCH($C160,'Policy Characteristics'!$C:$C,0))),"",INDEX('Policy Characteristics'!E:E,MATCH($C160,'Policy Characteristics'!$C:$C,0)))</f>
        <v>bldgs min fraction distributed solar</v>
      </c>
      <c r="L160" s="285">
        <f>IF(ISBLANK(INDEX('Policy Characteristics'!F:F,MATCH($C160,'Policy Characteristics'!$C:$C,0))),"",INDEX('Policy Characteristics'!F:F,MATCH($C160,'Policy Characteristics'!$C:$C,0)))</f>
        <v>0</v>
      </c>
      <c r="M160" s="285">
        <f>IF(ISBLANK(INDEX('Policy Characteristics'!G:G,MATCH($C160,'Policy Characteristics'!$C:$C,0))),"",INDEX('Policy Characteristics'!G:G,MATCH($C160,'Policy Characteristics'!$C:$C,0)))</f>
        <v>0.24</v>
      </c>
      <c r="N160" s="285">
        <f>IF(ISBLANK(INDEX('Policy Characteristics'!H:H,MATCH($C160,'Policy Characteristics'!$C:$C,0))),"",INDEX('Policy Characteristics'!H:H,MATCH($C160,'Policy Characteristics'!$C:$C,0)))</f>
        <v>5.0000000000000001E-3</v>
      </c>
      <c r="O160" s="272" t="str">
        <f>IF(ISBLANK(INDEX('Policy Characteristics'!I:I,MATCH($C160,'Policy Characteristics'!$C:$C,0))),"",INDEX('Policy Characteristics'!I:I,MATCH($C160,'Policy Characteristics'!$C:$C,0)))</f>
        <v>minimum % elec from solar</v>
      </c>
      <c r="P160" s="272"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272" t="str">
        <f>IF(ISBLANK(INDEX('Policy Characteristics'!K:K,MATCH($C160,'Policy Characteristics'!$C:$C,0))),"",INDEX('Policy Characteristics'!K:K,MATCH($C160,'Policy Characteristics'!$C:$C,0)))</f>
        <v>buildings-sector-main.html#solar-carve-out</v>
      </c>
      <c r="R160" s="272" t="str">
        <f>IF(ISBLANK(INDEX('Policy Characteristics'!L:L,MATCH($C160,'Policy Characteristics'!$C:$C,0))),"",INDEX('Policy Characteristics'!L:L,MATCH($C160,'Policy Characteristics'!$C:$C,0)))</f>
        <v>solar-carve-out.html</v>
      </c>
    </row>
    <row r="161" spans="1:18" s="4" customFormat="1" x14ac:dyDescent="0.25">
      <c r="A161" s="272" t="str">
        <f>IF(ISBLANK(INDEX('Policy Characteristics'!A:A,MATCH($C161,'Policy Characteristics'!$C:$C,0))),"",INDEX('Policy Characteristics'!A:A,MATCH($C161,'Policy Characteristics'!$C:$C,0)))</f>
        <v>Buildings and Appliances</v>
      </c>
      <c r="B161" s="272" t="str">
        <f>IF(ISBLANK(INDEX('Policy Characteristics'!B:B,MATCH($C161,'Policy Characteristics'!$C:$C,0))),"",INDEX('Policy Characteristics'!B:B,MATCH($C161,'Policy Characteristics'!$C:$C,0)))</f>
        <v>Distributed Solar Subsidy</v>
      </c>
      <c r="C161" s="275" t="s">
        <v>281</v>
      </c>
      <c r="D161" s="44"/>
      <c r="E161" s="44"/>
      <c r="F161" s="44"/>
      <c r="G161" s="44"/>
      <c r="H161" s="43">
        <v>147</v>
      </c>
      <c r="I161" s="44" t="s">
        <v>45</v>
      </c>
      <c r="J161" s="274" t="str">
        <f>IF(ISBLANK(INDEX('Policy Characteristics'!D:D,MATCH($C161,'Policy Characteristics'!$C:$C,0))),"",INDEX('Policy Characteristics'!D:D,MATCH($C161,'Policy Characteristics'!$C:$C,0)))</f>
        <v>Distributed Solar Promotion</v>
      </c>
      <c r="K161" s="272" t="str">
        <f>IF(ISBLANK(INDEX('Policy Characteristics'!E:E,MATCH($C161,'Policy Characteristics'!$C:$C,0))),"",INDEX('Policy Characteristics'!E:E,MATCH($C161,'Policy Characteristics'!$C:$C,0)))</f>
        <v>bldgs distributed solar subsidy</v>
      </c>
      <c r="L161" s="285">
        <f>IF(ISBLANK(INDEX('Policy Characteristics'!F:F,MATCH($C161,'Policy Characteristics'!$C:$C,0))),"",INDEX('Policy Characteristics'!F:F,MATCH($C161,'Policy Characteristics'!$C:$C,0)))</f>
        <v>0</v>
      </c>
      <c r="M161" s="285">
        <f>IF(ISBLANK(INDEX('Policy Characteristics'!G:G,MATCH($C161,'Policy Characteristics'!$C:$C,0))),"",INDEX('Policy Characteristics'!G:G,MATCH($C161,'Policy Characteristics'!$C:$C,0)))</f>
        <v>0.5</v>
      </c>
      <c r="N161" s="285">
        <f>IF(ISBLANK(INDEX('Policy Characteristics'!H:H,MATCH($C161,'Policy Characteristics'!$C:$C,0))),"",INDEX('Policy Characteristics'!H:H,MATCH($C161,'Policy Characteristics'!$C:$C,0)))</f>
        <v>0.01</v>
      </c>
      <c r="O161" s="272" t="str">
        <f>IF(ISBLANK(INDEX('Policy Characteristics'!I:I,MATCH($C161,'Policy Characteristics'!$C:$C,0))),"",INDEX('Policy Characteristics'!I:I,MATCH($C161,'Policy Characteristics'!$C:$C,0)))</f>
        <v>% of PV system cost</v>
      </c>
      <c r="P161" s="272"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272" t="str">
        <f>IF(ISBLANK(INDEX('Policy Characteristics'!K:K,MATCH($C161,'Policy Characteristics'!$C:$C,0))),"",INDEX('Policy Characteristics'!K:K,MATCH($C161,'Policy Characteristics'!$C:$C,0)))</f>
        <v>buildings-sector-main.html#distributed-solar-subsidy</v>
      </c>
      <c r="R161" s="272" t="str">
        <f>IF(ISBLANK(INDEX('Policy Characteristics'!L:L,MATCH($C161,'Policy Characteristics'!$C:$C,0))),"",INDEX('Policy Characteristics'!L:L,MATCH($C161,'Policy Characteristics'!$C:$C,0)))</f>
        <v>distributed-solar-subsidy.html</v>
      </c>
    </row>
    <row r="162" spans="1:18" s="4" customFormat="1" x14ac:dyDescent="0.25">
      <c r="A162" s="272" t="str">
        <f>IF(ISBLANK(INDEX('Policy Characteristics'!A:A,MATCH($C162,'Policy Characteristics'!$C:$C,0))),"",INDEX('Policy Characteristics'!A:A,MATCH($C162,'Policy Characteristics'!$C:$C,0)))</f>
        <v>Buildings and Appliances</v>
      </c>
      <c r="B162" s="272" t="str">
        <f>IF(ISBLANK(INDEX('Policy Characteristics'!B:B,MATCH($C162,'Policy Characteristics'!$C:$C,0))),"",INDEX('Policy Characteristics'!B:B,MATCH($C162,'Policy Characteristics'!$C:$C,0)))</f>
        <v>Improved Labeling</v>
      </c>
      <c r="C162" s="275" t="s">
        <v>130</v>
      </c>
      <c r="D162" s="44"/>
      <c r="E162" s="44"/>
      <c r="F162" s="44"/>
      <c r="G162" s="44"/>
      <c r="H162" s="43">
        <v>20</v>
      </c>
      <c r="I162" s="44" t="s">
        <v>45</v>
      </c>
      <c r="J162" s="274" t="str">
        <f>IF(ISBLANK(INDEX('Policy Characteristics'!D:D,MATCH($C162,'Policy Characteristics'!$C:$C,0))),"",INDEX('Policy Characteristics'!D:D,MATCH($C162,'Policy Characteristics'!$C:$C,0)))</f>
        <v>Improved Labeling</v>
      </c>
      <c r="K162" s="272" t="str">
        <f>IF(ISBLANK(INDEX('Policy Characteristics'!E:E,MATCH($C162,'Policy Characteristics'!$C:$C,0))),"",INDEX('Policy Characteristics'!E:E,MATCH($C162,'Policy Characteristics'!$C:$C,0)))</f>
        <v>bldgs device labeling</v>
      </c>
      <c r="L162" s="272">
        <f>IF(ISBLANK(INDEX('Policy Characteristics'!F:F,MATCH($C162,'Policy Characteristics'!$C:$C,0))),"",INDEX('Policy Characteristics'!F:F,MATCH($C162,'Policy Characteristics'!$C:$C,0)))</f>
        <v>0</v>
      </c>
      <c r="M162" s="272">
        <f>IF(ISBLANK(INDEX('Policy Characteristics'!G:G,MATCH($C162,'Policy Characteristics'!$C:$C,0))),"",INDEX('Policy Characteristics'!G:G,MATCH($C162,'Policy Characteristics'!$C:$C,0)))</f>
        <v>1</v>
      </c>
      <c r="N162" s="272">
        <f>IF(ISBLANK(INDEX('Policy Characteristics'!H:H,MATCH($C162,'Policy Characteristics'!$C:$C,0))),"",INDEX('Policy Characteristics'!H:H,MATCH($C162,'Policy Characteristics'!$C:$C,0)))</f>
        <v>1</v>
      </c>
      <c r="O162" s="272" t="str">
        <f>IF(ISBLANK(INDEX('Policy Characteristics'!I:I,MATCH($C162,'Policy Characteristics'!$C:$C,0))),"",INDEX('Policy Characteristics'!I:I,MATCH($C162,'Policy Characteristics'!$C:$C,0)))</f>
        <v>on/off</v>
      </c>
      <c r="P162" s="272"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272" t="str">
        <f>IF(ISBLANK(INDEX('Policy Characteristics'!K:K,MATCH($C162,'Policy Characteristics'!$C:$C,0))),"",INDEX('Policy Characteristics'!K:K,MATCH($C162,'Policy Characteristics'!$C:$C,0)))</f>
        <v>buildings-sector-main.html#device-labeling</v>
      </c>
      <c r="R162" s="272" t="str">
        <f>IF(ISBLANK(INDEX('Policy Characteristics'!L:L,MATCH($C162,'Policy Characteristics'!$C:$C,0))),"",INDEX('Policy Characteristics'!L:L,MATCH($C162,'Policy Characteristics'!$C:$C,0)))</f>
        <v>improved-labeling.html</v>
      </c>
    </row>
    <row r="163" spans="1:18" s="4" customFormat="1" x14ac:dyDescent="0.25">
      <c r="A163" s="272" t="str">
        <f>IF(ISBLANK(INDEX('Policy Characteristics'!A:A,MATCH($C163,'Policy Characteristics'!$C:$C,0))),"",INDEX('Policy Characteristics'!A:A,MATCH($C163,'Policy Characteristics'!$C:$C,0)))</f>
        <v>Buildings and Appliances</v>
      </c>
      <c r="B163" s="272" t="str">
        <f>IF(ISBLANK(INDEX('Policy Characteristics'!B:B,MATCH($C163,'Policy Characteristics'!$C:$C,0))),"",INDEX('Policy Characteristics'!B:B,MATCH($C163,'Policy Characteristics'!$C:$C,0)))</f>
        <v>Retrofit Existing Buildings</v>
      </c>
      <c r="C163" s="275" t="s">
        <v>2516</v>
      </c>
      <c r="D163" s="44" t="s">
        <v>292</v>
      </c>
      <c r="E163" s="44"/>
      <c r="F163" s="44" t="s">
        <v>296</v>
      </c>
      <c r="G163" s="44"/>
      <c r="H163" s="43">
        <v>378</v>
      </c>
      <c r="I163" s="44" t="s">
        <v>45</v>
      </c>
      <c r="J163" s="274" t="str">
        <f>IF(ISBLANK(INDEX('Policy Characteristics'!D:D,MATCH($C163,'Policy Characteristics'!$C:$C,0))),"",INDEX('Policy Characteristics'!D:D,MATCH($C163,'Policy Characteristics'!$C:$C,0)))</f>
        <v>Increased Retrofitting</v>
      </c>
      <c r="K163" s="272" t="str">
        <f>IF(ISBLANK(INDEX('Policy Characteristics'!E:E,MATCH($C163,'Policy Characteristics'!$C:$C,0))),"",INDEX('Policy Characteristics'!E:E,MATCH($C163,'Policy Characteristics'!$C:$C,0)))</f>
        <v>bldgs retrofitting</v>
      </c>
      <c r="L163" s="285">
        <f>IF(ISBLANK(INDEX('Policy Characteristics'!F:F,MATCH($C163,'Policy Characteristics'!$C:$C,0))),"",INDEX('Policy Characteristics'!F:F,MATCH($C163,'Policy Characteristics'!$C:$C,0)))</f>
        <v>0</v>
      </c>
      <c r="M163" s="285">
        <f>IF(ISBLANK(INDEX('Policy Characteristics'!G:G,MATCH($C163,'Policy Characteristics'!$C:$C,0))),"",INDEX('Policy Characteristics'!G:G,MATCH($C163,'Policy Characteristics'!$C:$C,0)))</f>
        <v>0.5</v>
      </c>
      <c r="N163" s="285">
        <f>IF(ISBLANK(INDEX('Policy Characteristics'!H:H,MATCH($C163,'Policy Characteristics'!$C:$C,0))),"",INDEX('Policy Characteristics'!H:H,MATCH($C163,'Policy Characteristics'!$C:$C,0)))</f>
        <v>0.01</v>
      </c>
      <c r="O163" s="272" t="str">
        <f>IF(ISBLANK(INDEX('Policy Characteristics'!I:I,MATCH($C163,'Policy Characteristics'!$C:$C,0))),"",INDEX('Policy Characteristics'!I:I,MATCH($C163,'Policy Characteristics'!$C:$C,0)))</f>
        <v>% of existing buildings</v>
      </c>
      <c r="P163" s="272"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272" t="str">
        <f>IF(ISBLANK(INDEX('Policy Characteristics'!K:K,MATCH($C163,'Policy Characteristics'!$C:$C,0))),"",INDEX('Policy Characteristics'!K:K,MATCH($C163,'Policy Characteristics'!$C:$C,0)))</f>
        <v>buildings-sector-main.html#retrofitting</v>
      </c>
      <c r="R163" s="272" t="str">
        <f>IF(ISBLANK(INDEX('Policy Characteristics'!L:L,MATCH($C163,'Policy Characteristics'!$C:$C,0))),"",INDEX('Policy Characteristics'!L:L,MATCH($C163,'Policy Characteristics'!$C:$C,0)))</f>
        <v>increased-retrofitting.html</v>
      </c>
    </row>
    <row r="164" spans="1:18" s="4" customFormat="1" x14ac:dyDescent="0.25">
      <c r="A164" s="272" t="str">
        <f>IF(ISBLANK(INDEX('Policy Characteristics'!A:A,MATCH($C164,'Policy Characteristics'!$C:$C,0))),"",INDEX('Policy Characteristics'!A:A,MATCH($C164,'Policy Characteristics'!$C:$C,0)))</f>
        <v>Buildings and Appliances</v>
      </c>
      <c r="B164" s="272" t="str">
        <f>IF(ISBLANK(INDEX('Policy Characteristics'!B:B,MATCH($C164,'Policy Characteristics'!$C:$C,0))),"",INDEX('Policy Characteristics'!B:B,MATCH($C164,'Policy Characteristics'!$C:$C,0)))</f>
        <v>Retrofit Existing Buildings</v>
      </c>
      <c r="C164" s="274" t="str">
        <f t="shared" ref="C164:C165" si="14">C$163</f>
        <v>Share of Preexisting Buildings Subject to Retrofitting</v>
      </c>
      <c r="D164" s="44" t="s">
        <v>293</v>
      </c>
      <c r="E164" s="44"/>
      <c r="F164" s="44" t="s">
        <v>295</v>
      </c>
      <c r="G164" s="44"/>
      <c r="H164" s="43">
        <v>379</v>
      </c>
      <c r="I164" s="44" t="s">
        <v>45</v>
      </c>
      <c r="J164" s="274" t="str">
        <f>IF(ISBLANK(INDEX('Policy Characteristics'!D:D,MATCH($C164,'Policy Characteristics'!$C:$C,0))),"",INDEX('Policy Characteristics'!D:D,MATCH($C164,'Policy Characteristics'!$C:$C,0)))</f>
        <v>Increased Retrofitting</v>
      </c>
      <c r="K164" s="272" t="str">
        <f>IF(ISBLANK(INDEX('Policy Characteristics'!E:E,MATCH($C164,'Policy Characteristics'!$C:$C,0))),"",INDEX('Policy Characteristics'!E:E,MATCH($C164,'Policy Characteristics'!$C:$C,0)))</f>
        <v>bldgs retrofitting</v>
      </c>
      <c r="L164" s="285">
        <f>IF(ISBLANK(INDEX('Policy Characteristics'!F:F,MATCH($C164,'Policy Characteristics'!$C:$C,0))),"",INDEX('Policy Characteristics'!F:F,MATCH($C164,'Policy Characteristics'!$C:$C,0)))</f>
        <v>0</v>
      </c>
      <c r="M164" s="285">
        <f>IF(ISBLANK(INDEX('Policy Characteristics'!G:G,MATCH($C164,'Policy Characteristics'!$C:$C,0))),"",INDEX('Policy Characteristics'!G:G,MATCH($C164,'Policy Characteristics'!$C:$C,0)))</f>
        <v>0.5</v>
      </c>
      <c r="N164" s="285">
        <f>IF(ISBLANK(INDEX('Policy Characteristics'!H:H,MATCH($C164,'Policy Characteristics'!$C:$C,0))),"",INDEX('Policy Characteristics'!H:H,MATCH($C164,'Policy Characteristics'!$C:$C,0)))</f>
        <v>0.01</v>
      </c>
      <c r="O164" s="272" t="str">
        <f>IF(ISBLANK(INDEX('Policy Characteristics'!I:I,MATCH($C164,'Policy Characteristics'!$C:$C,0))),"",INDEX('Policy Characteristics'!I:I,MATCH($C164,'Policy Characteristics'!$C:$C,0)))</f>
        <v>% of existing buildings</v>
      </c>
      <c r="P164" s="272"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272" t="str">
        <f>IF(ISBLANK(INDEX('Policy Characteristics'!K:K,MATCH($C164,'Policy Characteristics'!$C:$C,0))),"",INDEX('Policy Characteristics'!K:K,MATCH($C164,'Policy Characteristics'!$C:$C,0)))</f>
        <v>buildings-sector-main.html#retrofitting</v>
      </c>
      <c r="R164" s="272" t="str">
        <f>IF(ISBLANK(INDEX('Policy Characteristics'!L:L,MATCH($C164,'Policy Characteristics'!$C:$C,0))),"",INDEX('Policy Characteristics'!L:L,MATCH($C164,'Policy Characteristics'!$C:$C,0)))</f>
        <v>increased-retrofitting.html</v>
      </c>
    </row>
    <row r="165" spans="1:18" s="4" customFormat="1" x14ac:dyDescent="0.25">
      <c r="A165" s="272" t="str">
        <f>IF(ISBLANK(INDEX('Policy Characteristics'!A:A,MATCH($C165,'Policy Characteristics'!$C:$C,0))),"",INDEX('Policy Characteristics'!A:A,MATCH($C165,'Policy Characteristics'!$C:$C,0)))</f>
        <v>Buildings and Appliances</v>
      </c>
      <c r="B165" s="272" t="str">
        <f>IF(ISBLANK(INDEX('Policy Characteristics'!B:B,MATCH($C165,'Policy Characteristics'!$C:$C,0))),"",INDEX('Policy Characteristics'!B:B,MATCH($C165,'Policy Characteristics'!$C:$C,0)))</f>
        <v>Retrofit Existing Buildings</v>
      </c>
      <c r="C165" s="274" t="str">
        <f t="shared" si="14"/>
        <v>Share of Preexisting Buildings Subject to Retrofitting</v>
      </c>
      <c r="D165" s="44" t="s">
        <v>294</v>
      </c>
      <c r="E165" s="44"/>
      <c r="F165" s="44" t="s">
        <v>171</v>
      </c>
      <c r="G165" s="44"/>
      <c r="H165" s="43">
        <v>380</v>
      </c>
      <c r="I165" s="44" t="s">
        <v>45</v>
      </c>
      <c r="J165" s="274" t="str">
        <f>IF(ISBLANK(INDEX('Policy Characteristics'!D:D,MATCH($C165,'Policy Characteristics'!$C:$C,0))),"",INDEX('Policy Characteristics'!D:D,MATCH($C165,'Policy Characteristics'!$C:$C,0)))</f>
        <v>Increased Retrofitting</v>
      </c>
      <c r="K165" s="272" t="str">
        <f>IF(ISBLANK(INDEX('Policy Characteristics'!E:E,MATCH($C165,'Policy Characteristics'!$C:$C,0))),"",INDEX('Policy Characteristics'!E:E,MATCH($C165,'Policy Characteristics'!$C:$C,0)))</f>
        <v>bldgs retrofitting</v>
      </c>
      <c r="L165" s="285">
        <f>IF(ISBLANK(INDEX('Policy Characteristics'!F:F,MATCH($C165,'Policy Characteristics'!$C:$C,0))),"",INDEX('Policy Characteristics'!F:F,MATCH($C165,'Policy Characteristics'!$C:$C,0)))</f>
        <v>0</v>
      </c>
      <c r="M165" s="285">
        <f>IF(ISBLANK(INDEX('Policy Characteristics'!G:G,MATCH($C165,'Policy Characteristics'!$C:$C,0))),"",INDEX('Policy Characteristics'!G:G,MATCH($C165,'Policy Characteristics'!$C:$C,0)))</f>
        <v>0.5</v>
      </c>
      <c r="N165" s="285">
        <f>IF(ISBLANK(INDEX('Policy Characteristics'!H:H,MATCH($C165,'Policy Characteristics'!$C:$C,0))),"",INDEX('Policy Characteristics'!H:H,MATCH($C165,'Policy Characteristics'!$C:$C,0)))</f>
        <v>0.01</v>
      </c>
      <c r="O165" s="272" t="str">
        <f>IF(ISBLANK(INDEX('Policy Characteristics'!I:I,MATCH($C165,'Policy Characteristics'!$C:$C,0))),"",INDEX('Policy Characteristics'!I:I,MATCH($C165,'Policy Characteristics'!$C:$C,0)))</f>
        <v>% of existing buildings</v>
      </c>
      <c r="P165" s="272"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272" t="str">
        <f>IF(ISBLANK(INDEX('Policy Characteristics'!K:K,MATCH($C165,'Policy Characteristics'!$C:$C,0))),"",INDEX('Policy Characteristics'!K:K,MATCH($C165,'Policy Characteristics'!$C:$C,0)))</f>
        <v>buildings-sector-main.html#retrofitting</v>
      </c>
      <c r="R165" s="272" t="str">
        <f>IF(ISBLANK(INDEX('Policy Characteristics'!L:L,MATCH($C165,'Policy Characteristics'!$C:$C,0))),"",INDEX('Policy Characteristics'!L:L,MATCH($C165,'Policy Characteristics'!$C:$C,0)))</f>
        <v>increased-retrofitting.html</v>
      </c>
    </row>
    <row r="166" spans="1:18" s="4" customFormat="1" x14ac:dyDescent="0.25">
      <c r="A166" s="272" t="str">
        <f>IF(ISBLANK(INDEX('Policy Characteristics'!A:A,MATCH($C166,'Policy Characteristics'!$C:$C,0))),"",INDEX('Policy Characteristics'!A:A,MATCH($C166,'Policy Characteristics'!$C:$C,0)))</f>
        <v>Buildings and Appliances</v>
      </c>
      <c r="B166" s="272" t="str">
        <f>IF(ISBLANK(INDEX('Policy Characteristics'!B:B,MATCH($C166,'Policy Characteristics'!$C:$C,0))),"",INDEX('Policy Characteristics'!B:B,MATCH($C166,'Policy Characteristics'!$C:$C,0)))</f>
        <v>Rebate for Efficient Products</v>
      </c>
      <c r="C166" s="275" t="s">
        <v>6</v>
      </c>
      <c r="D166" s="44" t="s">
        <v>118</v>
      </c>
      <c r="E166" s="44"/>
      <c r="F166" s="44" t="s">
        <v>124</v>
      </c>
      <c r="G166" s="44"/>
      <c r="H166" s="43">
        <v>27</v>
      </c>
      <c r="I166" s="44" t="s">
        <v>45</v>
      </c>
      <c r="J166" s="274" t="str">
        <f>IF(ISBLANK(INDEX('Policy Characteristics'!D:D,MATCH($C166,'Policy Characteristics'!$C:$C,0))),"",INDEX('Policy Characteristics'!D:D,MATCH($C166,'Policy Characteristics'!$C:$C,0)))</f>
        <v>Rebate for Efficient Products</v>
      </c>
      <c r="K166" s="272" t="str">
        <f>IF(ISBLANK(INDEX('Policy Characteristics'!E:E,MATCH($C166,'Policy Characteristics'!$C:$C,0))),"",INDEX('Policy Characteristics'!E:E,MATCH($C166,'Policy Characteristics'!$C:$C,0)))</f>
        <v>bldgs rebate</v>
      </c>
      <c r="L166" s="272">
        <f>IF(ISBLANK(INDEX('Policy Characteristics'!F:F,MATCH($C166,'Policy Characteristics'!$C:$C,0))),"",INDEX('Policy Characteristics'!F:F,MATCH($C166,'Policy Characteristics'!$C:$C,0)))</f>
        <v>0</v>
      </c>
      <c r="M166" s="272">
        <f>IF(ISBLANK(INDEX('Policy Characteristics'!G:G,MATCH($C166,'Policy Characteristics'!$C:$C,0))),"",INDEX('Policy Characteristics'!G:G,MATCH($C166,'Policy Characteristics'!$C:$C,0)))</f>
        <v>1</v>
      </c>
      <c r="N166" s="272">
        <f>IF(ISBLANK(INDEX('Policy Characteristics'!H:H,MATCH($C166,'Policy Characteristics'!$C:$C,0))),"",INDEX('Policy Characteristics'!H:H,MATCH($C166,'Policy Characteristics'!$C:$C,0)))</f>
        <v>1</v>
      </c>
      <c r="O166" s="272" t="str">
        <f>IF(ISBLANK(INDEX('Policy Characteristics'!I:I,MATCH($C166,'Policy Characteristics'!$C:$C,0))),"",INDEX('Policy Characteristics'!I:I,MATCH($C166,'Policy Characteristics'!$C:$C,0)))</f>
        <v>on/off</v>
      </c>
      <c r="P166" s="272"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272" t="str">
        <f>IF(ISBLANK(INDEX('Policy Characteristics'!K:K,MATCH($C166,'Policy Characteristics'!$C:$C,0))),"",INDEX('Policy Characteristics'!K:K,MATCH($C166,'Policy Characteristics'!$C:$C,0)))</f>
        <v>buildings-sector-main.html#rebate</v>
      </c>
      <c r="R166" s="272" t="str">
        <f>IF(ISBLANK(INDEX('Policy Characteristics'!L:L,MATCH($C166,'Policy Characteristics'!$C:$C,0))),"",INDEX('Policy Characteristics'!L:L,MATCH($C166,'Policy Characteristics'!$C:$C,0)))</f>
        <v>rebate-for-efficient-products.html</v>
      </c>
    </row>
    <row r="167" spans="1:18" s="4" customFormat="1" x14ac:dyDescent="0.25">
      <c r="A167" s="272" t="str">
        <f>IF(ISBLANK(INDEX('Policy Characteristics'!A:A,MATCH($C167,'Policy Characteristics'!$C:$C,0))),"",INDEX('Policy Characteristics'!A:A,MATCH($C167,'Policy Characteristics'!$C:$C,0)))</f>
        <v>Buildings and Appliances</v>
      </c>
      <c r="B167" s="272" t="str">
        <f>IF(ISBLANK(INDEX('Policy Characteristics'!B:B,MATCH($C167,'Policy Characteristics'!$C:$C,0))),"",INDEX('Policy Characteristics'!B:B,MATCH($C167,'Policy Characteristics'!$C:$C,0)))</f>
        <v>Rebate for Efficient Products</v>
      </c>
      <c r="C167" s="274" t="str">
        <f t="shared" ref="C167:C171" si="15">C$166</f>
        <v>Boolean Rebate Program for Efficient Components</v>
      </c>
      <c r="D167" s="44" t="s">
        <v>119</v>
      </c>
      <c r="E167" s="44"/>
      <c r="F167" s="44" t="s">
        <v>125</v>
      </c>
      <c r="G167" s="44"/>
      <c r="H167" s="43">
        <v>28</v>
      </c>
      <c r="I167" s="44" t="s">
        <v>45</v>
      </c>
      <c r="J167" s="274" t="str">
        <f>IF(ISBLANK(INDEX('Policy Characteristics'!D:D,MATCH($C167,'Policy Characteristics'!$C:$C,0))),"",INDEX('Policy Characteristics'!D:D,MATCH($C167,'Policy Characteristics'!$C:$C,0)))</f>
        <v>Rebate for Efficient Products</v>
      </c>
      <c r="K167" s="272" t="str">
        <f>IF(ISBLANK(INDEX('Policy Characteristics'!E:E,MATCH($C167,'Policy Characteristics'!$C:$C,0))),"",INDEX('Policy Characteristics'!E:E,MATCH($C167,'Policy Characteristics'!$C:$C,0)))</f>
        <v>bldgs rebate</v>
      </c>
      <c r="L167" s="272">
        <f>IF(ISBLANK(INDEX('Policy Characteristics'!F:F,MATCH($C167,'Policy Characteristics'!$C:$C,0))),"",INDEX('Policy Characteristics'!F:F,MATCH($C167,'Policy Characteristics'!$C:$C,0)))</f>
        <v>0</v>
      </c>
      <c r="M167" s="272">
        <f>IF(ISBLANK(INDEX('Policy Characteristics'!G:G,MATCH($C167,'Policy Characteristics'!$C:$C,0))),"",INDEX('Policy Characteristics'!G:G,MATCH($C167,'Policy Characteristics'!$C:$C,0)))</f>
        <v>1</v>
      </c>
      <c r="N167" s="272">
        <f>IF(ISBLANK(INDEX('Policy Characteristics'!H:H,MATCH($C167,'Policy Characteristics'!$C:$C,0))),"",INDEX('Policy Characteristics'!H:H,MATCH($C167,'Policy Characteristics'!$C:$C,0)))</f>
        <v>1</v>
      </c>
      <c r="O167" s="272" t="str">
        <f>IF(ISBLANK(INDEX('Policy Characteristics'!I:I,MATCH($C167,'Policy Characteristics'!$C:$C,0))),"",INDEX('Policy Characteristics'!I:I,MATCH($C167,'Policy Characteristics'!$C:$C,0)))</f>
        <v>on/off</v>
      </c>
      <c r="P167" s="272"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272" t="str">
        <f>IF(ISBLANK(INDEX('Policy Characteristics'!K:K,MATCH($C167,'Policy Characteristics'!$C:$C,0))),"",INDEX('Policy Characteristics'!K:K,MATCH($C167,'Policy Characteristics'!$C:$C,0)))</f>
        <v>buildings-sector-main.html#rebate</v>
      </c>
      <c r="R167" s="272" t="str">
        <f>IF(ISBLANK(INDEX('Policy Characteristics'!L:L,MATCH($C167,'Policy Characteristics'!$C:$C,0))),"",INDEX('Policy Characteristics'!L:L,MATCH($C167,'Policy Characteristics'!$C:$C,0)))</f>
        <v>rebate-for-efficient-products.html</v>
      </c>
    </row>
    <row r="168" spans="1:18" s="4" customFormat="1" x14ac:dyDescent="0.25">
      <c r="A168" s="272" t="str">
        <f>IF(ISBLANK(INDEX('Policy Characteristics'!A:A,MATCH($C168,'Policy Characteristics'!$C:$C,0))),"",INDEX('Policy Characteristics'!A:A,MATCH($C168,'Policy Characteristics'!$C:$C,0)))</f>
        <v>Buildings and Appliances</v>
      </c>
      <c r="B168" s="272" t="str">
        <f>IF(ISBLANK(INDEX('Policy Characteristics'!B:B,MATCH($C168,'Policy Characteristics'!$C:$C,0))),"",INDEX('Policy Characteristics'!B:B,MATCH($C168,'Policy Characteristics'!$C:$C,0)))</f>
        <v>Rebate for Efficient Products</v>
      </c>
      <c r="C168" s="274" t="str">
        <f t="shared" si="15"/>
        <v>Boolean Rebate Program for Efficient Components</v>
      </c>
      <c r="D168" s="44" t="s">
        <v>120</v>
      </c>
      <c r="E168" s="44"/>
      <c r="F168" s="44" t="s">
        <v>126</v>
      </c>
      <c r="G168" s="44"/>
      <c r="H168" s="43">
        <v>605</v>
      </c>
      <c r="I168" s="44" t="s">
        <v>46</v>
      </c>
      <c r="J168" s="274" t="str">
        <f>IF(ISBLANK(INDEX('Policy Characteristics'!D:D,MATCH($C168,'Policy Characteristics'!$C:$C,0))),"",INDEX('Policy Characteristics'!D:D,MATCH($C168,'Policy Characteristics'!$C:$C,0)))</f>
        <v>Rebate for Efficient Products</v>
      </c>
      <c r="K168" s="272" t="str">
        <f>IF(ISBLANK(INDEX('Policy Characteristics'!E:E,MATCH($C168,'Policy Characteristics'!$C:$C,0))),"",INDEX('Policy Characteristics'!E:E,MATCH($C168,'Policy Characteristics'!$C:$C,0)))</f>
        <v>bldgs rebate</v>
      </c>
      <c r="L168" s="272">
        <f>IF(ISBLANK(INDEX('Policy Characteristics'!F:F,MATCH($C168,'Policy Characteristics'!$C:$C,0))),"",INDEX('Policy Characteristics'!F:F,MATCH($C168,'Policy Characteristics'!$C:$C,0)))</f>
        <v>0</v>
      </c>
      <c r="M168" s="272">
        <f>IF(ISBLANK(INDEX('Policy Characteristics'!G:G,MATCH($C168,'Policy Characteristics'!$C:$C,0))),"",INDEX('Policy Characteristics'!G:G,MATCH($C168,'Policy Characteristics'!$C:$C,0)))</f>
        <v>1</v>
      </c>
      <c r="N168" s="272">
        <f>IF(ISBLANK(INDEX('Policy Characteristics'!H:H,MATCH($C168,'Policy Characteristics'!$C:$C,0))),"",INDEX('Policy Characteristics'!H:H,MATCH($C168,'Policy Characteristics'!$C:$C,0)))</f>
        <v>1</v>
      </c>
      <c r="O168" s="272" t="str">
        <f>IF(ISBLANK(INDEX('Policy Characteristics'!I:I,MATCH($C168,'Policy Characteristics'!$C:$C,0))),"",INDEX('Policy Characteristics'!I:I,MATCH($C168,'Policy Characteristics'!$C:$C,0)))</f>
        <v>on/off</v>
      </c>
      <c r="P168" s="272"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272" t="str">
        <f>IF(ISBLANK(INDEX('Policy Characteristics'!K:K,MATCH($C168,'Policy Characteristics'!$C:$C,0))),"",INDEX('Policy Characteristics'!K:K,MATCH($C168,'Policy Characteristics'!$C:$C,0)))</f>
        <v>buildings-sector-main.html#rebate</v>
      </c>
      <c r="R168" s="272" t="str">
        <f>IF(ISBLANK(INDEX('Policy Characteristics'!L:L,MATCH($C168,'Policy Characteristics'!$C:$C,0))),"",INDEX('Policy Characteristics'!L:L,MATCH($C168,'Policy Characteristics'!$C:$C,0)))</f>
        <v>rebate-for-efficient-products.html</v>
      </c>
    </row>
    <row r="169" spans="1:18" s="4" customFormat="1" x14ac:dyDescent="0.25">
      <c r="A169" s="272" t="str">
        <f>IF(ISBLANK(INDEX('Policy Characteristics'!A:A,MATCH($C169,'Policy Characteristics'!$C:$C,0))),"",INDEX('Policy Characteristics'!A:A,MATCH($C169,'Policy Characteristics'!$C:$C,0)))</f>
        <v>Buildings and Appliances</v>
      </c>
      <c r="B169" s="272" t="str">
        <f>IF(ISBLANK(INDEX('Policy Characteristics'!B:B,MATCH($C169,'Policy Characteristics'!$C:$C,0))),"",INDEX('Policy Characteristics'!B:B,MATCH($C169,'Policy Characteristics'!$C:$C,0)))</f>
        <v>Rebate for Efficient Products</v>
      </c>
      <c r="C169" s="274" t="str">
        <f t="shared" si="15"/>
        <v>Boolean Rebate Program for Efficient Components</v>
      </c>
      <c r="D169" s="44" t="s">
        <v>121</v>
      </c>
      <c r="E169" s="44"/>
      <c r="F169" s="44" t="s">
        <v>127</v>
      </c>
      <c r="G169" s="44"/>
      <c r="H169" s="43">
        <v>606</v>
      </c>
      <c r="I169" s="44" t="s">
        <v>46</v>
      </c>
      <c r="J169" s="274" t="str">
        <f>IF(ISBLANK(INDEX('Policy Characteristics'!D:D,MATCH($C169,'Policy Characteristics'!$C:$C,0))),"",INDEX('Policy Characteristics'!D:D,MATCH($C169,'Policy Characteristics'!$C:$C,0)))</f>
        <v>Rebate for Efficient Products</v>
      </c>
      <c r="K169" s="272" t="str">
        <f>IF(ISBLANK(INDEX('Policy Characteristics'!E:E,MATCH($C169,'Policy Characteristics'!$C:$C,0))),"",INDEX('Policy Characteristics'!E:E,MATCH($C169,'Policy Characteristics'!$C:$C,0)))</f>
        <v>bldgs rebate</v>
      </c>
      <c r="L169" s="272">
        <f>IF(ISBLANK(INDEX('Policy Characteristics'!F:F,MATCH($C169,'Policy Characteristics'!$C:$C,0))),"",INDEX('Policy Characteristics'!F:F,MATCH($C169,'Policy Characteristics'!$C:$C,0)))</f>
        <v>0</v>
      </c>
      <c r="M169" s="272">
        <f>IF(ISBLANK(INDEX('Policy Characteristics'!G:G,MATCH($C169,'Policy Characteristics'!$C:$C,0))),"",INDEX('Policy Characteristics'!G:G,MATCH($C169,'Policy Characteristics'!$C:$C,0)))</f>
        <v>1</v>
      </c>
      <c r="N169" s="272">
        <f>IF(ISBLANK(INDEX('Policy Characteristics'!H:H,MATCH($C169,'Policy Characteristics'!$C:$C,0))),"",INDEX('Policy Characteristics'!H:H,MATCH($C169,'Policy Characteristics'!$C:$C,0)))</f>
        <v>1</v>
      </c>
      <c r="O169" s="272" t="str">
        <f>IF(ISBLANK(INDEX('Policy Characteristics'!I:I,MATCH($C169,'Policy Characteristics'!$C:$C,0))),"",INDEX('Policy Characteristics'!I:I,MATCH($C169,'Policy Characteristics'!$C:$C,0)))</f>
        <v>on/off</v>
      </c>
      <c r="P169" s="272"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272" t="str">
        <f>IF(ISBLANK(INDEX('Policy Characteristics'!K:K,MATCH($C169,'Policy Characteristics'!$C:$C,0))),"",INDEX('Policy Characteristics'!K:K,MATCH($C169,'Policy Characteristics'!$C:$C,0)))</f>
        <v>buildings-sector-main.html#rebate</v>
      </c>
      <c r="R169" s="272" t="str">
        <f>IF(ISBLANK(INDEX('Policy Characteristics'!L:L,MATCH($C169,'Policy Characteristics'!$C:$C,0))),"",INDEX('Policy Characteristics'!L:L,MATCH($C169,'Policy Characteristics'!$C:$C,0)))</f>
        <v>rebate-for-efficient-products.html</v>
      </c>
    </row>
    <row r="170" spans="1:18" s="4" customFormat="1" x14ac:dyDescent="0.25">
      <c r="A170" s="272" t="str">
        <f>IF(ISBLANK(INDEX('Policy Characteristics'!A:A,MATCH($C170,'Policy Characteristics'!$C:$C,0))),"",INDEX('Policy Characteristics'!A:A,MATCH($C170,'Policy Characteristics'!$C:$C,0)))</f>
        <v>Buildings and Appliances</v>
      </c>
      <c r="B170" s="272" t="str">
        <f>IF(ISBLANK(INDEX('Policy Characteristics'!B:B,MATCH($C170,'Policy Characteristics'!$C:$C,0))),"",INDEX('Policy Characteristics'!B:B,MATCH($C170,'Policy Characteristics'!$C:$C,0)))</f>
        <v>Rebate for Efficient Products</v>
      </c>
      <c r="C170" s="274" t="str">
        <f t="shared" si="15"/>
        <v>Boolean Rebate Program for Efficient Components</v>
      </c>
      <c r="D170" s="44" t="s">
        <v>122</v>
      </c>
      <c r="E170" s="44"/>
      <c r="F170" s="44" t="s">
        <v>128</v>
      </c>
      <c r="G170" s="44"/>
      <c r="H170" s="43">
        <v>29</v>
      </c>
      <c r="I170" s="44" t="s">
        <v>45</v>
      </c>
      <c r="J170" s="274" t="str">
        <f>IF(ISBLANK(INDEX('Policy Characteristics'!D:D,MATCH($C170,'Policy Characteristics'!$C:$C,0))),"",INDEX('Policy Characteristics'!D:D,MATCH($C170,'Policy Characteristics'!$C:$C,0)))</f>
        <v>Rebate for Efficient Products</v>
      </c>
      <c r="K170" s="272" t="str">
        <f>IF(ISBLANK(INDEX('Policy Characteristics'!E:E,MATCH($C170,'Policy Characteristics'!$C:$C,0))),"",INDEX('Policy Characteristics'!E:E,MATCH($C170,'Policy Characteristics'!$C:$C,0)))</f>
        <v>bldgs rebate</v>
      </c>
      <c r="L170" s="272">
        <f>IF(ISBLANK(INDEX('Policy Characteristics'!F:F,MATCH($C170,'Policy Characteristics'!$C:$C,0))),"",INDEX('Policy Characteristics'!F:F,MATCH($C170,'Policy Characteristics'!$C:$C,0)))</f>
        <v>0</v>
      </c>
      <c r="M170" s="272">
        <f>IF(ISBLANK(INDEX('Policy Characteristics'!G:G,MATCH($C170,'Policy Characteristics'!$C:$C,0))),"",INDEX('Policy Characteristics'!G:G,MATCH($C170,'Policy Characteristics'!$C:$C,0)))</f>
        <v>1</v>
      </c>
      <c r="N170" s="272">
        <f>IF(ISBLANK(INDEX('Policy Characteristics'!H:H,MATCH($C170,'Policy Characteristics'!$C:$C,0))),"",INDEX('Policy Characteristics'!H:H,MATCH($C170,'Policy Characteristics'!$C:$C,0)))</f>
        <v>1</v>
      </c>
      <c r="O170" s="272" t="str">
        <f>IF(ISBLANK(INDEX('Policy Characteristics'!I:I,MATCH($C170,'Policy Characteristics'!$C:$C,0))),"",INDEX('Policy Characteristics'!I:I,MATCH($C170,'Policy Characteristics'!$C:$C,0)))</f>
        <v>on/off</v>
      </c>
      <c r="P170" s="272"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272" t="str">
        <f>IF(ISBLANK(INDEX('Policy Characteristics'!K:K,MATCH($C170,'Policy Characteristics'!$C:$C,0))),"",INDEX('Policy Characteristics'!K:K,MATCH($C170,'Policy Characteristics'!$C:$C,0)))</f>
        <v>buildings-sector-main.html#rebate</v>
      </c>
      <c r="R170" s="272" t="str">
        <f>IF(ISBLANK(INDEX('Policy Characteristics'!L:L,MATCH($C170,'Policy Characteristics'!$C:$C,0))),"",INDEX('Policy Characteristics'!L:L,MATCH($C170,'Policy Characteristics'!$C:$C,0)))</f>
        <v>rebate-for-efficient-products.html</v>
      </c>
    </row>
    <row r="171" spans="1:18" s="4" customFormat="1" x14ac:dyDescent="0.25">
      <c r="A171" s="272" t="str">
        <f>IF(ISBLANK(INDEX('Policy Characteristics'!A:A,MATCH($C171,'Policy Characteristics'!$C:$C,0))),"",INDEX('Policy Characteristics'!A:A,MATCH($C171,'Policy Characteristics'!$C:$C,0)))</f>
        <v>Buildings and Appliances</v>
      </c>
      <c r="B171" s="272" t="str">
        <f>IF(ISBLANK(INDEX('Policy Characteristics'!B:B,MATCH($C171,'Policy Characteristics'!$C:$C,0))),"",INDEX('Policy Characteristics'!B:B,MATCH($C171,'Policy Characteristics'!$C:$C,0)))</f>
        <v>Rebate for Efficient Products</v>
      </c>
      <c r="C171" s="274" t="str">
        <f t="shared" si="15"/>
        <v>Boolean Rebate Program for Efficient Components</v>
      </c>
      <c r="D171" s="44" t="s">
        <v>123</v>
      </c>
      <c r="E171" s="44"/>
      <c r="F171" s="44" t="s">
        <v>129</v>
      </c>
      <c r="G171" s="44"/>
      <c r="H171" s="43">
        <v>607</v>
      </c>
      <c r="I171" s="44" t="s">
        <v>46</v>
      </c>
      <c r="J171" s="274" t="str">
        <f>IF(ISBLANK(INDEX('Policy Characteristics'!D:D,MATCH($C171,'Policy Characteristics'!$C:$C,0))),"",INDEX('Policy Characteristics'!D:D,MATCH($C171,'Policy Characteristics'!$C:$C,0)))</f>
        <v>Rebate for Efficient Products</v>
      </c>
      <c r="K171" s="272" t="str">
        <f>IF(ISBLANK(INDEX('Policy Characteristics'!E:E,MATCH($C171,'Policy Characteristics'!$C:$C,0))),"",INDEX('Policy Characteristics'!E:E,MATCH($C171,'Policy Characteristics'!$C:$C,0)))</f>
        <v>bldgs rebate</v>
      </c>
      <c r="L171" s="272">
        <f>IF(ISBLANK(INDEX('Policy Characteristics'!F:F,MATCH($C171,'Policy Characteristics'!$C:$C,0))),"",INDEX('Policy Characteristics'!F:F,MATCH($C171,'Policy Characteristics'!$C:$C,0)))</f>
        <v>0</v>
      </c>
      <c r="M171" s="272">
        <f>IF(ISBLANK(INDEX('Policy Characteristics'!G:G,MATCH($C171,'Policy Characteristics'!$C:$C,0))),"",INDEX('Policy Characteristics'!G:G,MATCH($C171,'Policy Characteristics'!$C:$C,0)))</f>
        <v>1</v>
      </c>
      <c r="N171" s="272">
        <f>IF(ISBLANK(INDEX('Policy Characteristics'!H:H,MATCH($C171,'Policy Characteristics'!$C:$C,0))),"",INDEX('Policy Characteristics'!H:H,MATCH($C171,'Policy Characteristics'!$C:$C,0)))</f>
        <v>1</v>
      </c>
      <c r="O171" s="272" t="str">
        <f>IF(ISBLANK(INDEX('Policy Characteristics'!I:I,MATCH($C171,'Policy Characteristics'!$C:$C,0))),"",INDEX('Policy Characteristics'!I:I,MATCH($C171,'Policy Characteristics'!$C:$C,0)))</f>
        <v>on/off</v>
      </c>
      <c r="P171" s="272"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272" t="str">
        <f>IF(ISBLANK(INDEX('Policy Characteristics'!K:K,MATCH($C171,'Policy Characteristics'!$C:$C,0))),"",INDEX('Policy Characteristics'!K:K,MATCH($C171,'Policy Characteristics'!$C:$C,0)))</f>
        <v>buildings-sector-main.html#rebate</v>
      </c>
      <c r="R171" s="272" t="str">
        <f>IF(ISBLANK(INDEX('Policy Characteristics'!L:L,MATCH($C171,'Policy Characteristics'!$C:$C,0))),"",INDEX('Policy Characteristics'!L:L,MATCH($C171,'Policy Characteristics'!$C:$C,0)))</f>
        <v>rebate-for-efficient-products.html</v>
      </c>
    </row>
    <row r="172" spans="1:18" s="2" customFormat="1" x14ac:dyDescent="0.25">
      <c r="A172" s="272" t="str">
        <f>IF(ISBLANK(INDEX('Policy Characteristics'!A:A,MATCH($C172,'Policy Characteristics'!$C:$C,0))),"",INDEX('Policy Characteristics'!A:A,MATCH($C172,'Policy Characteristics'!$C:$C,0)))</f>
        <v>Electricity Supply</v>
      </c>
      <c r="B172" s="272" t="str">
        <f>IF(ISBLANK(INDEX('Policy Characteristics'!B:B,MATCH($C172,'Policy Characteristics'!$C:$C,0))),"",INDEX('Policy Characteristics'!B:B,MATCH($C172,'Policy Characteristics'!$C:$C,0)))</f>
        <v>Ban New Power Plants</v>
      </c>
      <c r="C172" s="273" t="s">
        <v>351</v>
      </c>
      <c r="D172" s="44" t="s">
        <v>471</v>
      </c>
      <c r="E172" s="44"/>
      <c r="F172" s="44" t="s">
        <v>470</v>
      </c>
      <c r="G172" s="6"/>
      <c r="H172" s="46">
        <v>167</v>
      </c>
      <c r="I172" s="6" t="s">
        <v>45</v>
      </c>
      <c r="J172" s="274" t="str">
        <f>IF(ISBLANK(INDEX('Policy Characteristics'!D:D,MATCH($C172,'Policy Characteristics'!$C:$C,0))),"",INDEX('Policy Characteristics'!D:D,MATCH($C172,'Policy Characteristics'!$C:$C,0)))</f>
        <v>Ban New Power Plants</v>
      </c>
      <c r="K172" s="272" t="str">
        <f>IF(ISBLANK(INDEX('Policy Characteristics'!E:E,MATCH($C172,'Policy Characteristics'!$C:$C,0))),"",INDEX('Policy Characteristics'!E:E,MATCH($C172,'Policy Characteristics'!$C:$C,0)))</f>
        <v>elec ban new power plants</v>
      </c>
      <c r="L172" s="272">
        <f>IF(ISBLANK(INDEX('Policy Characteristics'!F:F,MATCH($C172,'Policy Characteristics'!$C:$C,0))),"",INDEX('Policy Characteristics'!F:F,MATCH($C172,'Policy Characteristics'!$C:$C,0)))</f>
        <v>0</v>
      </c>
      <c r="M172" s="272">
        <f>IF(ISBLANK(INDEX('Policy Characteristics'!G:G,MATCH($C172,'Policy Characteristics'!$C:$C,0))),"",INDEX('Policy Characteristics'!G:G,MATCH($C172,'Policy Characteristics'!$C:$C,0)))</f>
        <v>1</v>
      </c>
      <c r="N172" s="272">
        <f>IF(ISBLANK(INDEX('Policy Characteristics'!H:H,MATCH($C172,'Policy Characteristics'!$C:$C,0))),"",INDEX('Policy Characteristics'!H:H,MATCH($C172,'Policy Characteristics'!$C:$C,0)))</f>
        <v>1</v>
      </c>
      <c r="O172" s="272" t="str">
        <f>IF(ISBLANK(INDEX('Policy Characteristics'!I:I,MATCH($C172,'Policy Characteristics'!$C:$C,0))),"",INDEX('Policy Characteristics'!I:I,MATCH($C172,'Policy Characteristics'!$C:$C,0)))</f>
        <v>on/off</v>
      </c>
      <c r="P172" s="272" t="str">
        <f>IF(ISBLANK(INDEX('Policy Characteristics'!J:J,MATCH($C172,'Policy Characteristics'!$C:$C,0))),"",INDEX('Policy Characteristics'!J:J,MATCH($C172,'Policy Characteristics'!$C:$C,0)))</f>
        <v>**Description:** This policy prevents new capacity of the selected type(s) from being built or deployed.</v>
      </c>
      <c r="Q172" s="272" t="str">
        <f>IF(ISBLANK(INDEX('Policy Characteristics'!K:K,MATCH($C172,'Policy Characteristics'!$C:$C,0))),"",INDEX('Policy Characteristics'!K:K,MATCH($C172,'Policy Characteristics'!$C:$C,0)))</f>
        <v>electricity-sector-main.html#ban</v>
      </c>
      <c r="R172" s="272" t="str">
        <f>IF(ISBLANK(INDEX('Policy Characteristics'!L:L,MATCH($C172,'Policy Characteristics'!$C:$C,0))),"",INDEX('Policy Characteristics'!L:L,MATCH($C172,'Policy Characteristics'!$C:$C,0)))</f>
        <v>ban-new-capacity.html</v>
      </c>
    </row>
    <row r="173" spans="1:18" s="4" customFormat="1" x14ac:dyDescent="0.25">
      <c r="A173" s="272" t="str">
        <f>IF(ISBLANK(INDEX('Policy Characteristics'!A:A,MATCH($C173,'Policy Characteristics'!$C:$C,0))),"",INDEX('Policy Characteristics'!A:A,MATCH($C173,'Policy Characteristics'!$C:$C,0)))</f>
        <v>Electricity Supply</v>
      </c>
      <c r="B173" s="272" t="str">
        <f>IF(ISBLANK(INDEX('Policy Characteristics'!B:B,MATCH($C173,'Policy Characteristics'!$C:$C,0))),"",INDEX('Policy Characteristics'!B:B,MATCH($C173,'Policy Characteristics'!$C:$C,0)))</f>
        <v>Ban New Power Plants</v>
      </c>
      <c r="C173" s="274" t="str">
        <f t="shared" ref="C173:C183" si="16">C$172</f>
        <v>Boolean Ban New Power Plants</v>
      </c>
      <c r="D173" s="6" t="s">
        <v>326</v>
      </c>
      <c r="E173" s="44"/>
      <c r="F173" s="6" t="s">
        <v>327</v>
      </c>
      <c r="G173" s="44"/>
      <c r="H173" s="43">
        <v>168</v>
      </c>
      <c r="I173" s="44" t="s">
        <v>45</v>
      </c>
      <c r="J173" s="274" t="str">
        <f>IF(ISBLANK(INDEX('Policy Characteristics'!D:D,MATCH($C173,'Policy Characteristics'!$C:$C,0))),"",INDEX('Policy Characteristics'!D:D,MATCH($C173,'Policy Characteristics'!$C:$C,0)))</f>
        <v>Ban New Power Plants</v>
      </c>
      <c r="K173" s="272" t="str">
        <f>IF(ISBLANK(INDEX('Policy Characteristics'!E:E,MATCH($C173,'Policy Characteristics'!$C:$C,0))),"",INDEX('Policy Characteristics'!E:E,MATCH($C173,'Policy Characteristics'!$C:$C,0)))</f>
        <v>elec ban new power plants</v>
      </c>
      <c r="L173" s="272">
        <f>IF(ISBLANK(INDEX('Policy Characteristics'!F:F,MATCH($C173,'Policy Characteristics'!$C:$C,0))),"",INDEX('Policy Characteristics'!F:F,MATCH($C173,'Policy Characteristics'!$C:$C,0)))</f>
        <v>0</v>
      </c>
      <c r="M173" s="272">
        <f>IF(ISBLANK(INDEX('Policy Characteristics'!G:G,MATCH($C173,'Policy Characteristics'!$C:$C,0))),"",INDEX('Policy Characteristics'!G:G,MATCH($C173,'Policy Characteristics'!$C:$C,0)))</f>
        <v>1</v>
      </c>
      <c r="N173" s="272">
        <f>IF(ISBLANK(INDEX('Policy Characteristics'!H:H,MATCH($C173,'Policy Characteristics'!$C:$C,0))),"",INDEX('Policy Characteristics'!H:H,MATCH($C173,'Policy Characteristics'!$C:$C,0)))</f>
        <v>1</v>
      </c>
      <c r="O173" s="272" t="str">
        <f>IF(ISBLANK(INDEX('Policy Characteristics'!I:I,MATCH($C173,'Policy Characteristics'!$C:$C,0))),"",INDEX('Policy Characteristics'!I:I,MATCH($C173,'Policy Characteristics'!$C:$C,0)))</f>
        <v>on/off</v>
      </c>
      <c r="P173" s="272" t="str">
        <f>IF(ISBLANK(INDEX('Policy Characteristics'!J:J,MATCH($C173,'Policy Characteristics'!$C:$C,0))),"",INDEX('Policy Characteristics'!J:J,MATCH($C173,'Policy Characteristics'!$C:$C,0)))</f>
        <v>**Description:** This policy prevents new capacity of the selected type(s) from being built or deployed.</v>
      </c>
      <c r="Q173" s="272" t="str">
        <f>IF(ISBLANK(INDEX('Policy Characteristics'!K:K,MATCH($C173,'Policy Characteristics'!$C:$C,0))),"",INDEX('Policy Characteristics'!K:K,MATCH($C173,'Policy Characteristics'!$C:$C,0)))</f>
        <v>electricity-sector-main.html#ban</v>
      </c>
      <c r="R173" s="272" t="str">
        <f>IF(ISBLANK(INDEX('Policy Characteristics'!L:L,MATCH($C173,'Policy Characteristics'!$C:$C,0))),"",INDEX('Policy Characteristics'!L:L,MATCH($C173,'Policy Characteristics'!$C:$C,0)))</f>
        <v>ban-new-capacity.html</v>
      </c>
    </row>
    <row r="174" spans="1:18" s="4" customFormat="1" x14ac:dyDescent="0.25">
      <c r="A174" s="272" t="str">
        <f>IF(ISBLANK(INDEX('Policy Characteristics'!A:A,MATCH($C174,'Policy Characteristics'!$C:$C,0))),"",INDEX('Policy Characteristics'!A:A,MATCH($C174,'Policy Characteristics'!$C:$C,0)))</f>
        <v>Electricity Supply</v>
      </c>
      <c r="B174" s="272" t="str">
        <f>IF(ISBLANK(INDEX('Policy Characteristics'!B:B,MATCH($C174,'Policy Characteristics'!$C:$C,0))),"",INDEX('Policy Characteristics'!B:B,MATCH($C174,'Policy Characteristics'!$C:$C,0)))</f>
        <v>Ban New Power Plants</v>
      </c>
      <c r="C174" s="274" t="str">
        <f t="shared" si="16"/>
        <v>Boolean Ban New Power Plants</v>
      </c>
      <c r="D174" s="6" t="s">
        <v>77</v>
      </c>
      <c r="E174" s="44"/>
      <c r="F174" s="6" t="s">
        <v>91</v>
      </c>
      <c r="G174" s="44"/>
      <c r="H174" s="46">
        <v>169</v>
      </c>
      <c r="I174" s="44" t="s">
        <v>45</v>
      </c>
      <c r="J174" s="274" t="str">
        <f>IF(ISBLANK(INDEX('Policy Characteristics'!D:D,MATCH($C174,'Policy Characteristics'!$C:$C,0))),"",INDEX('Policy Characteristics'!D:D,MATCH($C174,'Policy Characteristics'!$C:$C,0)))</f>
        <v>Ban New Power Plants</v>
      </c>
      <c r="K174" s="272" t="str">
        <f>IF(ISBLANK(INDEX('Policy Characteristics'!E:E,MATCH($C174,'Policy Characteristics'!$C:$C,0))),"",INDEX('Policy Characteristics'!E:E,MATCH($C174,'Policy Characteristics'!$C:$C,0)))</f>
        <v>elec ban new power plants</v>
      </c>
      <c r="L174" s="272">
        <f>IF(ISBLANK(INDEX('Policy Characteristics'!F:F,MATCH($C174,'Policy Characteristics'!$C:$C,0))),"",INDEX('Policy Characteristics'!F:F,MATCH($C174,'Policy Characteristics'!$C:$C,0)))</f>
        <v>0</v>
      </c>
      <c r="M174" s="272">
        <f>IF(ISBLANK(INDEX('Policy Characteristics'!G:G,MATCH($C174,'Policy Characteristics'!$C:$C,0))),"",INDEX('Policy Characteristics'!G:G,MATCH($C174,'Policy Characteristics'!$C:$C,0)))</f>
        <v>1</v>
      </c>
      <c r="N174" s="272">
        <f>IF(ISBLANK(INDEX('Policy Characteristics'!H:H,MATCH($C174,'Policy Characteristics'!$C:$C,0))),"",INDEX('Policy Characteristics'!H:H,MATCH($C174,'Policy Characteristics'!$C:$C,0)))</f>
        <v>1</v>
      </c>
      <c r="O174" s="272" t="str">
        <f>IF(ISBLANK(INDEX('Policy Characteristics'!I:I,MATCH($C174,'Policy Characteristics'!$C:$C,0))),"",INDEX('Policy Characteristics'!I:I,MATCH($C174,'Policy Characteristics'!$C:$C,0)))</f>
        <v>on/off</v>
      </c>
      <c r="P174" s="272" t="str">
        <f>IF(ISBLANK(INDEX('Policy Characteristics'!J:J,MATCH($C174,'Policy Characteristics'!$C:$C,0))),"",INDEX('Policy Characteristics'!J:J,MATCH($C174,'Policy Characteristics'!$C:$C,0)))</f>
        <v>**Description:** This policy prevents new capacity of the selected type(s) from being built or deployed.</v>
      </c>
      <c r="Q174" s="272" t="str">
        <f>IF(ISBLANK(INDEX('Policy Characteristics'!K:K,MATCH($C174,'Policy Characteristics'!$C:$C,0))),"",INDEX('Policy Characteristics'!K:K,MATCH($C174,'Policy Characteristics'!$C:$C,0)))</f>
        <v>electricity-sector-main.html#ban</v>
      </c>
      <c r="R174" s="272" t="str">
        <f>IF(ISBLANK(INDEX('Policy Characteristics'!L:L,MATCH($C174,'Policy Characteristics'!$C:$C,0))),"",INDEX('Policy Characteristics'!L:L,MATCH($C174,'Policy Characteristics'!$C:$C,0)))</f>
        <v>ban-new-capacity.html</v>
      </c>
    </row>
    <row r="175" spans="1:18" s="4" customFormat="1" x14ac:dyDescent="0.25">
      <c r="A175" s="272" t="str">
        <f>IF(ISBLANK(INDEX('Policy Characteristics'!A:A,MATCH($C175,'Policy Characteristics'!$C:$C,0))),"",INDEX('Policy Characteristics'!A:A,MATCH($C175,'Policy Characteristics'!$C:$C,0)))</f>
        <v>Electricity Supply</v>
      </c>
      <c r="B175" s="272" t="str">
        <f>IF(ISBLANK(INDEX('Policy Characteristics'!B:B,MATCH($C175,'Policy Characteristics'!$C:$C,0))),"",INDEX('Policy Characteristics'!B:B,MATCH($C175,'Policy Characteristics'!$C:$C,0)))</f>
        <v>Ban New Power Plants</v>
      </c>
      <c r="C175" s="274" t="str">
        <f t="shared" si="16"/>
        <v>Boolean Ban New Power Plants</v>
      </c>
      <c r="D175" s="6" t="s">
        <v>78</v>
      </c>
      <c r="E175" s="44"/>
      <c r="F175" s="6" t="s">
        <v>92</v>
      </c>
      <c r="G175" s="44"/>
      <c r="H175" s="43">
        <v>170</v>
      </c>
      <c r="I175" s="44" t="s">
        <v>45</v>
      </c>
      <c r="J175" s="274" t="str">
        <f>IF(ISBLANK(INDEX('Policy Characteristics'!D:D,MATCH($C175,'Policy Characteristics'!$C:$C,0))),"",INDEX('Policy Characteristics'!D:D,MATCH($C175,'Policy Characteristics'!$C:$C,0)))</f>
        <v>Ban New Power Plants</v>
      </c>
      <c r="K175" s="272" t="str">
        <f>IF(ISBLANK(INDEX('Policy Characteristics'!E:E,MATCH($C175,'Policy Characteristics'!$C:$C,0))),"",INDEX('Policy Characteristics'!E:E,MATCH($C175,'Policy Characteristics'!$C:$C,0)))</f>
        <v>elec ban new power plants</v>
      </c>
      <c r="L175" s="272">
        <f>IF(ISBLANK(INDEX('Policy Characteristics'!F:F,MATCH($C175,'Policy Characteristics'!$C:$C,0))),"",INDEX('Policy Characteristics'!F:F,MATCH($C175,'Policy Characteristics'!$C:$C,0)))</f>
        <v>0</v>
      </c>
      <c r="M175" s="272">
        <f>IF(ISBLANK(INDEX('Policy Characteristics'!G:G,MATCH($C175,'Policy Characteristics'!$C:$C,0))),"",INDEX('Policy Characteristics'!G:G,MATCH($C175,'Policy Characteristics'!$C:$C,0)))</f>
        <v>1</v>
      </c>
      <c r="N175" s="272">
        <f>IF(ISBLANK(INDEX('Policy Characteristics'!H:H,MATCH($C175,'Policy Characteristics'!$C:$C,0))),"",INDEX('Policy Characteristics'!H:H,MATCH($C175,'Policy Characteristics'!$C:$C,0)))</f>
        <v>1</v>
      </c>
      <c r="O175" s="272" t="str">
        <f>IF(ISBLANK(INDEX('Policy Characteristics'!I:I,MATCH($C175,'Policy Characteristics'!$C:$C,0))),"",INDEX('Policy Characteristics'!I:I,MATCH($C175,'Policy Characteristics'!$C:$C,0)))</f>
        <v>on/off</v>
      </c>
      <c r="P175" s="272" t="str">
        <f>IF(ISBLANK(INDEX('Policy Characteristics'!J:J,MATCH($C175,'Policy Characteristics'!$C:$C,0))),"",INDEX('Policy Characteristics'!J:J,MATCH($C175,'Policy Characteristics'!$C:$C,0)))</f>
        <v>**Description:** This policy prevents new capacity of the selected type(s) from being built or deployed.</v>
      </c>
      <c r="Q175" s="272" t="str">
        <f>IF(ISBLANK(INDEX('Policy Characteristics'!K:K,MATCH($C175,'Policy Characteristics'!$C:$C,0))),"",INDEX('Policy Characteristics'!K:K,MATCH($C175,'Policy Characteristics'!$C:$C,0)))</f>
        <v>electricity-sector-main.html#ban</v>
      </c>
      <c r="R175" s="272" t="str">
        <f>IF(ISBLANK(INDEX('Policy Characteristics'!L:L,MATCH($C175,'Policy Characteristics'!$C:$C,0))),"",INDEX('Policy Characteristics'!L:L,MATCH($C175,'Policy Characteristics'!$C:$C,0)))</f>
        <v>ban-new-capacity.html</v>
      </c>
    </row>
    <row r="176" spans="1:18" s="4" customFormat="1" x14ac:dyDescent="0.25">
      <c r="A176" s="272" t="str">
        <f>IF(ISBLANK(INDEX('Policy Characteristics'!A:A,MATCH($C176,'Policy Characteristics'!$C:$C,0))),"",INDEX('Policy Characteristics'!A:A,MATCH($C176,'Policy Characteristics'!$C:$C,0)))</f>
        <v>Electricity Supply</v>
      </c>
      <c r="B176" s="272" t="str">
        <f>IF(ISBLANK(INDEX('Policy Characteristics'!B:B,MATCH($C176,'Policy Characteristics'!$C:$C,0))),"",INDEX('Policy Characteristics'!B:B,MATCH($C176,'Policy Characteristics'!$C:$C,0)))</f>
        <v>Ban New Power Plants</v>
      </c>
      <c r="C176" s="274" t="str">
        <f t="shared" si="16"/>
        <v>Boolean Ban New Power Plants</v>
      </c>
      <c r="D176" s="6" t="s">
        <v>472</v>
      </c>
      <c r="E176" s="44"/>
      <c r="F176" s="6" t="s">
        <v>475</v>
      </c>
      <c r="G176" s="44"/>
      <c r="H176" s="43">
        <v>608</v>
      </c>
      <c r="I176" s="44" t="s">
        <v>46</v>
      </c>
      <c r="J176" s="274" t="str">
        <f>IF(ISBLANK(INDEX('Policy Characteristics'!D:D,MATCH($C176,'Policy Characteristics'!$C:$C,0))),"",INDEX('Policy Characteristics'!D:D,MATCH($C176,'Policy Characteristics'!$C:$C,0)))</f>
        <v>Ban New Power Plants</v>
      </c>
      <c r="K176" s="272" t="str">
        <f>IF(ISBLANK(INDEX('Policy Characteristics'!E:E,MATCH($C176,'Policy Characteristics'!$C:$C,0))),"",INDEX('Policy Characteristics'!E:E,MATCH($C176,'Policy Characteristics'!$C:$C,0)))</f>
        <v>elec ban new power plants</v>
      </c>
      <c r="L176" s="272">
        <f>IF(ISBLANK(INDEX('Policy Characteristics'!F:F,MATCH($C176,'Policy Characteristics'!$C:$C,0))),"",INDEX('Policy Characteristics'!F:F,MATCH($C176,'Policy Characteristics'!$C:$C,0)))</f>
        <v>0</v>
      </c>
      <c r="M176" s="272">
        <f>IF(ISBLANK(INDEX('Policy Characteristics'!G:G,MATCH($C176,'Policy Characteristics'!$C:$C,0))),"",INDEX('Policy Characteristics'!G:G,MATCH($C176,'Policy Characteristics'!$C:$C,0)))</f>
        <v>1</v>
      </c>
      <c r="N176" s="272">
        <f>IF(ISBLANK(INDEX('Policy Characteristics'!H:H,MATCH($C176,'Policy Characteristics'!$C:$C,0))),"",INDEX('Policy Characteristics'!H:H,MATCH($C176,'Policy Characteristics'!$C:$C,0)))</f>
        <v>1</v>
      </c>
      <c r="O176" s="272" t="str">
        <f>IF(ISBLANK(INDEX('Policy Characteristics'!I:I,MATCH($C176,'Policy Characteristics'!$C:$C,0))),"",INDEX('Policy Characteristics'!I:I,MATCH($C176,'Policy Characteristics'!$C:$C,0)))</f>
        <v>on/off</v>
      </c>
      <c r="P176" s="272" t="str">
        <f>IF(ISBLANK(INDEX('Policy Characteristics'!J:J,MATCH($C176,'Policy Characteristics'!$C:$C,0))),"",INDEX('Policy Characteristics'!J:J,MATCH($C176,'Policy Characteristics'!$C:$C,0)))</f>
        <v>**Description:** This policy prevents new capacity of the selected type(s) from being built or deployed.</v>
      </c>
      <c r="Q176" s="272" t="str">
        <f>IF(ISBLANK(INDEX('Policy Characteristics'!K:K,MATCH($C176,'Policy Characteristics'!$C:$C,0))),"",INDEX('Policy Characteristics'!K:K,MATCH($C176,'Policy Characteristics'!$C:$C,0)))</f>
        <v>electricity-sector-main.html#ban</v>
      </c>
      <c r="R176" s="272" t="str">
        <f>IF(ISBLANK(INDEX('Policy Characteristics'!L:L,MATCH($C176,'Policy Characteristics'!$C:$C,0))),"",INDEX('Policy Characteristics'!L:L,MATCH($C176,'Policy Characteristics'!$C:$C,0)))</f>
        <v>ban-new-capacity.html</v>
      </c>
    </row>
    <row r="177" spans="1:18" s="4" customFormat="1" x14ac:dyDescent="0.25">
      <c r="A177" s="272" t="str">
        <f>IF(ISBLANK(INDEX('Policy Characteristics'!A:A,MATCH($C177,'Policy Characteristics'!$C:$C,0))),"",INDEX('Policy Characteristics'!A:A,MATCH($C177,'Policy Characteristics'!$C:$C,0)))</f>
        <v>Electricity Supply</v>
      </c>
      <c r="B177" s="272" t="str">
        <f>IF(ISBLANK(INDEX('Policy Characteristics'!B:B,MATCH($C177,'Policy Characteristics'!$C:$C,0))),"",INDEX('Policy Characteristics'!B:B,MATCH($C177,'Policy Characteristics'!$C:$C,0)))</f>
        <v>Ban New Power Plants</v>
      </c>
      <c r="C177" s="274" t="str">
        <f t="shared" si="16"/>
        <v>Boolean Ban New Power Plants</v>
      </c>
      <c r="D177" s="6" t="s">
        <v>79</v>
      </c>
      <c r="E177" s="44"/>
      <c r="F177" s="6" t="s">
        <v>93</v>
      </c>
      <c r="G177" s="44"/>
      <c r="H177" s="43">
        <v>609</v>
      </c>
      <c r="I177" s="44" t="s">
        <v>46</v>
      </c>
      <c r="J177" s="274" t="str">
        <f>IF(ISBLANK(INDEX('Policy Characteristics'!D:D,MATCH($C177,'Policy Characteristics'!$C:$C,0))),"",INDEX('Policy Characteristics'!D:D,MATCH($C177,'Policy Characteristics'!$C:$C,0)))</f>
        <v>Ban New Power Plants</v>
      </c>
      <c r="K177" s="272" t="str">
        <f>IF(ISBLANK(INDEX('Policy Characteristics'!E:E,MATCH($C177,'Policy Characteristics'!$C:$C,0))),"",INDEX('Policy Characteristics'!E:E,MATCH($C177,'Policy Characteristics'!$C:$C,0)))</f>
        <v>elec ban new power plants</v>
      </c>
      <c r="L177" s="272">
        <f>IF(ISBLANK(INDEX('Policy Characteristics'!F:F,MATCH($C177,'Policy Characteristics'!$C:$C,0))),"",INDEX('Policy Characteristics'!F:F,MATCH($C177,'Policy Characteristics'!$C:$C,0)))</f>
        <v>0</v>
      </c>
      <c r="M177" s="272">
        <f>IF(ISBLANK(INDEX('Policy Characteristics'!G:G,MATCH($C177,'Policy Characteristics'!$C:$C,0))),"",INDEX('Policy Characteristics'!G:G,MATCH($C177,'Policy Characteristics'!$C:$C,0)))</f>
        <v>1</v>
      </c>
      <c r="N177" s="272">
        <f>IF(ISBLANK(INDEX('Policy Characteristics'!H:H,MATCH($C177,'Policy Characteristics'!$C:$C,0))),"",INDEX('Policy Characteristics'!H:H,MATCH($C177,'Policy Characteristics'!$C:$C,0)))</f>
        <v>1</v>
      </c>
      <c r="O177" s="272" t="str">
        <f>IF(ISBLANK(INDEX('Policy Characteristics'!I:I,MATCH($C177,'Policy Characteristics'!$C:$C,0))),"",INDEX('Policy Characteristics'!I:I,MATCH($C177,'Policy Characteristics'!$C:$C,0)))</f>
        <v>on/off</v>
      </c>
      <c r="P177" s="272" t="str">
        <f>IF(ISBLANK(INDEX('Policy Characteristics'!J:J,MATCH($C177,'Policy Characteristics'!$C:$C,0))),"",INDEX('Policy Characteristics'!J:J,MATCH($C177,'Policy Characteristics'!$C:$C,0)))</f>
        <v>**Description:** This policy prevents new capacity of the selected type(s) from being built or deployed.</v>
      </c>
      <c r="Q177" s="272" t="str">
        <f>IF(ISBLANK(INDEX('Policy Characteristics'!K:K,MATCH($C177,'Policy Characteristics'!$C:$C,0))),"",INDEX('Policy Characteristics'!K:K,MATCH($C177,'Policy Characteristics'!$C:$C,0)))</f>
        <v>electricity-sector-main.html#ban</v>
      </c>
      <c r="R177" s="272" t="str">
        <f>IF(ISBLANK(INDEX('Policy Characteristics'!L:L,MATCH($C177,'Policy Characteristics'!$C:$C,0))),"",INDEX('Policy Characteristics'!L:L,MATCH($C177,'Policy Characteristics'!$C:$C,0)))</f>
        <v>ban-new-capacity.html</v>
      </c>
    </row>
    <row r="178" spans="1:18" s="4" customFormat="1" x14ac:dyDescent="0.25">
      <c r="A178" s="272" t="str">
        <f>IF(ISBLANK(INDEX('Policy Characteristics'!A:A,MATCH($C178,'Policy Characteristics'!$C:$C,0))),"",INDEX('Policy Characteristics'!A:A,MATCH($C178,'Policy Characteristics'!$C:$C,0)))</f>
        <v>Electricity Supply</v>
      </c>
      <c r="B178" s="272" t="str">
        <f>IF(ISBLANK(INDEX('Policy Characteristics'!B:B,MATCH($C178,'Policy Characteristics'!$C:$C,0))),"",INDEX('Policy Characteristics'!B:B,MATCH($C178,'Policy Characteristics'!$C:$C,0)))</f>
        <v>Ban New Power Plants</v>
      </c>
      <c r="C178" s="274" t="str">
        <f t="shared" si="16"/>
        <v>Boolean Ban New Power Plants</v>
      </c>
      <c r="D178" s="6" t="s">
        <v>80</v>
      </c>
      <c r="E178" s="44"/>
      <c r="F178" s="6" t="s">
        <v>94</v>
      </c>
      <c r="G178" s="44"/>
      <c r="H178" s="43">
        <v>610</v>
      </c>
      <c r="I178" s="44" t="s">
        <v>46</v>
      </c>
      <c r="J178" s="274" t="str">
        <f>IF(ISBLANK(INDEX('Policy Characteristics'!D:D,MATCH($C178,'Policy Characteristics'!$C:$C,0))),"",INDEX('Policy Characteristics'!D:D,MATCH($C178,'Policy Characteristics'!$C:$C,0)))</f>
        <v>Ban New Power Plants</v>
      </c>
      <c r="K178" s="272" t="str">
        <f>IF(ISBLANK(INDEX('Policy Characteristics'!E:E,MATCH($C178,'Policy Characteristics'!$C:$C,0))),"",INDEX('Policy Characteristics'!E:E,MATCH($C178,'Policy Characteristics'!$C:$C,0)))</f>
        <v>elec ban new power plants</v>
      </c>
      <c r="L178" s="272">
        <f>IF(ISBLANK(INDEX('Policy Characteristics'!F:F,MATCH($C178,'Policy Characteristics'!$C:$C,0))),"",INDEX('Policy Characteristics'!F:F,MATCH($C178,'Policy Characteristics'!$C:$C,0)))</f>
        <v>0</v>
      </c>
      <c r="M178" s="272">
        <f>IF(ISBLANK(INDEX('Policy Characteristics'!G:G,MATCH($C178,'Policy Characteristics'!$C:$C,0))),"",INDEX('Policy Characteristics'!G:G,MATCH($C178,'Policy Characteristics'!$C:$C,0)))</f>
        <v>1</v>
      </c>
      <c r="N178" s="272">
        <f>IF(ISBLANK(INDEX('Policy Characteristics'!H:H,MATCH($C178,'Policy Characteristics'!$C:$C,0))),"",INDEX('Policy Characteristics'!H:H,MATCH($C178,'Policy Characteristics'!$C:$C,0)))</f>
        <v>1</v>
      </c>
      <c r="O178" s="272" t="str">
        <f>IF(ISBLANK(INDEX('Policy Characteristics'!I:I,MATCH($C178,'Policy Characteristics'!$C:$C,0))),"",INDEX('Policy Characteristics'!I:I,MATCH($C178,'Policy Characteristics'!$C:$C,0)))</f>
        <v>on/off</v>
      </c>
      <c r="P178" s="272" t="str">
        <f>IF(ISBLANK(INDEX('Policy Characteristics'!J:J,MATCH($C178,'Policy Characteristics'!$C:$C,0))),"",INDEX('Policy Characteristics'!J:J,MATCH($C178,'Policy Characteristics'!$C:$C,0)))</f>
        <v>**Description:** This policy prevents new capacity of the selected type(s) from being built or deployed.</v>
      </c>
      <c r="Q178" s="272" t="str">
        <f>IF(ISBLANK(INDEX('Policy Characteristics'!K:K,MATCH($C178,'Policy Characteristics'!$C:$C,0))),"",INDEX('Policy Characteristics'!K:K,MATCH($C178,'Policy Characteristics'!$C:$C,0)))</f>
        <v>electricity-sector-main.html#ban</v>
      </c>
      <c r="R178" s="272" t="str">
        <f>IF(ISBLANK(INDEX('Policy Characteristics'!L:L,MATCH($C178,'Policy Characteristics'!$C:$C,0))),"",INDEX('Policy Characteristics'!L:L,MATCH($C178,'Policy Characteristics'!$C:$C,0)))</f>
        <v>ban-new-capacity.html</v>
      </c>
    </row>
    <row r="179" spans="1:18" s="4" customFormat="1" x14ac:dyDescent="0.25">
      <c r="A179" s="272" t="str">
        <f>IF(ISBLANK(INDEX('Policy Characteristics'!A:A,MATCH($C179,'Policy Characteristics'!$C:$C,0))),"",INDEX('Policy Characteristics'!A:A,MATCH($C179,'Policy Characteristics'!$C:$C,0)))</f>
        <v>Electricity Supply</v>
      </c>
      <c r="B179" s="272" t="str">
        <f>IF(ISBLANK(INDEX('Policy Characteristics'!B:B,MATCH($C179,'Policy Characteristics'!$C:$C,0))),"",INDEX('Policy Characteristics'!B:B,MATCH($C179,'Policy Characteristics'!$C:$C,0)))</f>
        <v>Ban New Power Plants</v>
      </c>
      <c r="C179" s="274" t="str">
        <f t="shared" si="16"/>
        <v>Boolean Ban New Power Plants</v>
      </c>
      <c r="D179" s="6" t="s">
        <v>81</v>
      </c>
      <c r="E179" s="44"/>
      <c r="F179" s="6" t="s">
        <v>95</v>
      </c>
      <c r="G179" s="44"/>
      <c r="H179" s="43">
        <v>611</v>
      </c>
      <c r="I179" s="44" t="s">
        <v>46</v>
      </c>
      <c r="J179" s="274" t="str">
        <f>IF(ISBLANK(INDEX('Policy Characteristics'!D:D,MATCH($C179,'Policy Characteristics'!$C:$C,0))),"",INDEX('Policy Characteristics'!D:D,MATCH($C179,'Policy Characteristics'!$C:$C,0)))</f>
        <v>Ban New Power Plants</v>
      </c>
      <c r="K179" s="272" t="str">
        <f>IF(ISBLANK(INDEX('Policy Characteristics'!E:E,MATCH($C179,'Policy Characteristics'!$C:$C,0))),"",INDEX('Policy Characteristics'!E:E,MATCH($C179,'Policy Characteristics'!$C:$C,0)))</f>
        <v>elec ban new power plants</v>
      </c>
      <c r="L179" s="272">
        <f>IF(ISBLANK(INDEX('Policy Characteristics'!F:F,MATCH($C179,'Policy Characteristics'!$C:$C,0))),"",INDEX('Policy Characteristics'!F:F,MATCH($C179,'Policy Characteristics'!$C:$C,0)))</f>
        <v>0</v>
      </c>
      <c r="M179" s="272">
        <f>IF(ISBLANK(INDEX('Policy Characteristics'!G:G,MATCH($C179,'Policy Characteristics'!$C:$C,0))),"",INDEX('Policy Characteristics'!G:G,MATCH($C179,'Policy Characteristics'!$C:$C,0)))</f>
        <v>1</v>
      </c>
      <c r="N179" s="272">
        <f>IF(ISBLANK(INDEX('Policy Characteristics'!H:H,MATCH($C179,'Policy Characteristics'!$C:$C,0))),"",INDEX('Policy Characteristics'!H:H,MATCH($C179,'Policy Characteristics'!$C:$C,0)))</f>
        <v>1</v>
      </c>
      <c r="O179" s="272" t="str">
        <f>IF(ISBLANK(INDEX('Policy Characteristics'!I:I,MATCH($C179,'Policy Characteristics'!$C:$C,0))),"",INDEX('Policy Characteristics'!I:I,MATCH($C179,'Policy Characteristics'!$C:$C,0)))</f>
        <v>on/off</v>
      </c>
      <c r="P179" s="272" t="str">
        <f>IF(ISBLANK(INDEX('Policy Characteristics'!J:J,MATCH($C179,'Policy Characteristics'!$C:$C,0))),"",INDEX('Policy Characteristics'!J:J,MATCH($C179,'Policy Characteristics'!$C:$C,0)))</f>
        <v>**Description:** This policy prevents new capacity of the selected type(s) from being built or deployed.</v>
      </c>
      <c r="Q179" s="272" t="str">
        <f>IF(ISBLANK(INDEX('Policy Characteristics'!K:K,MATCH($C179,'Policy Characteristics'!$C:$C,0))),"",INDEX('Policy Characteristics'!K:K,MATCH($C179,'Policy Characteristics'!$C:$C,0)))</f>
        <v>electricity-sector-main.html#ban</v>
      </c>
      <c r="R179" s="272" t="str">
        <f>IF(ISBLANK(INDEX('Policy Characteristics'!L:L,MATCH($C179,'Policy Characteristics'!$C:$C,0))),"",INDEX('Policy Characteristics'!L:L,MATCH($C179,'Policy Characteristics'!$C:$C,0)))</f>
        <v>ban-new-capacity.html</v>
      </c>
    </row>
    <row r="180" spans="1:18" s="4" customFormat="1" x14ac:dyDescent="0.25">
      <c r="A180" s="272" t="str">
        <f>IF(ISBLANK(INDEX('Policy Characteristics'!A:A,MATCH($C180,'Policy Characteristics'!$C:$C,0))),"",INDEX('Policy Characteristics'!A:A,MATCH($C180,'Policy Characteristics'!$C:$C,0)))</f>
        <v>Electricity Supply</v>
      </c>
      <c r="B180" s="272" t="str">
        <f>IF(ISBLANK(INDEX('Policy Characteristics'!B:B,MATCH($C180,'Policy Characteristics'!$C:$C,0))),"",INDEX('Policy Characteristics'!B:B,MATCH($C180,'Policy Characteristics'!$C:$C,0)))</f>
        <v>Ban New Power Plants</v>
      </c>
      <c r="C180" s="274" t="str">
        <f t="shared" ref="C180:C187" si="17">C$172</f>
        <v>Boolean Ban New Power Plants</v>
      </c>
      <c r="D180" s="6" t="s">
        <v>2473</v>
      </c>
      <c r="E180" s="44"/>
      <c r="F180" s="6" t="s">
        <v>460</v>
      </c>
      <c r="G180" s="44"/>
      <c r="H180" s="43">
        <v>612</v>
      </c>
      <c r="I180" s="44" t="s">
        <v>46</v>
      </c>
      <c r="J180" s="274" t="str">
        <f>IF(ISBLANK(INDEX('Policy Characteristics'!D:D,MATCH($C180,'Policy Characteristics'!$C:$C,0))),"",INDEX('Policy Characteristics'!D:D,MATCH($C180,'Policy Characteristics'!$C:$C,0)))</f>
        <v>Ban New Power Plants</v>
      </c>
      <c r="K180" s="272" t="str">
        <f>IF(ISBLANK(INDEX('Policy Characteristics'!E:E,MATCH($C180,'Policy Characteristics'!$C:$C,0))),"",INDEX('Policy Characteristics'!E:E,MATCH($C180,'Policy Characteristics'!$C:$C,0)))</f>
        <v>elec ban new power plants</v>
      </c>
      <c r="L180" s="272">
        <f>IF(ISBLANK(INDEX('Policy Characteristics'!F:F,MATCH($C180,'Policy Characteristics'!$C:$C,0))),"",INDEX('Policy Characteristics'!F:F,MATCH($C180,'Policy Characteristics'!$C:$C,0)))</f>
        <v>0</v>
      </c>
      <c r="M180" s="272">
        <f>IF(ISBLANK(INDEX('Policy Characteristics'!G:G,MATCH($C180,'Policy Characteristics'!$C:$C,0))),"",INDEX('Policy Characteristics'!G:G,MATCH($C180,'Policy Characteristics'!$C:$C,0)))</f>
        <v>1</v>
      </c>
      <c r="N180" s="272">
        <f>IF(ISBLANK(INDEX('Policy Characteristics'!H:H,MATCH($C180,'Policy Characteristics'!$C:$C,0))),"",INDEX('Policy Characteristics'!H:H,MATCH($C180,'Policy Characteristics'!$C:$C,0)))</f>
        <v>1</v>
      </c>
      <c r="O180" s="272" t="str">
        <f>IF(ISBLANK(INDEX('Policy Characteristics'!I:I,MATCH($C180,'Policy Characteristics'!$C:$C,0))),"",INDEX('Policy Characteristics'!I:I,MATCH($C180,'Policy Characteristics'!$C:$C,0)))</f>
        <v>on/off</v>
      </c>
      <c r="P180" s="272" t="str">
        <f>IF(ISBLANK(INDEX('Policy Characteristics'!J:J,MATCH($C180,'Policy Characteristics'!$C:$C,0))),"",INDEX('Policy Characteristics'!J:J,MATCH($C180,'Policy Characteristics'!$C:$C,0)))</f>
        <v>**Description:** This policy prevents new capacity of the selected type(s) from being built or deployed.</v>
      </c>
      <c r="Q180" s="272" t="str">
        <f>IF(ISBLANK(INDEX('Policy Characteristics'!K:K,MATCH($C180,'Policy Characteristics'!$C:$C,0))),"",INDEX('Policy Characteristics'!K:K,MATCH($C180,'Policy Characteristics'!$C:$C,0)))</f>
        <v>electricity-sector-main.html#ban</v>
      </c>
      <c r="R180" s="272" t="str">
        <f>IF(ISBLANK(INDEX('Policy Characteristics'!L:L,MATCH($C180,'Policy Characteristics'!$C:$C,0))),"",INDEX('Policy Characteristics'!L:L,MATCH($C180,'Policy Characteristics'!$C:$C,0)))</f>
        <v>ban-new-capacity.html</v>
      </c>
    </row>
    <row r="181" spans="1:18" s="4" customFormat="1" x14ac:dyDescent="0.25">
      <c r="A181" s="272" t="str">
        <f>IF(ISBLANK(INDEX('Policy Characteristics'!A:A,MATCH($C181,'Policy Characteristics'!$C:$C,0))),"",INDEX('Policy Characteristics'!A:A,MATCH($C181,'Policy Characteristics'!$C:$C,0)))</f>
        <v>Electricity Supply</v>
      </c>
      <c r="B181" s="272" t="str">
        <f>IF(ISBLANK(INDEX('Policy Characteristics'!B:B,MATCH($C181,'Policy Characteristics'!$C:$C,0))),"",INDEX('Policy Characteristics'!B:B,MATCH($C181,'Policy Characteristics'!$C:$C,0)))</f>
        <v>Ban New Power Plants</v>
      </c>
      <c r="C181" s="274" t="str">
        <f t="shared" si="16"/>
        <v>Boolean Ban New Power Plants</v>
      </c>
      <c r="D181" s="6" t="s">
        <v>328</v>
      </c>
      <c r="E181" s="44"/>
      <c r="F181" s="6" t="s">
        <v>330</v>
      </c>
      <c r="G181" s="44"/>
      <c r="H181" s="43">
        <v>613</v>
      </c>
      <c r="I181" s="44" t="s">
        <v>46</v>
      </c>
      <c r="J181" s="274" t="str">
        <f>IF(ISBLANK(INDEX('Policy Characteristics'!D:D,MATCH($C181,'Policy Characteristics'!$C:$C,0))),"",INDEX('Policy Characteristics'!D:D,MATCH($C181,'Policy Characteristics'!$C:$C,0)))</f>
        <v>Ban New Power Plants</v>
      </c>
      <c r="K181" s="272" t="str">
        <f>IF(ISBLANK(INDEX('Policy Characteristics'!E:E,MATCH($C181,'Policy Characteristics'!$C:$C,0))),"",INDEX('Policy Characteristics'!E:E,MATCH($C181,'Policy Characteristics'!$C:$C,0)))</f>
        <v>elec ban new power plants</v>
      </c>
      <c r="L181" s="272">
        <f>IF(ISBLANK(INDEX('Policy Characteristics'!F:F,MATCH($C181,'Policy Characteristics'!$C:$C,0))),"",INDEX('Policy Characteristics'!F:F,MATCH($C181,'Policy Characteristics'!$C:$C,0)))</f>
        <v>0</v>
      </c>
      <c r="M181" s="272">
        <f>IF(ISBLANK(INDEX('Policy Characteristics'!G:G,MATCH($C181,'Policy Characteristics'!$C:$C,0))),"",INDEX('Policy Characteristics'!G:G,MATCH($C181,'Policy Characteristics'!$C:$C,0)))</f>
        <v>1</v>
      </c>
      <c r="N181" s="272">
        <f>IF(ISBLANK(INDEX('Policy Characteristics'!H:H,MATCH($C181,'Policy Characteristics'!$C:$C,0))),"",INDEX('Policy Characteristics'!H:H,MATCH($C181,'Policy Characteristics'!$C:$C,0)))</f>
        <v>1</v>
      </c>
      <c r="O181" s="272" t="str">
        <f>IF(ISBLANK(INDEX('Policy Characteristics'!I:I,MATCH($C181,'Policy Characteristics'!$C:$C,0))),"",INDEX('Policy Characteristics'!I:I,MATCH($C181,'Policy Characteristics'!$C:$C,0)))</f>
        <v>on/off</v>
      </c>
      <c r="P181" s="272" t="str">
        <f>IF(ISBLANK(INDEX('Policy Characteristics'!J:J,MATCH($C181,'Policy Characteristics'!$C:$C,0))),"",INDEX('Policy Characteristics'!J:J,MATCH($C181,'Policy Characteristics'!$C:$C,0)))</f>
        <v>**Description:** This policy prevents new capacity of the selected type(s) from being built or deployed.</v>
      </c>
      <c r="Q181" s="272" t="str">
        <f>IF(ISBLANK(INDEX('Policy Characteristics'!K:K,MATCH($C181,'Policy Characteristics'!$C:$C,0))),"",INDEX('Policy Characteristics'!K:K,MATCH($C181,'Policy Characteristics'!$C:$C,0)))</f>
        <v>electricity-sector-main.html#ban</v>
      </c>
      <c r="R181" s="272" t="str">
        <f>IF(ISBLANK(INDEX('Policy Characteristics'!L:L,MATCH($C181,'Policy Characteristics'!$C:$C,0))),"",INDEX('Policy Characteristics'!L:L,MATCH($C181,'Policy Characteristics'!$C:$C,0)))</f>
        <v>ban-new-capacity.html</v>
      </c>
    </row>
    <row r="182" spans="1:18" s="4" customFormat="1" x14ac:dyDescent="0.25">
      <c r="A182" s="272" t="str">
        <f>IF(ISBLANK(INDEX('Policy Characteristics'!A:A,MATCH($C182,'Policy Characteristics'!$C:$C,0))),"",INDEX('Policy Characteristics'!A:A,MATCH($C182,'Policy Characteristics'!$C:$C,0)))</f>
        <v>Electricity Supply</v>
      </c>
      <c r="B182" s="272" t="str">
        <f>IF(ISBLANK(INDEX('Policy Characteristics'!B:B,MATCH($C182,'Policy Characteristics'!$C:$C,0))),"",INDEX('Policy Characteristics'!B:B,MATCH($C182,'Policy Characteristics'!$C:$C,0)))</f>
        <v>Ban New Power Plants</v>
      </c>
      <c r="C182" s="274" t="str">
        <f t="shared" si="16"/>
        <v>Boolean Ban New Power Plants</v>
      </c>
      <c r="D182" s="6" t="s">
        <v>329</v>
      </c>
      <c r="E182" s="44"/>
      <c r="F182" s="6" t="s">
        <v>331</v>
      </c>
      <c r="G182" s="44"/>
      <c r="H182" s="43">
        <v>614</v>
      </c>
      <c r="I182" s="44" t="s">
        <v>46</v>
      </c>
      <c r="J182" s="274" t="str">
        <f>IF(ISBLANK(INDEX('Policy Characteristics'!D:D,MATCH($C182,'Policy Characteristics'!$C:$C,0))),"",INDEX('Policy Characteristics'!D:D,MATCH($C182,'Policy Characteristics'!$C:$C,0)))</f>
        <v>Ban New Power Plants</v>
      </c>
      <c r="K182" s="272" t="str">
        <f>IF(ISBLANK(INDEX('Policy Characteristics'!E:E,MATCH($C182,'Policy Characteristics'!$C:$C,0))),"",INDEX('Policy Characteristics'!E:E,MATCH($C182,'Policy Characteristics'!$C:$C,0)))</f>
        <v>elec ban new power plants</v>
      </c>
      <c r="L182" s="272">
        <f>IF(ISBLANK(INDEX('Policy Characteristics'!F:F,MATCH($C182,'Policy Characteristics'!$C:$C,0))),"",INDEX('Policy Characteristics'!F:F,MATCH($C182,'Policy Characteristics'!$C:$C,0)))</f>
        <v>0</v>
      </c>
      <c r="M182" s="272">
        <f>IF(ISBLANK(INDEX('Policy Characteristics'!G:G,MATCH($C182,'Policy Characteristics'!$C:$C,0))),"",INDEX('Policy Characteristics'!G:G,MATCH($C182,'Policy Characteristics'!$C:$C,0)))</f>
        <v>1</v>
      </c>
      <c r="N182" s="272">
        <f>IF(ISBLANK(INDEX('Policy Characteristics'!H:H,MATCH($C182,'Policy Characteristics'!$C:$C,0))),"",INDEX('Policy Characteristics'!H:H,MATCH($C182,'Policy Characteristics'!$C:$C,0)))</f>
        <v>1</v>
      </c>
      <c r="O182" s="272" t="str">
        <f>IF(ISBLANK(INDEX('Policy Characteristics'!I:I,MATCH($C182,'Policy Characteristics'!$C:$C,0))),"",INDEX('Policy Characteristics'!I:I,MATCH($C182,'Policy Characteristics'!$C:$C,0)))</f>
        <v>on/off</v>
      </c>
      <c r="P182" s="272" t="str">
        <f>IF(ISBLANK(INDEX('Policy Characteristics'!J:J,MATCH($C182,'Policy Characteristics'!$C:$C,0))),"",INDEX('Policy Characteristics'!J:J,MATCH($C182,'Policy Characteristics'!$C:$C,0)))</f>
        <v>**Description:** This policy prevents new capacity of the selected type(s) from being built or deployed.</v>
      </c>
      <c r="Q182" s="272" t="str">
        <f>IF(ISBLANK(INDEX('Policy Characteristics'!K:K,MATCH($C182,'Policy Characteristics'!$C:$C,0))),"",INDEX('Policy Characteristics'!K:K,MATCH($C182,'Policy Characteristics'!$C:$C,0)))</f>
        <v>electricity-sector-main.html#ban</v>
      </c>
      <c r="R182" s="272" t="str">
        <f>IF(ISBLANK(INDEX('Policy Characteristics'!L:L,MATCH($C182,'Policy Characteristics'!$C:$C,0))),"",INDEX('Policy Characteristics'!L:L,MATCH($C182,'Policy Characteristics'!$C:$C,0)))</f>
        <v>ban-new-capacity.html</v>
      </c>
    </row>
    <row r="183" spans="1:18" s="4" customFormat="1" x14ac:dyDescent="0.25">
      <c r="A183" s="272" t="str">
        <f>IF(ISBLANK(INDEX('Policy Characteristics'!A:A,MATCH($C183,'Policy Characteristics'!$C:$C,0))),"",INDEX('Policy Characteristics'!A:A,MATCH($C183,'Policy Characteristics'!$C:$C,0)))</f>
        <v>Electricity Supply</v>
      </c>
      <c r="B183" s="272" t="str">
        <f>IF(ISBLANK(INDEX('Policy Characteristics'!B:B,MATCH($C183,'Policy Characteristics'!$C:$C,0))),"",INDEX('Policy Characteristics'!B:B,MATCH($C183,'Policy Characteristics'!$C:$C,0)))</f>
        <v>Ban New Power Plants</v>
      </c>
      <c r="C183" s="274" t="str">
        <f t="shared" si="16"/>
        <v>Boolean Ban New Power Plants</v>
      </c>
      <c r="D183" s="6" t="s">
        <v>468</v>
      </c>
      <c r="E183" s="44"/>
      <c r="F183" s="6" t="s">
        <v>467</v>
      </c>
      <c r="G183" s="44"/>
      <c r="H183" s="43">
        <v>116</v>
      </c>
      <c r="I183" s="44" t="s">
        <v>46</v>
      </c>
      <c r="J183" s="274" t="str">
        <f>IF(ISBLANK(INDEX('Policy Characteristics'!D:D,MATCH($C183,'Policy Characteristics'!$C:$C,0))),"",INDEX('Policy Characteristics'!D:D,MATCH($C183,'Policy Characteristics'!$C:$C,0)))</f>
        <v>Ban New Power Plants</v>
      </c>
      <c r="K183" s="272" t="str">
        <f>IF(ISBLANK(INDEX('Policy Characteristics'!E:E,MATCH($C183,'Policy Characteristics'!$C:$C,0))),"",INDEX('Policy Characteristics'!E:E,MATCH($C183,'Policy Characteristics'!$C:$C,0)))</f>
        <v>elec ban new power plants</v>
      </c>
      <c r="L183" s="272">
        <f>IF(ISBLANK(INDEX('Policy Characteristics'!F:F,MATCH($C183,'Policy Characteristics'!$C:$C,0))),"",INDEX('Policy Characteristics'!F:F,MATCH($C183,'Policy Characteristics'!$C:$C,0)))</f>
        <v>0</v>
      </c>
      <c r="M183" s="272">
        <f>IF(ISBLANK(INDEX('Policy Characteristics'!G:G,MATCH($C183,'Policy Characteristics'!$C:$C,0))),"",INDEX('Policy Characteristics'!G:G,MATCH($C183,'Policy Characteristics'!$C:$C,0)))</f>
        <v>1</v>
      </c>
      <c r="N183" s="272">
        <f>IF(ISBLANK(INDEX('Policy Characteristics'!H:H,MATCH($C183,'Policy Characteristics'!$C:$C,0))),"",INDEX('Policy Characteristics'!H:H,MATCH($C183,'Policy Characteristics'!$C:$C,0)))</f>
        <v>1</v>
      </c>
      <c r="O183" s="272" t="str">
        <f>IF(ISBLANK(INDEX('Policy Characteristics'!I:I,MATCH($C183,'Policy Characteristics'!$C:$C,0))),"",INDEX('Policy Characteristics'!I:I,MATCH($C183,'Policy Characteristics'!$C:$C,0)))</f>
        <v>on/off</v>
      </c>
      <c r="P183" s="272" t="str">
        <f>IF(ISBLANK(INDEX('Policy Characteristics'!J:J,MATCH($C183,'Policy Characteristics'!$C:$C,0))),"",INDEX('Policy Characteristics'!J:J,MATCH($C183,'Policy Characteristics'!$C:$C,0)))</f>
        <v>**Description:** This policy prevents new capacity of the selected type(s) from being built or deployed.</v>
      </c>
      <c r="Q183" s="272" t="str">
        <f>IF(ISBLANK(INDEX('Policy Characteristics'!K:K,MATCH($C183,'Policy Characteristics'!$C:$C,0))),"",INDEX('Policy Characteristics'!K:K,MATCH($C183,'Policy Characteristics'!$C:$C,0)))</f>
        <v>electricity-sector-main.html#ban</v>
      </c>
      <c r="R183" s="272" t="str">
        <f>IF(ISBLANK(INDEX('Policy Characteristics'!L:L,MATCH($C183,'Policy Characteristics'!$C:$C,0))),"",INDEX('Policy Characteristics'!L:L,MATCH($C183,'Policy Characteristics'!$C:$C,0)))</f>
        <v>ban-new-capacity.html</v>
      </c>
    </row>
    <row r="184" spans="1:18" s="4" customFormat="1" x14ac:dyDescent="0.25">
      <c r="A184" s="272" t="str">
        <f>IF(ISBLANK(INDEX('Policy Characteristics'!A:A,MATCH($C184,'Policy Characteristics'!$C:$C,0))),"",INDEX('Policy Characteristics'!A:A,MATCH($C184,'Policy Characteristics'!$C:$C,0)))</f>
        <v>Electricity Supply</v>
      </c>
      <c r="B184" s="272" t="str">
        <f>IF(ISBLANK(INDEX('Policy Characteristics'!B:B,MATCH($C184,'Policy Characteristics'!$C:$C,0))),"",INDEX('Policy Characteristics'!B:B,MATCH($C184,'Policy Characteristics'!$C:$C,0)))</f>
        <v>Ban New Power Plants</v>
      </c>
      <c r="C184" s="274" t="str">
        <f t="shared" si="17"/>
        <v>Boolean Ban New Power Plants</v>
      </c>
      <c r="D184" s="6" t="s">
        <v>477</v>
      </c>
      <c r="E184" s="44"/>
      <c r="F184" s="6" t="s">
        <v>478</v>
      </c>
      <c r="G184" s="44"/>
      <c r="H184" s="43">
        <v>615</v>
      </c>
      <c r="I184" s="44" t="s">
        <v>46</v>
      </c>
      <c r="J184" s="274" t="str">
        <f>IF(ISBLANK(INDEX('Policy Characteristics'!D:D,MATCH($C184,'Policy Characteristics'!$C:$C,0))),"",INDEX('Policy Characteristics'!D:D,MATCH($C184,'Policy Characteristics'!$C:$C,0)))</f>
        <v>Ban New Power Plants</v>
      </c>
      <c r="K184" s="272" t="str">
        <f>IF(ISBLANK(INDEX('Policy Characteristics'!E:E,MATCH($C184,'Policy Characteristics'!$C:$C,0))),"",INDEX('Policy Characteristics'!E:E,MATCH($C184,'Policy Characteristics'!$C:$C,0)))</f>
        <v>elec ban new power plants</v>
      </c>
      <c r="L184" s="272">
        <f>IF(ISBLANK(INDEX('Policy Characteristics'!F:F,MATCH($C184,'Policy Characteristics'!$C:$C,0))),"",INDEX('Policy Characteristics'!F:F,MATCH($C184,'Policy Characteristics'!$C:$C,0)))</f>
        <v>0</v>
      </c>
      <c r="M184" s="272">
        <f>IF(ISBLANK(INDEX('Policy Characteristics'!G:G,MATCH($C184,'Policy Characteristics'!$C:$C,0))),"",INDEX('Policy Characteristics'!G:G,MATCH($C184,'Policy Characteristics'!$C:$C,0)))</f>
        <v>1</v>
      </c>
      <c r="N184" s="272">
        <f>IF(ISBLANK(INDEX('Policy Characteristics'!H:H,MATCH($C184,'Policy Characteristics'!$C:$C,0))),"",INDEX('Policy Characteristics'!H:H,MATCH($C184,'Policy Characteristics'!$C:$C,0)))</f>
        <v>1</v>
      </c>
      <c r="O184" s="272" t="str">
        <f>IF(ISBLANK(INDEX('Policy Characteristics'!I:I,MATCH($C184,'Policy Characteristics'!$C:$C,0))),"",INDEX('Policy Characteristics'!I:I,MATCH($C184,'Policy Characteristics'!$C:$C,0)))</f>
        <v>on/off</v>
      </c>
      <c r="P184" s="272" t="str">
        <f>IF(ISBLANK(INDEX('Policy Characteristics'!J:J,MATCH($C184,'Policy Characteristics'!$C:$C,0))),"",INDEX('Policy Characteristics'!J:J,MATCH($C184,'Policy Characteristics'!$C:$C,0)))</f>
        <v>**Description:** This policy prevents new capacity of the selected type(s) from being built or deployed.</v>
      </c>
      <c r="Q184" s="272" t="str">
        <f>IF(ISBLANK(INDEX('Policy Characteristics'!K:K,MATCH($C184,'Policy Characteristics'!$C:$C,0))),"",INDEX('Policy Characteristics'!K:K,MATCH($C184,'Policy Characteristics'!$C:$C,0)))</f>
        <v>electricity-sector-main.html#ban</v>
      </c>
      <c r="R184" s="272" t="str">
        <f>IF(ISBLANK(INDEX('Policy Characteristics'!L:L,MATCH($C184,'Policy Characteristics'!$C:$C,0))),"",INDEX('Policy Characteristics'!L:L,MATCH($C184,'Policy Characteristics'!$C:$C,0)))</f>
        <v>ban-new-capacity.html</v>
      </c>
    </row>
    <row r="185" spans="1:18" s="4" customFormat="1" x14ac:dyDescent="0.25">
      <c r="A185" s="272" t="str">
        <f>IF(ISBLANK(INDEX('Policy Characteristics'!A:A,MATCH($C185,'Policy Characteristics'!$C:$C,0))),"",INDEX('Policy Characteristics'!A:A,MATCH($C185,'Policy Characteristics'!$C:$C,0)))</f>
        <v>Electricity Supply</v>
      </c>
      <c r="B185" s="272" t="str">
        <f>IF(ISBLANK(INDEX('Policy Characteristics'!B:B,MATCH($C185,'Policy Characteristics'!$C:$C,0))),"",INDEX('Policy Characteristics'!B:B,MATCH($C185,'Policy Characteristics'!$C:$C,0)))</f>
        <v>Ban New Power Plants</v>
      </c>
      <c r="C185" s="274" t="str">
        <f t="shared" si="17"/>
        <v>Boolean Ban New Power Plants</v>
      </c>
      <c r="D185" s="6" t="s">
        <v>2831</v>
      </c>
      <c r="E185" s="44"/>
      <c r="F185" s="6" t="s">
        <v>2525</v>
      </c>
      <c r="G185" s="44"/>
      <c r="H185" s="43">
        <v>616</v>
      </c>
      <c r="I185" s="44" t="s">
        <v>46</v>
      </c>
      <c r="J185" s="274" t="str">
        <f>IF(ISBLANK(INDEX('Policy Characteristics'!D:D,MATCH($C185,'Policy Characteristics'!$C:$C,0))),"",INDEX('Policy Characteristics'!D:D,MATCH($C185,'Policy Characteristics'!$C:$C,0)))</f>
        <v>Ban New Power Plants</v>
      </c>
      <c r="K185" s="272" t="str">
        <f>IF(ISBLANK(INDEX('Policy Characteristics'!E:E,MATCH($C185,'Policy Characteristics'!$C:$C,0))),"",INDEX('Policy Characteristics'!E:E,MATCH($C185,'Policy Characteristics'!$C:$C,0)))</f>
        <v>elec ban new power plants</v>
      </c>
      <c r="L185" s="272">
        <f>IF(ISBLANK(INDEX('Policy Characteristics'!F:F,MATCH($C185,'Policy Characteristics'!$C:$C,0))),"",INDEX('Policy Characteristics'!F:F,MATCH($C185,'Policy Characteristics'!$C:$C,0)))</f>
        <v>0</v>
      </c>
      <c r="M185" s="272">
        <f>IF(ISBLANK(INDEX('Policy Characteristics'!G:G,MATCH($C185,'Policy Characteristics'!$C:$C,0))),"",INDEX('Policy Characteristics'!G:G,MATCH($C185,'Policy Characteristics'!$C:$C,0)))</f>
        <v>1</v>
      </c>
      <c r="N185" s="272">
        <f>IF(ISBLANK(INDEX('Policy Characteristics'!H:H,MATCH($C185,'Policy Characteristics'!$C:$C,0))),"",INDEX('Policy Characteristics'!H:H,MATCH($C185,'Policy Characteristics'!$C:$C,0)))</f>
        <v>1</v>
      </c>
      <c r="O185" s="272" t="str">
        <f>IF(ISBLANK(INDEX('Policy Characteristics'!I:I,MATCH($C185,'Policy Characteristics'!$C:$C,0))),"",INDEX('Policy Characteristics'!I:I,MATCH($C185,'Policy Characteristics'!$C:$C,0)))</f>
        <v>on/off</v>
      </c>
      <c r="P185" s="272" t="str">
        <f>IF(ISBLANK(INDEX('Policy Characteristics'!J:J,MATCH($C185,'Policy Characteristics'!$C:$C,0))),"",INDEX('Policy Characteristics'!J:J,MATCH($C185,'Policy Characteristics'!$C:$C,0)))</f>
        <v>**Description:** This policy prevents new capacity of the selected type(s) from being built or deployed.</v>
      </c>
      <c r="Q185" s="272" t="str">
        <f>IF(ISBLANK(INDEX('Policy Characteristics'!K:K,MATCH($C185,'Policy Characteristics'!$C:$C,0))),"",INDEX('Policy Characteristics'!K:K,MATCH($C185,'Policy Characteristics'!$C:$C,0)))</f>
        <v>electricity-sector-main.html#ban</v>
      </c>
      <c r="R185" s="272" t="str">
        <f>IF(ISBLANK(INDEX('Policy Characteristics'!L:L,MATCH($C185,'Policy Characteristics'!$C:$C,0))),"",INDEX('Policy Characteristics'!L:L,MATCH($C185,'Policy Characteristics'!$C:$C,0)))</f>
        <v>ban-new-capacity.html</v>
      </c>
    </row>
    <row r="186" spans="1:18" s="4" customFormat="1" x14ac:dyDescent="0.25">
      <c r="A186" s="272" t="str">
        <f>IF(ISBLANK(INDEX('Policy Characteristics'!A:A,MATCH($C186,'Policy Characteristics'!$C:$C,0))),"",INDEX('Policy Characteristics'!A:A,MATCH($C186,'Policy Characteristics'!$C:$C,0)))</f>
        <v>Electricity Supply</v>
      </c>
      <c r="B186" s="272" t="str">
        <f>IF(ISBLANK(INDEX('Policy Characteristics'!B:B,MATCH($C186,'Policy Characteristics'!$C:$C,0))),"",INDEX('Policy Characteristics'!B:B,MATCH($C186,'Policy Characteristics'!$C:$C,0)))</f>
        <v>Ban New Power Plants</v>
      </c>
      <c r="C186" s="274" t="str">
        <f t="shared" si="17"/>
        <v>Boolean Ban New Power Plants</v>
      </c>
      <c r="D186" s="6" t="s">
        <v>2832</v>
      </c>
      <c r="E186" s="44"/>
      <c r="F186" s="6" t="s">
        <v>2659</v>
      </c>
      <c r="G186" s="44"/>
      <c r="H186" s="43">
        <v>617</v>
      </c>
      <c r="I186" s="44" t="s">
        <v>45</v>
      </c>
      <c r="J186" s="274" t="str">
        <f>IF(ISBLANK(INDEX('Policy Characteristics'!D:D,MATCH($C186,'Policy Characteristics'!$C:$C,0))),"",INDEX('Policy Characteristics'!D:D,MATCH($C186,'Policy Characteristics'!$C:$C,0)))</f>
        <v>Ban New Power Plants</v>
      </c>
      <c r="K186" s="272" t="str">
        <f>IF(ISBLANK(INDEX('Policy Characteristics'!E:E,MATCH($C186,'Policy Characteristics'!$C:$C,0))),"",INDEX('Policy Characteristics'!E:E,MATCH($C186,'Policy Characteristics'!$C:$C,0)))</f>
        <v>elec ban new power plants</v>
      </c>
      <c r="L186" s="272">
        <f>IF(ISBLANK(INDEX('Policy Characteristics'!F:F,MATCH($C186,'Policy Characteristics'!$C:$C,0))),"",INDEX('Policy Characteristics'!F:F,MATCH($C186,'Policy Characteristics'!$C:$C,0)))</f>
        <v>0</v>
      </c>
      <c r="M186" s="272">
        <f>IF(ISBLANK(INDEX('Policy Characteristics'!G:G,MATCH($C186,'Policy Characteristics'!$C:$C,0))),"",INDEX('Policy Characteristics'!G:G,MATCH($C186,'Policy Characteristics'!$C:$C,0)))</f>
        <v>1</v>
      </c>
      <c r="N186" s="272">
        <f>IF(ISBLANK(INDEX('Policy Characteristics'!H:H,MATCH($C186,'Policy Characteristics'!$C:$C,0))),"",INDEX('Policy Characteristics'!H:H,MATCH($C186,'Policy Characteristics'!$C:$C,0)))</f>
        <v>1</v>
      </c>
      <c r="O186" s="272" t="str">
        <f>IF(ISBLANK(INDEX('Policy Characteristics'!I:I,MATCH($C186,'Policy Characteristics'!$C:$C,0))),"",INDEX('Policy Characteristics'!I:I,MATCH($C186,'Policy Characteristics'!$C:$C,0)))</f>
        <v>on/off</v>
      </c>
      <c r="P186" s="272" t="str">
        <f>IF(ISBLANK(INDEX('Policy Characteristics'!J:J,MATCH($C186,'Policy Characteristics'!$C:$C,0))),"",INDEX('Policy Characteristics'!J:J,MATCH($C186,'Policy Characteristics'!$C:$C,0)))</f>
        <v>**Description:** This policy prevents new capacity of the selected type(s) from being built or deployed.</v>
      </c>
      <c r="Q186" s="272" t="str">
        <f>IF(ISBLANK(INDEX('Policy Characteristics'!K:K,MATCH($C186,'Policy Characteristics'!$C:$C,0))),"",INDEX('Policy Characteristics'!K:K,MATCH($C186,'Policy Characteristics'!$C:$C,0)))</f>
        <v>electricity-sector-main.html#ban</v>
      </c>
      <c r="R186" s="272" t="str">
        <f>IF(ISBLANK(INDEX('Policy Characteristics'!L:L,MATCH($C186,'Policy Characteristics'!$C:$C,0))),"",INDEX('Policy Characteristics'!L:L,MATCH($C186,'Policy Characteristics'!$C:$C,0)))</f>
        <v>ban-new-capacity.html</v>
      </c>
    </row>
    <row r="187" spans="1:18" s="4" customFormat="1" x14ac:dyDescent="0.25">
      <c r="A187" s="272" t="str">
        <f>IF(ISBLANK(INDEX('Policy Characteristics'!A:A,MATCH($C187,'Policy Characteristics'!$C:$C,0))),"",INDEX('Policy Characteristics'!A:A,MATCH($C187,'Policy Characteristics'!$C:$C,0)))</f>
        <v>Electricity Supply</v>
      </c>
      <c r="B187" s="272" t="str">
        <f>IF(ISBLANK(INDEX('Policy Characteristics'!B:B,MATCH($C187,'Policy Characteristics'!$C:$C,0))),"",INDEX('Policy Characteristics'!B:B,MATCH($C187,'Policy Characteristics'!$C:$C,0)))</f>
        <v>Ban New Power Plants</v>
      </c>
      <c r="C187" s="274" t="str">
        <f t="shared" si="17"/>
        <v>Boolean Ban New Power Plants</v>
      </c>
      <c r="D187" s="6" t="s">
        <v>2833</v>
      </c>
      <c r="E187" s="44"/>
      <c r="F187" s="6" t="s">
        <v>2527</v>
      </c>
      <c r="G187" s="44"/>
      <c r="H187" s="43">
        <v>618</v>
      </c>
      <c r="I187" s="44" t="s">
        <v>46</v>
      </c>
      <c r="J187" s="274" t="str">
        <f>IF(ISBLANK(INDEX('Policy Characteristics'!D:D,MATCH($C187,'Policy Characteristics'!$C:$C,0))),"",INDEX('Policy Characteristics'!D:D,MATCH($C187,'Policy Characteristics'!$C:$C,0)))</f>
        <v>Ban New Power Plants</v>
      </c>
      <c r="K187" s="272" t="str">
        <f>IF(ISBLANK(INDEX('Policy Characteristics'!E:E,MATCH($C187,'Policy Characteristics'!$C:$C,0))),"",INDEX('Policy Characteristics'!E:E,MATCH($C187,'Policy Characteristics'!$C:$C,0)))</f>
        <v>elec ban new power plants</v>
      </c>
      <c r="L187" s="272">
        <f>IF(ISBLANK(INDEX('Policy Characteristics'!F:F,MATCH($C187,'Policy Characteristics'!$C:$C,0))),"",INDEX('Policy Characteristics'!F:F,MATCH($C187,'Policy Characteristics'!$C:$C,0)))</f>
        <v>0</v>
      </c>
      <c r="M187" s="272">
        <f>IF(ISBLANK(INDEX('Policy Characteristics'!G:G,MATCH($C187,'Policy Characteristics'!$C:$C,0))),"",INDEX('Policy Characteristics'!G:G,MATCH($C187,'Policy Characteristics'!$C:$C,0)))</f>
        <v>1</v>
      </c>
      <c r="N187" s="272">
        <f>IF(ISBLANK(INDEX('Policy Characteristics'!H:H,MATCH($C187,'Policy Characteristics'!$C:$C,0))),"",INDEX('Policy Characteristics'!H:H,MATCH($C187,'Policy Characteristics'!$C:$C,0)))</f>
        <v>1</v>
      </c>
      <c r="O187" s="272" t="str">
        <f>IF(ISBLANK(INDEX('Policy Characteristics'!I:I,MATCH($C187,'Policy Characteristics'!$C:$C,0))),"",INDEX('Policy Characteristics'!I:I,MATCH($C187,'Policy Characteristics'!$C:$C,0)))</f>
        <v>on/off</v>
      </c>
      <c r="P187" s="272" t="str">
        <f>IF(ISBLANK(INDEX('Policy Characteristics'!J:J,MATCH($C187,'Policy Characteristics'!$C:$C,0))),"",INDEX('Policy Characteristics'!J:J,MATCH($C187,'Policy Characteristics'!$C:$C,0)))</f>
        <v>**Description:** This policy prevents new capacity of the selected type(s) from being built or deployed.</v>
      </c>
      <c r="Q187" s="272" t="str">
        <f>IF(ISBLANK(INDEX('Policy Characteristics'!K:K,MATCH($C187,'Policy Characteristics'!$C:$C,0))),"",INDEX('Policy Characteristics'!K:K,MATCH($C187,'Policy Characteristics'!$C:$C,0)))</f>
        <v>electricity-sector-main.html#ban</v>
      </c>
      <c r="R187" s="272" t="str">
        <f>IF(ISBLANK(INDEX('Policy Characteristics'!L:L,MATCH($C187,'Policy Characteristics'!$C:$C,0))),"",INDEX('Policy Characteristics'!L:L,MATCH($C187,'Policy Characteristics'!$C:$C,0)))</f>
        <v>ban-new-capacity.html</v>
      </c>
    </row>
    <row r="188" spans="1:18" s="2" customFormat="1" x14ac:dyDescent="0.25">
      <c r="A188" s="272" t="str">
        <f>IF(ISBLANK(INDEX('Policy Characteristics'!A:A,MATCH($C188,'Policy Characteristics'!$C:$C,0))),"",INDEX('Policy Characteristics'!A:A,MATCH($C188,'Policy Characteristics'!$C:$C,0)))</f>
        <v>Electricity Supply</v>
      </c>
      <c r="B188" s="272" t="str">
        <f>IF(ISBLANK(INDEX('Policy Characteristics'!B:B,MATCH($C188,'Policy Characteristics'!$C:$C,0))),"",INDEX('Policy Characteristics'!B:B,MATCH($C188,'Policy Characteristics'!$C:$C,0)))</f>
        <v>Carbon Capture and Sequestration</v>
      </c>
      <c r="C188" s="273" t="s">
        <v>3151</v>
      </c>
      <c r="D188" s="44" t="s">
        <v>471</v>
      </c>
      <c r="E188" s="44"/>
      <c r="F188" s="44" t="s">
        <v>470</v>
      </c>
      <c r="G188" s="6"/>
      <c r="H188" s="46">
        <v>876</v>
      </c>
      <c r="I188" s="6" t="s">
        <v>45</v>
      </c>
      <c r="J188" s="274" t="str">
        <f>IF(ISBLANK(INDEX('Policy Characteristics'!D:D,MATCH($C188,'Policy Characteristics'!$C:$C,0))),"",INDEX('Policy Characteristics'!D:D,MATCH($C188,'Policy Characteristics'!$C:$C,0)))</f>
        <v>Electricity Sector CCS</v>
      </c>
      <c r="K188" s="272" t="str">
        <f>IF(ISBLANK(INDEX('Policy Characteristics'!E:E,MATCH($C188,'Policy Characteristics'!$C:$C,0))),"",INDEX('Policy Characteristics'!E:E,MATCH($C188,'Policy Characteristics'!$C:$C,0)))</f>
        <v>elec CCS</v>
      </c>
      <c r="L188" s="285">
        <f>IF(ISBLANK(INDEX('Policy Characteristics'!F:F,MATCH($C188,'Policy Characteristics'!$C:$C,0))),"",INDEX('Policy Characteristics'!F:F,MATCH($C188,'Policy Characteristics'!$C:$C,0)))</f>
        <v>0</v>
      </c>
      <c r="M188" s="285">
        <f>IF(ISBLANK(INDEX('Policy Characteristics'!G:G,MATCH($C188,'Policy Characteristics'!$C:$C,0))),"",INDEX('Policy Characteristics'!G:G,MATCH($C188,'Policy Characteristics'!$C:$C,0)))</f>
        <v>1</v>
      </c>
      <c r="N188" s="285">
        <f>IF(ISBLANK(INDEX('Policy Characteristics'!H:H,MATCH($C188,'Policy Characteristics'!$C:$C,0))),"",INDEX('Policy Characteristics'!H:H,MATCH($C188,'Policy Characteristics'!$C:$C,0)))</f>
        <v>0.01</v>
      </c>
      <c r="O188" s="272" t="str">
        <f>IF(ISBLANK(INDEX('Policy Characteristics'!I:I,MATCH($C188,'Policy Characteristics'!$C:$C,0))),"",INDEX('Policy Characteristics'!I:I,MATCH($C188,'Policy Characteristics'!$C:$C,0)))</f>
        <v>% of CO2 captured</v>
      </c>
      <c r="P188" s="272"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272" t="str">
        <f>IF(ISBLANK(INDEX('Policy Characteristics'!K:K,MATCH($C188,'Policy Characteristics'!$C:$C,0))),"",INDEX('Policy Characteristics'!K:K,MATCH($C188,'Policy Characteristics'!$C:$C,0)))</f>
        <v>ccs.html#ccs</v>
      </c>
      <c r="R188" s="272" t="str">
        <f>IF(ISBLANK(INDEX('Policy Characteristics'!L:L,MATCH($C188,'Policy Characteristics'!$C:$C,0))),"",INDEX('Policy Characteristics'!L:L,MATCH($C188,'Policy Characteristics'!$C:$C,0)))</f>
        <v>carbon-capture-and-sequestration.html</v>
      </c>
    </row>
    <row r="189" spans="1:18" s="4" customFormat="1" x14ac:dyDescent="0.25">
      <c r="A189" s="272" t="str">
        <f>IF(ISBLANK(INDEX('Policy Characteristics'!A:A,MATCH($C189,'Policy Characteristics'!$C:$C,0))),"",INDEX('Policy Characteristics'!A:A,MATCH($C189,'Policy Characteristics'!$C:$C,0)))</f>
        <v>Electricity Supply</v>
      </c>
      <c r="B189" s="272" t="str">
        <f>IF(ISBLANK(INDEX('Policy Characteristics'!B:B,MATCH($C189,'Policy Characteristics'!$C:$C,0))),"",INDEX('Policy Characteristics'!B:B,MATCH($C189,'Policy Characteristics'!$C:$C,0)))</f>
        <v>Carbon Capture and Sequestration</v>
      </c>
      <c r="C189" s="274" t="str">
        <f t="shared" ref="C189:C203" si="18">C$188</f>
        <v>Electricity Sector Fraction of Potential Additional CCS Achieved</v>
      </c>
      <c r="D189" s="6" t="s">
        <v>326</v>
      </c>
      <c r="E189" s="44"/>
      <c r="F189" s="6" t="s">
        <v>327</v>
      </c>
      <c r="G189" s="44"/>
      <c r="H189" s="46">
        <v>877</v>
      </c>
      <c r="I189" s="6" t="s">
        <v>45</v>
      </c>
      <c r="J189" s="274" t="str">
        <f>IF(ISBLANK(INDEX('Policy Characteristics'!D:D,MATCH($C189,'Policy Characteristics'!$C:$C,0))),"",INDEX('Policy Characteristics'!D:D,MATCH($C189,'Policy Characteristics'!$C:$C,0)))</f>
        <v>Electricity Sector CCS</v>
      </c>
      <c r="K189" s="272" t="str">
        <f>IF(ISBLANK(INDEX('Policy Characteristics'!E:E,MATCH($C189,'Policy Characteristics'!$C:$C,0))),"",INDEX('Policy Characteristics'!E:E,MATCH($C189,'Policy Characteristics'!$C:$C,0)))</f>
        <v>elec CCS</v>
      </c>
      <c r="L189" s="285">
        <f>IF(ISBLANK(INDEX('Policy Characteristics'!F:F,MATCH($C189,'Policy Characteristics'!$C:$C,0))),"",INDEX('Policy Characteristics'!F:F,MATCH($C189,'Policy Characteristics'!$C:$C,0)))</f>
        <v>0</v>
      </c>
      <c r="M189" s="285">
        <f>IF(ISBLANK(INDEX('Policy Characteristics'!G:G,MATCH($C189,'Policy Characteristics'!$C:$C,0))),"",INDEX('Policy Characteristics'!G:G,MATCH($C189,'Policy Characteristics'!$C:$C,0)))</f>
        <v>1</v>
      </c>
      <c r="N189" s="285">
        <f>IF(ISBLANK(INDEX('Policy Characteristics'!H:H,MATCH($C189,'Policy Characteristics'!$C:$C,0))),"",INDEX('Policy Characteristics'!H:H,MATCH($C189,'Policy Characteristics'!$C:$C,0)))</f>
        <v>0.01</v>
      </c>
      <c r="O189" s="272" t="str">
        <f>IF(ISBLANK(INDEX('Policy Characteristics'!I:I,MATCH($C189,'Policy Characteristics'!$C:$C,0))),"",INDEX('Policy Characteristics'!I:I,MATCH($C189,'Policy Characteristics'!$C:$C,0)))</f>
        <v>% of CO2 captured</v>
      </c>
      <c r="P189" s="272"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72" t="str">
        <f>IF(ISBLANK(INDEX('Policy Characteristics'!K:K,MATCH($C189,'Policy Characteristics'!$C:$C,0))),"",INDEX('Policy Characteristics'!K:K,MATCH($C189,'Policy Characteristics'!$C:$C,0)))</f>
        <v>ccs.html#ccs</v>
      </c>
      <c r="R189" s="272" t="str">
        <f>IF(ISBLANK(INDEX('Policy Characteristics'!L:L,MATCH($C189,'Policy Characteristics'!$C:$C,0))),"",INDEX('Policy Characteristics'!L:L,MATCH($C189,'Policy Characteristics'!$C:$C,0)))</f>
        <v>carbon-capture-and-sequestration.html</v>
      </c>
    </row>
    <row r="190" spans="1:18" s="4" customFormat="1" x14ac:dyDescent="0.25">
      <c r="A190" s="272" t="str">
        <f>IF(ISBLANK(INDEX('Policy Characteristics'!A:A,MATCH($C190,'Policy Characteristics'!$C:$C,0))),"",INDEX('Policy Characteristics'!A:A,MATCH($C190,'Policy Characteristics'!$C:$C,0)))</f>
        <v>Electricity Supply</v>
      </c>
      <c r="B190" s="272" t="str">
        <f>IF(ISBLANK(INDEX('Policy Characteristics'!B:B,MATCH($C190,'Policy Characteristics'!$C:$C,0))),"",INDEX('Policy Characteristics'!B:B,MATCH($C190,'Policy Characteristics'!$C:$C,0)))</f>
        <v>Carbon Capture and Sequestration</v>
      </c>
      <c r="C190" s="274" t="str">
        <f t="shared" si="18"/>
        <v>Electricity Sector Fraction of Potential Additional CCS Achieved</v>
      </c>
      <c r="D190" s="6" t="s">
        <v>77</v>
      </c>
      <c r="E190" s="44"/>
      <c r="F190" s="6" t="s">
        <v>91</v>
      </c>
      <c r="G190" s="44"/>
      <c r="H190" s="46">
        <v>878</v>
      </c>
      <c r="I190" s="44" t="s">
        <v>46</v>
      </c>
      <c r="J190" s="274" t="str">
        <f>IF(ISBLANK(INDEX('Policy Characteristics'!D:D,MATCH($C190,'Policy Characteristics'!$C:$C,0))),"",INDEX('Policy Characteristics'!D:D,MATCH($C190,'Policy Characteristics'!$C:$C,0)))</f>
        <v>Electricity Sector CCS</v>
      </c>
      <c r="K190" s="272" t="str">
        <f>IF(ISBLANK(INDEX('Policy Characteristics'!E:E,MATCH($C190,'Policy Characteristics'!$C:$C,0))),"",INDEX('Policy Characteristics'!E:E,MATCH($C190,'Policy Characteristics'!$C:$C,0)))</f>
        <v>elec CCS</v>
      </c>
      <c r="L190" s="285">
        <f>IF(ISBLANK(INDEX('Policy Characteristics'!F:F,MATCH($C190,'Policy Characteristics'!$C:$C,0))),"",INDEX('Policy Characteristics'!F:F,MATCH($C190,'Policy Characteristics'!$C:$C,0)))</f>
        <v>0</v>
      </c>
      <c r="M190" s="285">
        <f>IF(ISBLANK(INDEX('Policy Characteristics'!G:G,MATCH($C190,'Policy Characteristics'!$C:$C,0))),"",INDEX('Policy Characteristics'!G:G,MATCH($C190,'Policy Characteristics'!$C:$C,0)))</f>
        <v>1</v>
      </c>
      <c r="N190" s="285">
        <f>IF(ISBLANK(INDEX('Policy Characteristics'!H:H,MATCH($C190,'Policy Characteristics'!$C:$C,0))),"",INDEX('Policy Characteristics'!H:H,MATCH($C190,'Policy Characteristics'!$C:$C,0)))</f>
        <v>0.01</v>
      </c>
      <c r="O190" s="272" t="str">
        <f>IF(ISBLANK(INDEX('Policy Characteristics'!I:I,MATCH($C190,'Policy Characteristics'!$C:$C,0))),"",INDEX('Policy Characteristics'!I:I,MATCH($C190,'Policy Characteristics'!$C:$C,0)))</f>
        <v>% of CO2 captured</v>
      </c>
      <c r="P190" s="272"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72" t="str">
        <f>IF(ISBLANK(INDEX('Policy Characteristics'!K:K,MATCH($C190,'Policy Characteristics'!$C:$C,0))),"",INDEX('Policy Characteristics'!K:K,MATCH($C190,'Policy Characteristics'!$C:$C,0)))</f>
        <v>ccs.html#ccs</v>
      </c>
      <c r="R190" s="272" t="str">
        <f>IF(ISBLANK(INDEX('Policy Characteristics'!L:L,MATCH($C190,'Policy Characteristics'!$C:$C,0))),"",INDEX('Policy Characteristics'!L:L,MATCH($C190,'Policy Characteristics'!$C:$C,0)))</f>
        <v>carbon-capture-and-sequestration.html</v>
      </c>
    </row>
    <row r="191" spans="1:18" s="4" customFormat="1" x14ac:dyDescent="0.25">
      <c r="A191" s="272" t="str">
        <f>IF(ISBLANK(INDEX('Policy Characteristics'!A:A,MATCH($C191,'Policy Characteristics'!$C:$C,0))),"",INDEX('Policy Characteristics'!A:A,MATCH($C191,'Policy Characteristics'!$C:$C,0)))</f>
        <v>Electricity Supply</v>
      </c>
      <c r="B191" s="272" t="str">
        <f>IF(ISBLANK(INDEX('Policy Characteristics'!B:B,MATCH($C191,'Policy Characteristics'!$C:$C,0))),"",INDEX('Policy Characteristics'!B:B,MATCH($C191,'Policy Characteristics'!$C:$C,0)))</f>
        <v>Carbon Capture and Sequestration</v>
      </c>
      <c r="C191" s="274" t="str">
        <f t="shared" si="18"/>
        <v>Electricity Sector Fraction of Potential Additional CCS Achieved</v>
      </c>
      <c r="D191" s="6" t="s">
        <v>78</v>
      </c>
      <c r="E191" s="44"/>
      <c r="F191" s="6" t="s">
        <v>92</v>
      </c>
      <c r="G191" s="44"/>
      <c r="H191" s="46">
        <v>879</v>
      </c>
      <c r="I191" s="44" t="s">
        <v>46</v>
      </c>
      <c r="J191" s="274" t="str">
        <f>IF(ISBLANK(INDEX('Policy Characteristics'!D:D,MATCH($C191,'Policy Characteristics'!$C:$C,0))),"",INDEX('Policy Characteristics'!D:D,MATCH($C191,'Policy Characteristics'!$C:$C,0)))</f>
        <v>Electricity Sector CCS</v>
      </c>
      <c r="K191" s="272" t="str">
        <f>IF(ISBLANK(INDEX('Policy Characteristics'!E:E,MATCH($C191,'Policy Characteristics'!$C:$C,0))),"",INDEX('Policy Characteristics'!E:E,MATCH($C191,'Policy Characteristics'!$C:$C,0)))</f>
        <v>elec CCS</v>
      </c>
      <c r="L191" s="285">
        <f>IF(ISBLANK(INDEX('Policy Characteristics'!F:F,MATCH($C191,'Policy Characteristics'!$C:$C,0))),"",INDEX('Policy Characteristics'!F:F,MATCH($C191,'Policy Characteristics'!$C:$C,0)))</f>
        <v>0</v>
      </c>
      <c r="M191" s="285">
        <f>IF(ISBLANK(INDEX('Policy Characteristics'!G:G,MATCH($C191,'Policy Characteristics'!$C:$C,0))),"",INDEX('Policy Characteristics'!G:G,MATCH($C191,'Policy Characteristics'!$C:$C,0)))</f>
        <v>1</v>
      </c>
      <c r="N191" s="285">
        <f>IF(ISBLANK(INDEX('Policy Characteristics'!H:H,MATCH($C191,'Policy Characteristics'!$C:$C,0))),"",INDEX('Policy Characteristics'!H:H,MATCH($C191,'Policy Characteristics'!$C:$C,0)))</f>
        <v>0.01</v>
      </c>
      <c r="O191" s="272" t="str">
        <f>IF(ISBLANK(INDEX('Policy Characteristics'!I:I,MATCH($C191,'Policy Characteristics'!$C:$C,0))),"",INDEX('Policy Characteristics'!I:I,MATCH($C191,'Policy Characteristics'!$C:$C,0)))</f>
        <v>% of CO2 captured</v>
      </c>
      <c r="P191" s="272"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72" t="str">
        <f>IF(ISBLANK(INDEX('Policy Characteristics'!K:K,MATCH($C191,'Policy Characteristics'!$C:$C,0))),"",INDEX('Policy Characteristics'!K:K,MATCH($C191,'Policy Characteristics'!$C:$C,0)))</f>
        <v>ccs.html#ccs</v>
      </c>
      <c r="R191" s="272" t="str">
        <f>IF(ISBLANK(INDEX('Policy Characteristics'!L:L,MATCH($C191,'Policy Characteristics'!$C:$C,0))),"",INDEX('Policy Characteristics'!L:L,MATCH($C191,'Policy Characteristics'!$C:$C,0)))</f>
        <v>carbon-capture-and-sequestration.html</v>
      </c>
    </row>
    <row r="192" spans="1:18" s="4" customFormat="1" x14ac:dyDescent="0.25">
      <c r="A192" s="272" t="str">
        <f>IF(ISBLANK(INDEX('Policy Characteristics'!A:A,MATCH($C192,'Policy Characteristics'!$C:$C,0))),"",INDEX('Policy Characteristics'!A:A,MATCH($C192,'Policy Characteristics'!$C:$C,0)))</f>
        <v>Electricity Supply</v>
      </c>
      <c r="B192" s="272" t="str">
        <f>IF(ISBLANK(INDEX('Policy Characteristics'!B:B,MATCH($C192,'Policy Characteristics'!$C:$C,0))),"",INDEX('Policy Characteristics'!B:B,MATCH($C192,'Policy Characteristics'!$C:$C,0)))</f>
        <v>Carbon Capture and Sequestration</v>
      </c>
      <c r="C192" s="274" t="str">
        <f t="shared" si="18"/>
        <v>Electricity Sector Fraction of Potential Additional CCS Achieved</v>
      </c>
      <c r="D192" s="6" t="s">
        <v>472</v>
      </c>
      <c r="E192" s="44"/>
      <c r="F192" s="6" t="s">
        <v>475</v>
      </c>
      <c r="G192" s="44"/>
      <c r="H192" s="46">
        <v>880</v>
      </c>
      <c r="I192" s="44" t="s">
        <v>46</v>
      </c>
      <c r="J192" s="274" t="str">
        <f>IF(ISBLANK(INDEX('Policy Characteristics'!D:D,MATCH($C192,'Policy Characteristics'!$C:$C,0))),"",INDEX('Policy Characteristics'!D:D,MATCH($C192,'Policy Characteristics'!$C:$C,0)))</f>
        <v>Electricity Sector CCS</v>
      </c>
      <c r="K192" s="272" t="str">
        <f>IF(ISBLANK(INDEX('Policy Characteristics'!E:E,MATCH($C192,'Policy Characteristics'!$C:$C,0))),"",INDEX('Policy Characteristics'!E:E,MATCH($C192,'Policy Characteristics'!$C:$C,0)))</f>
        <v>elec CCS</v>
      </c>
      <c r="L192" s="285">
        <f>IF(ISBLANK(INDEX('Policy Characteristics'!F:F,MATCH($C192,'Policy Characteristics'!$C:$C,0))),"",INDEX('Policy Characteristics'!F:F,MATCH($C192,'Policy Characteristics'!$C:$C,0)))</f>
        <v>0</v>
      </c>
      <c r="M192" s="285">
        <f>IF(ISBLANK(INDEX('Policy Characteristics'!G:G,MATCH($C192,'Policy Characteristics'!$C:$C,0))),"",INDEX('Policy Characteristics'!G:G,MATCH($C192,'Policy Characteristics'!$C:$C,0)))</f>
        <v>1</v>
      </c>
      <c r="N192" s="285">
        <f>IF(ISBLANK(INDEX('Policy Characteristics'!H:H,MATCH($C192,'Policy Characteristics'!$C:$C,0))),"",INDEX('Policy Characteristics'!H:H,MATCH($C192,'Policy Characteristics'!$C:$C,0)))</f>
        <v>0.01</v>
      </c>
      <c r="O192" s="272" t="str">
        <f>IF(ISBLANK(INDEX('Policy Characteristics'!I:I,MATCH($C192,'Policy Characteristics'!$C:$C,0))),"",INDEX('Policy Characteristics'!I:I,MATCH($C192,'Policy Characteristics'!$C:$C,0)))</f>
        <v>% of CO2 captured</v>
      </c>
      <c r="P192" s="272"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72" t="str">
        <f>IF(ISBLANK(INDEX('Policy Characteristics'!K:K,MATCH($C192,'Policy Characteristics'!$C:$C,0))),"",INDEX('Policy Characteristics'!K:K,MATCH($C192,'Policy Characteristics'!$C:$C,0)))</f>
        <v>ccs.html#ccs</v>
      </c>
      <c r="R192" s="272" t="str">
        <f>IF(ISBLANK(INDEX('Policy Characteristics'!L:L,MATCH($C192,'Policy Characteristics'!$C:$C,0))),"",INDEX('Policy Characteristics'!L:L,MATCH($C192,'Policy Characteristics'!$C:$C,0)))</f>
        <v>carbon-capture-and-sequestration.html</v>
      </c>
    </row>
    <row r="193" spans="1:18" s="4" customFormat="1" x14ac:dyDescent="0.25">
      <c r="A193" s="272" t="str">
        <f>IF(ISBLANK(INDEX('Policy Characteristics'!A:A,MATCH($C193,'Policy Characteristics'!$C:$C,0))),"",INDEX('Policy Characteristics'!A:A,MATCH($C193,'Policy Characteristics'!$C:$C,0)))</f>
        <v>Electricity Supply</v>
      </c>
      <c r="B193" s="272" t="str">
        <f>IF(ISBLANK(INDEX('Policy Characteristics'!B:B,MATCH($C193,'Policy Characteristics'!$C:$C,0))),"",INDEX('Policy Characteristics'!B:B,MATCH($C193,'Policy Characteristics'!$C:$C,0)))</f>
        <v>Carbon Capture and Sequestration</v>
      </c>
      <c r="C193" s="274" t="str">
        <f t="shared" si="18"/>
        <v>Electricity Sector Fraction of Potential Additional CCS Achieved</v>
      </c>
      <c r="D193" s="6" t="s">
        <v>79</v>
      </c>
      <c r="E193" s="44"/>
      <c r="F193" s="6" t="s">
        <v>93</v>
      </c>
      <c r="G193" s="44"/>
      <c r="H193" s="46">
        <v>881</v>
      </c>
      <c r="I193" s="44" t="s">
        <v>46</v>
      </c>
      <c r="J193" s="274" t="str">
        <f>IF(ISBLANK(INDEX('Policy Characteristics'!D:D,MATCH($C193,'Policy Characteristics'!$C:$C,0))),"",INDEX('Policy Characteristics'!D:D,MATCH($C193,'Policy Characteristics'!$C:$C,0)))</f>
        <v>Electricity Sector CCS</v>
      </c>
      <c r="K193" s="272" t="str">
        <f>IF(ISBLANK(INDEX('Policy Characteristics'!E:E,MATCH($C193,'Policy Characteristics'!$C:$C,0))),"",INDEX('Policy Characteristics'!E:E,MATCH($C193,'Policy Characteristics'!$C:$C,0)))</f>
        <v>elec CCS</v>
      </c>
      <c r="L193" s="285">
        <f>IF(ISBLANK(INDEX('Policy Characteristics'!F:F,MATCH($C193,'Policy Characteristics'!$C:$C,0))),"",INDEX('Policy Characteristics'!F:F,MATCH($C193,'Policy Characteristics'!$C:$C,0)))</f>
        <v>0</v>
      </c>
      <c r="M193" s="285">
        <f>IF(ISBLANK(INDEX('Policy Characteristics'!G:G,MATCH($C193,'Policy Characteristics'!$C:$C,0))),"",INDEX('Policy Characteristics'!G:G,MATCH($C193,'Policy Characteristics'!$C:$C,0)))</f>
        <v>1</v>
      </c>
      <c r="N193" s="285">
        <f>IF(ISBLANK(INDEX('Policy Characteristics'!H:H,MATCH($C193,'Policy Characteristics'!$C:$C,0))),"",INDEX('Policy Characteristics'!H:H,MATCH($C193,'Policy Characteristics'!$C:$C,0)))</f>
        <v>0.01</v>
      </c>
      <c r="O193" s="272" t="str">
        <f>IF(ISBLANK(INDEX('Policy Characteristics'!I:I,MATCH($C193,'Policy Characteristics'!$C:$C,0))),"",INDEX('Policy Characteristics'!I:I,MATCH($C193,'Policy Characteristics'!$C:$C,0)))</f>
        <v>% of CO2 captured</v>
      </c>
      <c r="P193" s="272"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72" t="str">
        <f>IF(ISBLANK(INDEX('Policy Characteristics'!K:K,MATCH($C193,'Policy Characteristics'!$C:$C,0))),"",INDEX('Policy Characteristics'!K:K,MATCH($C193,'Policy Characteristics'!$C:$C,0)))</f>
        <v>ccs.html#ccs</v>
      </c>
      <c r="R193" s="272" t="str">
        <f>IF(ISBLANK(INDEX('Policy Characteristics'!L:L,MATCH($C193,'Policy Characteristics'!$C:$C,0))),"",INDEX('Policy Characteristics'!L:L,MATCH($C193,'Policy Characteristics'!$C:$C,0)))</f>
        <v>carbon-capture-and-sequestration.html</v>
      </c>
    </row>
    <row r="194" spans="1:18" s="4" customFormat="1" x14ac:dyDescent="0.25">
      <c r="A194" s="272" t="str">
        <f>IF(ISBLANK(INDEX('Policy Characteristics'!A:A,MATCH($C194,'Policy Characteristics'!$C:$C,0))),"",INDEX('Policy Characteristics'!A:A,MATCH($C194,'Policy Characteristics'!$C:$C,0)))</f>
        <v>Electricity Supply</v>
      </c>
      <c r="B194" s="272" t="str">
        <f>IF(ISBLANK(INDEX('Policy Characteristics'!B:B,MATCH($C194,'Policy Characteristics'!$C:$C,0))),"",INDEX('Policy Characteristics'!B:B,MATCH($C194,'Policy Characteristics'!$C:$C,0)))</f>
        <v>Carbon Capture and Sequestration</v>
      </c>
      <c r="C194" s="274" t="str">
        <f t="shared" si="18"/>
        <v>Electricity Sector Fraction of Potential Additional CCS Achieved</v>
      </c>
      <c r="D194" s="6" t="s">
        <v>80</v>
      </c>
      <c r="E194" s="44"/>
      <c r="F194" s="6" t="s">
        <v>94</v>
      </c>
      <c r="G194" s="44"/>
      <c r="H194" s="46">
        <v>882</v>
      </c>
      <c r="I194" s="44" t="s">
        <v>46</v>
      </c>
      <c r="J194" s="274" t="str">
        <f>IF(ISBLANK(INDEX('Policy Characteristics'!D:D,MATCH($C194,'Policy Characteristics'!$C:$C,0))),"",INDEX('Policy Characteristics'!D:D,MATCH($C194,'Policy Characteristics'!$C:$C,0)))</f>
        <v>Electricity Sector CCS</v>
      </c>
      <c r="K194" s="272" t="str">
        <f>IF(ISBLANK(INDEX('Policy Characteristics'!E:E,MATCH($C194,'Policy Characteristics'!$C:$C,0))),"",INDEX('Policy Characteristics'!E:E,MATCH($C194,'Policy Characteristics'!$C:$C,0)))</f>
        <v>elec CCS</v>
      </c>
      <c r="L194" s="285">
        <f>IF(ISBLANK(INDEX('Policy Characteristics'!F:F,MATCH($C194,'Policy Characteristics'!$C:$C,0))),"",INDEX('Policy Characteristics'!F:F,MATCH($C194,'Policy Characteristics'!$C:$C,0)))</f>
        <v>0</v>
      </c>
      <c r="M194" s="285">
        <f>IF(ISBLANK(INDEX('Policy Characteristics'!G:G,MATCH($C194,'Policy Characteristics'!$C:$C,0))),"",INDEX('Policy Characteristics'!G:G,MATCH($C194,'Policy Characteristics'!$C:$C,0)))</f>
        <v>1</v>
      </c>
      <c r="N194" s="285">
        <f>IF(ISBLANK(INDEX('Policy Characteristics'!H:H,MATCH($C194,'Policy Characteristics'!$C:$C,0))),"",INDEX('Policy Characteristics'!H:H,MATCH($C194,'Policy Characteristics'!$C:$C,0)))</f>
        <v>0.01</v>
      </c>
      <c r="O194" s="272" t="str">
        <f>IF(ISBLANK(INDEX('Policy Characteristics'!I:I,MATCH($C194,'Policy Characteristics'!$C:$C,0))),"",INDEX('Policy Characteristics'!I:I,MATCH($C194,'Policy Characteristics'!$C:$C,0)))</f>
        <v>% of CO2 captured</v>
      </c>
      <c r="P194" s="272"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72" t="str">
        <f>IF(ISBLANK(INDEX('Policy Characteristics'!K:K,MATCH($C194,'Policy Characteristics'!$C:$C,0))),"",INDEX('Policy Characteristics'!K:K,MATCH($C194,'Policy Characteristics'!$C:$C,0)))</f>
        <v>ccs.html#ccs</v>
      </c>
      <c r="R194" s="272" t="str">
        <f>IF(ISBLANK(INDEX('Policy Characteristics'!L:L,MATCH($C194,'Policy Characteristics'!$C:$C,0))),"",INDEX('Policy Characteristics'!L:L,MATCH($C194,'Policy Characteristics'!$C:$C,0)))</f>
        <v>carbon-capture-and-sequestration.html</v>
      </c>
    </row>
    <row r="195" spans="1:18" s="4" customFormat="1" x14ac:dyDescent="0.25">
      <c r="A195" s="272" t="str">
        <f>IF(ISBLANK(INDEX('Policy Characteristics'!A:A,MATCH($C195,'Policy Characteristics'!$C:$C,0))),"",INDEX('Policy Characteristics'!A:A,MATCH($C195,'Policy Characteristics'!$C:$C,0)))</f>
        <v>Electricity Supply</v>
      </c>
      <c r="B195" s="272" t="str">
        <f>IF(ISBLANK(INDEX('Policy Characteristics'!B:B,MATCH($C195,'Policy Characteristics'!$C:$C,0))),"",INDEX('Policy Characteristics'!B:B,MATCH($C195,'Policy Characteristics'!$C:$C,0)))</f>
        <v>Carbon Capture and Sequestration</v>
      </c>
      <c r="C195" s="274" t="str">
        <f t="shared" si="18"/>
        <v>Electricity Sector Fraction of Potential Additional CCS Achieved</v>
      </c>
      <c r="D195" s="6" t="s">
        <v>81</v>
      </c>
      <c r="E195" s="44"/>
      <c r="F195" s="6" t="s">
        <v>95</v>
      </c>
      <c r="G195" s="44"/>
      <c r="H195" s="46">
        <v>883</v>
      </c>
      <c r="I195" s="6" t="s">
        <v>45</v>
      </c>
      <c r="J195" s="274" t="str">
        <f>IF(ISBLANK(INDEX('Policy Characteristics'!D:D,MATCH($C195,'Policy Characteristics'!$C:$C,0))),"",INDEX('Policy Characteristics'!D:D,MATCH($C195,'Policy Characteristics'!$C:$C,0)))</f>
        <v>Electricity Sector CCS</v>
      </c>
      <c r="K195" s="272" t="str">
        <f>IF(ISBLANK(INDEX('Policy Characteristics'!E:E,MATCH($C195,'Policy Characteristics'!$C:$C,0))),"",INDEX('Policy Characteristics'!E:E,MATCH($C195,'Policy Characteristics'!$C:$C,0)))</f>
        <v>elec CCS</v>
      </c>
      <c r="L195" s="285">
        <f>IF(ISBLANK(INDEX('Policy Characteristics'!F:F,MATCH($C195,'Policy Characteristics'!$C:$C,0))),"",INDEX('Policy Characteristics'!F:F,MATCH($C195,'Policy Characteristics'!$C:$C,0)))</f>
        <v>0</v>
      </c>
      <c r="M195" s="285">
        <f>IF(ISBLANK(INDEX('Policy Characteristics'!G:G,MATCH($C195,'Policy Characteristics'!$C:$C,0))),"",INDEX('Policy Characteristics'!G:G,MATCH($C195,'Policy Characteristics'!$C:$C,0)))</f>
        <v>1</v>
      </c>
      <c r="N195" s="285">
        <f>IF(ISBLANK(INDEX('Policy Characteristics'!H:H,MATCH($C195,'Policy Characteristics'!$C:$C,0))),"",INDEX('Policy Characteristics'!H:H,MATCH($C195,'Policy Characteristics'!$C:$C,0)))</f>
        <v>0.01</v>
      </c>
      <c r="O195" s="272" t="str">
        <f>IF(ISBLANK(INDEX('Policy Characteristics'!I:I,MATCH($C195,'Policy Characteristics'!$C:$C,0))),"",INDEX('Policy Characteristics'!I:I,MATCH($C195,'Policy Characteristics'!$C:$C,0)))</f>
        <v>% of CO2 captured</v>
      </c>
      <c r="P195" s="272"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72" t="str">
        <f>IF(ISBLANK(INDEX('Policy Characteristics'!K:K,MATCH($C195,'Policy Characteristics'!$C:$C,0))),"",INDEX('Policy Characteristics'!K:K,MATCH($C195,'Policy Characteristics'!$C:$C,0)))</f>
        <v>ccs.html#ccs</v>
      </c>
      <c r="R195" s="272" t="str">
        <f>IF(ISBLANK(INDEX('Policy Characteristics'!L:L,MATCH($C195,'Policy Characteristics'!$C:$C,0))),"",INDEX('Policy Characteristics'!L:L,MATCH($C195,'Policy Characteristics'!$C:$C,0)))</f>
        <v>carbon-capture-and-sequestration.html</v>
      </c>
    </row>
    <row r="196" spans="1:18" s="4" customFormat="1" x14ac:dyDescent="0.25">
      <c r="A196" s="272" t="str">
        <f>IF(ISBLANK(INDEX('Policy Characteristics'!A:A,MATCH($C196,'Policy Characteristics'!$C:$C,0))),"",INDEX('Policy Characteristics'!A:A,MATCH($C196,'Policy Characteristics'!$C:$C,0)))</f>
        <v>Electricity Supply</v>
      </c>
      <c r="B196" s="272" t="str">
        <f>IF(ISBLANK(INDEX('Policy Characteristics'!B:B,MATCH($C196,'Policy Characteristics'!$C:$C,0))),"",INDEX('Policy Characteristics'!B:B,MATCH($C196,'Policy Characteristics'!$C:$C,0)))</f>
        <v>Carbon Capture and Sequestration</v>
      </c>
      <c r="C196" s="274" t="str">
        <f t="shared" si="18"/>
        <v>Electricity Sector Fraction of Potential Additional CCS Achieved</v>
      </c>
      <c r="D196" s="6" t="s">
        <v>2473</v>
      </c>
      <c r="E196" s="44"/>
      <c r="F196" s="6" t="s">
        <v>460</v>
      </c>
      <c r="G196" s="44"/>
      <c r="H196" s="46">
        <v>884</v>
      </c>
      <c r="I196" s="44" t="s">
        <v>46</v>
      </c>
      <c r="J196" s="274" t="str">
        <f>IF(ISBLANK(INDEX('Policy Characteristics'!D:D,MATCH($C196,'Policy Characteristics'!$C:$C,0))),"",INDEX('Policy Characteristics'!D:D,MATCH($C196,'Policy Characteristics'!$C:$C,0)))</f>
        <v>Electricity Sector CCS</v>
      </c>
      <c r="K196" s="272" t="str">
        <f>IF(ISBLANK(INDEX('Policy Characteristics'!E:E,MATCH($C196,'Policy Characteristics'!$C:$C,0))),"",INDEX('Policy Characteristics'!E:E,MATCH($C196,'Policy Characteristics'!$C:$C,0)))</f>
        <v>elec CCS</v>
      </c>
      <c r="L196" s="285">
        <f>IF(ISBLANK(INDEX('Policy Characteristics'!F:F,MATCH($C196,'Policy Characteristics'!$C:$C,0))),"",INDEX('Policy Characteristics'!F:F,MATCH($C196,'Policy Characteristics'!$C:$C,0)))</f>
        <v>0</v>
      </c>
      <c r="M196" s="285">
        <f>IF(ISBLANK(INDEX('Policy Characteristics'!G:G,MATCH($C196,'Policy Characteristics'!$C:$C,0))),"",INDEX('Policy Characteristics'!G:G,MATCH($C196,'Policy Characteristics'!$C:$C,0)))</f>
        <v>1</v>
      </c>
      <c r="N196" s="285">
        <f>IF(ISBLANK(INDEX('Policy Characteristics'!H:H,MATCH($C196,'Policy Characteristics'!$C:$C,0))),"",INDEX('Policy Characteristics'!H:H,MATCH($C196,'Policy Characteristics'!$C:$C,0)))</f>
        <v>0.01</v>
      </c>
      <c r="O196" s="272" t="str">
        <f>IF(ISBLANK(INDEX('Policy Characteristics'!I:I,MATCH($C196,'Policy Characteristics'!$C:$C,0))),"",INDEX('Policy Characteristics'!I:I,MATCH($C196,'Policy Characteristics'!$C:$C,0)))</f>
        <v>% of CO2 captured</v>
      </c>
      <c r="P196" s="272"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72" t="str">
        <f>IF(ISBLANK(INDEX('Policy Characteristics'!K:K,MATCH($C196,'Policy Characteristics'!$C:$C,0))),"",INDEX('Policy Characteristics'!K:K,MATCH($C196,'Policy Characteristics'!$C:$C,0)))</f>
        <v>ccs.html#ccs</v>
      </c>
      <c r="R196" s="272" t="str">
        <f>IF(ISBLANK(INDEX('Policy Characteristics'!L:L,MATCH($C196,'Policy Characteristics'!$C:$C,0))),"",INDEX('Policy Characteristics'!L:L,MATCH($C196,'Policy Characteristics'!$C:$C,0)))</f>
        <v>carbon-capture-and-sequestration.html</v>
      </c>
    </row>
    <row r="197" spans="1:18" s="4" customFormat="1" x14ac:dyDescent="0.25">
      <c r="A197" s="272" t="str">
        <f>IF(ISBLANK(INDEX('Policy Characteristics'!A:A,MATCH($C197,'Policy Characteristics'!$C:$C,0))),"",INDEX('Policy Characteristics'!A:A,MATCH($C197,'Policy Characteristics'!$C:$C,0)))</f>
        <v>Electricity Supply</v>
      </c>
      <c r="B197" s="272" t="str">
        <f>IF(ISBLANK(INDEX('Policy Characteristics'!B:B,MATCH($C197,'Policy Characteristics'!$C:$C,0))),"",INDEX('Policy Characteristics'!B:B,MATCH($C197,'Policy Characteristics'!$C:$C,0)))</f>
        <v>Carbon Capture and Sequestration</v>
      </c>
      <c r="C197" s="274" t="str">
        <f t="shared" si="18"/>
        <v>Electricity Sector Fraction of Potential Additional CCS Achieved</v>
      </c>
      <c r="D197" s="6" t="s">
        <v>328</v>
      </c>
      <c r="E197" s="44"/>
      <c r="F197" s="6" t="s">
        <v>330</v>
      </c>
      <c r="G197" s="44"/>
      <c r="H197" s="46">
        <v>885</v>
      </c>
      <c r="I197" s="6" t="s">
        <v>45</v>
      </c>
      <c r="J197" s="274" t="str">
        <f>IF(ISBLANK(INDEX('Policy Characteristics'!D:D,MATCH($C197,'Policy Characteristics'!$C:$C,0))),"",INDEX('Policy Characteristics'!D:D,MATCH($C197,'Policy Characteristics'!$C:$C,0)))</f>
        <v>Electricity Sector CCS</v>
      </c>
      <c r="K197" s="272" t="str">
        <f>IF(ISBLANK(INDEX('Policy Characteristics'!E:E,MATCH($C197,'Policy Characteristics'!$C:$C,0))),"",INDEX('Policy Characteristics'!E:E,MATCH($C197,'Policy Characteristics'!$C:$C,0)))</f>
        <v>elec CCS</v>
      </c>
      <c r="L197" s="285">
        <f>IF(ISBLANK(INDEX('Policy Characteristics'!F:F,MATCH($C197,'Policy Characteristics'!$C:$C,0))),"",INDEX('Policy Characteristics'!F:F,MATCH($C197,'Policy Characteristics'!$C:$C,0)))</f>
        <v>0</v>
      </c>
      <c r="M197" s="285">
        <f>IF(ISBLANK(INDEX('Policy Characteristics'!G:G,MATCH($C197,'Policy Characteristics'!$C:$C,0))),"",INDEX('Policy Characteristics'!G:G,MATCH($C197,'Policy Characteristics'!$C:$C,0)))</f>
        <v>1</v>
      </c>
      <c r="N197" s="285">
        <f>IF(ISBLANK(INDEX('Policy Characteristics'!H:H,MATCH($C197,'Policy Characteristics'!$C:$C,0))),"",INDEX('Policy Characteristics'!H:H,MATCH($C197,'Policy Characteristics'!$C:$C,0)))</f>
        <v>0.01</v>
      </c>
      <c r="O197" s="272" t="str">
        <f>IF(ISBLANK(INDEX('Policy Characteristics'!I:I,MATCH($C197,'Policy Characteristics'!$C:$C,0))),"",INDEX('Policy Characteristics'!I:I,MATCH($C197,'Policy Characteristics'!$C:$C,0)))</f>
        <v>% of CO2 captured</v>
      </c>
      <c r="P197" s="272"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72" t="str">
        <f>IF(ISBLANK(INDEX('Policy Characteristics'!K:K,MATCH($C197,'Policy Characteristics'!$C:$C,0))),"",INDEX('Policy Characteristics'!K:K,MATCH($C197,'Policy Characteristics'!$C:$C,0)))</f>
        <v>ccs.html#ccs</v>
      </c>
      <c r="R197" s="272" t="str">
        <f>IF(ISBLANK(INDEX('Policy Characteristics'!L:L,MATCH($C197,'Policy Characteristics'!$C:$C,0))),"",INDEX('Policy Characteristics'!L:L,MATCH($C197,'Policy Characteristics'!$C:$C,0)))</f>
        <v>carbon-capture-and-sequestration.html</v>
      </c>
    </row>
    <row r="198" spans="1:18" s="4" customFormat="1" x14ac:dyDescent="0.25">
      <c r="A198" s="272" t="str">
        <f>IF(ISBLANK(INDEX('Policy Characteristics'!A:A,MATCH($C198,'Policy Characteristics'!$C:$C,0))),"",INDEX('Policy Characteristics'!A:A,MATCH($C198,'Policy Characteristics'!$C:$C,0)))</f>
        <v>Electricity Supply</v>
      </c>
      <c r="B198" s="272" t="str">
        <f>IF(ISBLANK(INDEX('Policy Characteristics'!B:B,MATCH($C198,'Policy Characteristics'!$C:$C,0))),"",INDEX('Policy Characteristics'!B:B,MATCH($C198,'Policy Characteristics'!$C:$C,0)))</f>
        <v>Carbon Capture and Sequestration</v>
      </c>
      <c r="C198" s="274" t="str">
        <f t="shared" si="18"/>
        <v>Electricity Sector Fraction of Potential Additional CCS Achieved</v>
      </c>
      <c r="D198" s="6" t="s">
        <v>329</v>
      </c>
      <c r="E198" s="44"/>
      <c r="F198" s="6" t="s">
        <v>331</v>
      </c>
      <c r="G198" s="44"/>
      <c r="H198" s="46">
        <v>886</v>
      </c>
      <c r="I198" s="6" t="s">
        <v>45</v>
      </c>
      <c r="J198" s="274" t="str">
        <f>IF(ISBLANK(INDEX('Policy Characteristics'!D:D,MATCH($C198,'Policy Characteristics'!$C:$C,0))),"",INDEX('Policy Characteristics'!D:D,MATCH($C198,'Policy Characteristics'!$C:$C,0)))</f>
        <v>Electricity Sector CCS</v>
      </c>
      <c r="K198" s="272" t="str">
        <f>IF(ISBLANK(INDEX('Policy Characteristics'!E:E,MATCH($C198,'Policy Characteristics'!$C:$C,0))),"",INDEX('Policy Characteristics'!E:E,MATCH($C198,'Policy Characteristics'!$C:$C,0)))</f>
        <v>elec CCS</v>
      </c>
      <c r="L198" s="285">
        <f>IF(ISBLANK(INDEX('Policy Characteristics'!F:F,MATCH($C198,'Policy Characteristics'!$C:$C,0))),"",INDEX('Policy Characteristics'!F:F,MATCH($C198,'Policy Characteristics'!$C:$C,0)))</f>
        <v>0</v>
      </c>
      <c r="M198" s="285">
        <f>IF(ISBLANK(INDEX('Policy Characteristics'!G:G,MATCH($C198,'Policy Characteristics'!$C:$C,0))),"",INDEX('Policy Characteristics'!G:G,MATCH($C198,'Policy Characteristics'!$C:$C,0)))</f>
        <v>1</v>
      </c>
      <c r="N198" s="285">
        <f>IF(ISBLANK(INDEX('Policy Characteristics'!H:H,MATCH($C198,'Policy Characteristics'!$C:$C,0))),"",INDEX('Policy Characteristics'!H:H,MATCH($C198,'Policy Characteristics'!$C:$C,0)))</f>
        <v>0.01</v>
      </c>
      <c r="O198" s="272" t="str">
        <f>IF(ISBLANK(INDEX('Policy Characteristics'!I:I,MATCH($C198,'Policy Characteristics'!$C:$C,0))),"",INDEX('Policy Characteristics'!I:I,MATCH($C198,'Policy Characteristics'!$C:$C,0)))</f>
        <v>% of CO2 captured</v>
      </c>
      <c r="P198" s="272"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72" t="str">
        <f>IF(ISBLANK(INDEX('Policy Characteristics'!K:K,MATCH($C198,'Policy Characteristics'!$C:$C,0))),"",INDEX('Policy Characteristics'!K:K,MATCH($C198,'Policy Characteristics'!$C:$C,0)))</f>
        <v>ccs.html#ccs</v>
      </c>
      <c r="R198" s="272" t="str">
        <f>IF(ISBLANK(INDEX('Policy Characteristics'!L:L,MATCH($C198,'Policy Characteristics'!$C:$C,0))),"",INDEX('Policy Characteristics'!L:L,MATCH($C198,'Policy Characteristics'!$C:$C,0)))</f>
        <v>carbon-capture-and-sequestration.html</v>
      </c>
    </row>
    <row r="199" spans="1:18" s="4" customFormat="1" x14ac:dyDescent="0.25">
      <c r="A199" s="272" t="str">
        <f>IF(ISBLANK(INDEX('Policy Characteristics'!A:A,MATCH($C199,'Policy Characteristics'!$C:$C,0))),"",INDEX('Policy Characteristics'!A:A,MATCH($C199,'Policy Characteristics'!$C:$C,0)))</f>
        <v>Electricity Supply</v>
      </c>
      <c r="B199" s="272" t="str">
        <f>IF(ISBLANK(INDEX('Policy Characteristics'!B:B,MATCH($C199,'Policy Characteristics'!$C:$C,0))),"",INDEX('Policy Characteristics'!B:B,MATCH($C199,'Policy Characteristics'!$C:$C,0)))</f>
        <v>Carbon Capture and Sequestration</v>
      </c>
      <c r="C199" s="274" t="str">
        <f t="shared" si="18"/>
        <v>Electricity Sector Fraction of Potential Additional CCS Achieved</v>
      </c>
      <c r="D199" s="6" t="s">
        <v>468</v>
      </c>
      <c r="E199" s="44"/>
      <c r="F199" s="6" t="s">
        <v>467</v>
      </c>
      <c r="G199" s="44"/>
      <c r="H199" s="46">
        <v>887</v>
      </c>
      <c r="I199" s="6" t="s">
        <v>46</v>
      </c>
      <c r="J199" s="274" t="str">
        <f>IF(ISBLANK(INDEX('Policy Characteristics'!D:D,MATCH($C199,'Policy Characteristics'!$C:$C,0))),"",INDEX('Policy Characteristics'!D:D,MATCH($C199,'Policy Characteristics'!$C:$C,0)))</f>
        <v>Electricity Sector CCS</v>
      </c>
      <c r="K199" s="272" t="str">
        <f>IF(ISBLANK(INDEX('Policy Characteristics'!E:E,MATCH($C199,'Policy Characteristics'!$C:$C,0))),"",INDEX('Policy Characteristics'!E:E,MATCH($C199,'Policy Characteristics'!$C:$C,0)))</f>
        <v>elec CCS</v>
      </c>
      <c r="L199" s="285">
        <f>IF(ISBLANK(INDEX('Policy Characteristics'!F:F,MATCH($C199,'Policy Characteristics'!$C:$C,0))),"",INDEX('Policy Characteristics'!F:F,MATCH($C199,'Policy Characteristics'!$C:$C,0)))</f>
        <v>0</v>
      </c>
      <c r="M199" s="285">
        <f>IF(ISBLANK(INDEX('Policy Characteristics'!G:G,MATCH($C199,'Policy Characteristics'!$C:$C,0))),"",INDEX('Policy Characteristics'!G:G,MATCH($C199,'Policy Characteristics'!$C:$C,0)))</f>
        <v>1</v>
      </c>
      <c r="N199" s="285">
        <f>IF(ISBLANK(INDEX('Policy Characteristics'!H:H,MATCH($C199,'Policy Characteristics'!$C:$C,0))),"",INDEX('Policy Characteristics'!H:H,MATCH($C199,'Policy Characteristics'!$C:$C,0)))</f>
        <v>0.01</v>
      </c>
      <c r="O199" s="272" t="str">
        <f>IF(ISBLANK(INDEX('Policy Characteristics'!I:I,MATCH($C199,'Policy Characteristics'!$C:$C,0))),"",INDEX('Policy Characteristics'!I:I,MATCH($C199,'Policy Characteristics'!$C:$C,0)))</f>
        <v>% of CO2 captured</v>
      </c>
      <c r="P199" s="272"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72" t="str">
        <f>IF(ISBLANK(INDEX('Policy Characteristics'!K:K,MATCH($C199,'Policy Characteristics'!$C:$C,0))),"",INDEX('Policy Characteristics'!K:K,MATCH($C199,'Policy Characteristics'!$C:$C,0)))</f>
        <v>ccs.html#ccs</v>
      </c>
      <c r="R199" s="272" t="str">
        <f>IF(ISBLANK(INDEX('Policy Characteristics'!L:L,MATCH($C199,'Policy Characteristics'!$C:$C,0))),"",INDEX('Policy Characteristics'!L:L,MATCH($C199,'Policy Characteristics'!$C:$C,0)))</f>
        <v>carbon-capture-and-sequestration.html</v>
      </c>
    </row>
    <row r="200" spans="1:18" s="4" customFormat="1" x14ac:dyDescent="0.25">
      <c r="A200" s="272" t="str">
        <f>IF(ISBLANK(INDEX('Policy Characteristics'!A:A,MATCH($C200,'Policy Characteristics'!$C:$C,0))),"",INDEX('Policy Characteristics'!A:A,MATCH($C200,'Policy Characteristics'!$C:$C,0)))</f>
        <v>Electricity Supply</v>
      </c>
      <c r="B200" s="272" t="str">
        <f>IF(ISBLANK(INDEX('Policy Characteristics'!B:B,MATCH($C200,'Policy Characteristics'!$C:$C,0))),"",INDEX('Policy Characteristics'!B:B,MATCH($C200,'Policy Characteristics'!$C:$C,0)))</f>
        <v>Carbon Capture and Sequestration</v>
      </c>
      <c r="C200" s="274" t="str">
        <f t="shared" si="18"/>
        <v>Electricity Sector Fraction of Potential Additional CCS Achieved</v>
      </c>
      <c r="D200" s="6" t="s">
        <v>477</v>
      </c>
      <c r="E200" s="44"/>
      <c r="F200" s="6" t="s">
        <v>478</v>
      </c>
      <c r="G200" s="44"/>
      <c r="H200" s="46">
        <v>888</v>
      </c>
      <c r="I200" s="44" t="s">
        <v>46</v>
      </c>
      <c r="J200" s="274" t="str">
        <f>IF(ISBLANK(INDEX('Policy Characteristics'!D:D,MATCH($C200,'Policy Characteristics'!$C:$C,0))),"",INDEX('Policy Characteristics'!D:D,MATCH($C200,'Policy Characteristics'!$C:$C,0)))</f>
        <v>Electricity Sector CCS</v>
      </c>
      <c r="K200" s="272" t="str">
        <f>IF(ISBLANK(INDEX('Policy Characteristics'!E:E,MATCH($C200,'Policy Characteristics'!$C:$C,0))),"",INDEX('Policy Characteristics'!E:E,MATCH($C200,'Policy Characteristics'!$C:$C,0)))</f>
        <v>elec CCS</v>
      </c>
      <c r="L200" s="285">
        <f>IF(ISBLANK(INDEX('Policy Characteristics'!F:F,MATCH($C200,'Policy Characteristics'!$C:$C,0))),"",INDEX('Policy Characteristics'!F:F,MATCH($C200,'Policy Characteristics'!$C:$C,0)))</f>
        <v>0</v>
      </c>
      <c r="M200" s="285">
        <f>IF(ISBLANK(INDEX('Policy Characteristics'!G:G,MATCH($C200,'Policy Characteristics'!$C:$C,0))),"",INDEX('Policy Characteristics'!G:G,MATCH($C200,'Policy Characteristics'!$C:$C,0)))</f>
        <v>1</v>
      </c>
      <c r="N200" s="285">
        <f>IF(ISBLANK(INDEX('Policy Characteristics'!H:H,MATCH($C200,'Policy Characteristics'!$C:$C,0))),"",INDEX('Policy Characteristics'!H:H,MATCH($C200,'Policy Characteristics'!$C:$C,0)))</f>
        <v>0.01</v>
      </c>
      <c r="O200" s="272" t="str">
        <f>IF(ISBLANK(INDEX('Policy Characteristics'!I:I,MATCH($C200,'Policy Characteristics'!$C:$C,0))),"",INDEX('Policy Characteristics'!I:I,MATCH($C200,'Policy Characteristics'!$C:$C,0)))</f>
        <v>% of CO2 captured</v>
      </c>
      <c r="P200" s="272"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72" t="str">
        <f>IF(ISBLANK(INDEX('Policy Characteristics'!K:K,MATCH($C200,'Policy Characteristics'!$C:$C,0))),"",INDEX('Policy Characteristics'!K:K,MATCH($C200,'Policy Characteristics'!$C:$C,0)))</f>
        <v>ccs.html#ccs</v>
      </c>
      <c r="R200" s="272" t="str">
        <f>IF(ISBLANK(INDEX('Policy Characteristics'!L:L,MATCH($C200,'Policy Characteristics'!$C:$C,0))),"",INDEX('Policy Characteristics'!L:L,MATCH($C200,'Policy Characteristics'!$C:$C,0)))</f>
        <v>carbon-capture-and-sequestration.html</v>
      </c>
    </row>
    <row r="201" spans="1:18" s="4" customFormat="1" x14ac:dyDescent="0.25">
      <c r="A201" s="272" t="str">
        <f>IF(ISBLANK(INDEX('Policy Characteristics'!A:A,MATCH($C201,'Policy Characteristics'!$C:$C,0))),"",INDEX('Policy Characteristics'!A:A,MATCH($C201,'Policy Characteristics'!$C:$C,0)))</f>
        <v>Electricity Supply</v>
      </c>
      <c r="B201" s="272" t="str">
        <f>IF(ISBLANK(INDEX('Policy Characteristics'!B:B,MATCH($C201,'Policy Characteristics'!$C:$C,0))),"",INDEX('Policy Characteristics'!B:B,MATCH($C201,'Policy Characteristics'!$C:$C,0)))</f>
        <v>Carbon Capture and Sequestration</v>
      </c>
      <c r="C201" s="274" t="str">
        <f t="shared" si="18"/>
        <v>Electricity Sector Fraction of Potential Additional CCS Achieved</v>
      </c>
      <c r="D201" s="6" t="s">
        <v>2831</v>
      </c>
      <c r="E201" s="44"/>
      <c r="F201" s="6" t="s">
        <v>2525</v>
      </c>
      <c r="G201" s="44"/>
      <c r="H201" s="46">
        <v>889</v>
      </c>
      <c r="I201" s="44" t="s">
        <v>46</v>
      </c>
      <c r="J201" s="274" t="str">
        <f>IF(ISBLANK(INDEX('Policy Characteristics'!D:D,MATCH($C201,'Policy Characteristics'!$C:$C,0))),"",INDEX('Policy Characteristics'!D:D,MATCH($C201,'Policy Characteristics'!$C:$C,0)))</f>
        <v>Electricity Sector CCS</v>
      </c>
      <c r="K201" s="272" t="str">
        <f>IF(ISBLANK(INDEX('Policy Characteristics'!E:E,MATCH($C201,'Policy Characteristics'!$C:$C,0))),"",INDEX('Policy Characteristics'!E:E,MATCH($C201,'Policy Characteristics'!$C:$C,0)))</f>
        <v>elec CCS</v>
      </c>
      <c r="L201" s="285">
        <f>IF(ISBLANK(INDEX('Policy Characteristics'!F:F,MATCH($C201,'Policy Characteristics'!$C:$C,0))),"",INDEX('Policy Characteristics'!F:F,MATCH($C201,'Policy Characteristics'!$C:$C,0)))</f>
        <v>0</v>
      </c>
      <c r="M201" s="285">
        <f>IF(ISBLANK(INDEX('Policy Characteristics'!G:G,MATCH($C201,'Policy Characteristics'!$C:$C,0))),"",INDEX('Policy Characteristics'!G:G,MATCH($C201,'Policy Characteristics'!$C:$C,0)))</f>
        <v>1</v>
      </c>
      <c r="N201" s="285">
        <f>IF(ISBLANK(INDEX('Policy Characteristics'!H:H,MATCH($C201,'Policy Characteristics'!$C:$C,0))),"",INDEX('Policy Characteristics'!H:H,MATCH($C201,'Policy Characteristics'!$C:$C,0)))</f>
        <v>0.01</v>
      </c>
      <c r="O201" s="272" t="str">
        <f>IF(ISBLANK(INDEX('Policy Characteristics'!I:I,MATCH($C201,'Policy Characteristics'!$C:$C,0))),"",INDEX('Policy Characteristics'!I:I,MATCH($C201,'Policy Characteristics'!$C:$C,0)))</f>
        <v>% of CO2 captured</v>
      </c>
      <c r="P201" s="272"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72" t="str">
        <f>IF(ISBLANK(INDEX('Policy Characteristics'!K:K,MATCH($C201,'Policy Characteristics'!$C:$C,0))),"",INDEX('Policy Characteristics'!K:K,MATCH($C201,'Policy Characteristics'!$C:$C,0)))</f>
        <v>ccs.html#ccs</v>
      </c>
      <c r="R201" s="272" t="str">
        <f>IF(ISBLANK(INDEX('Policy Characteristics'!L:L,MATCH($C201,'Policy Characteristics'!$C:$C,0))),"",INDEX('Policy Characteristics'!L:L,MATCH($C201,'Policy Characteristics'!$C:$C,0)))</f>
        <v>carbon-capture-and-sequestration.html</v>
      </c>
    </row>
    <row r="202" spans="1:18" s="4" customFormat="1" x14ac:dyDescent="0.25">
      <c r="A202" s="272" t="str">
        <f>IF(ISBLANK(INDEX('Policy Characteristics'!A:A,MATCH($C202,'Policy Characteristics'!$C:$C,0))),"",INDEX('Policy Characteristics'!A:A,MATCH($C202,'Policy Characteristics'!$C:$C,0)))</f>
        <v>Electricity Supply</v>
      </c>
      <c r="B202" s="272" t="str">
        <f>IF(ISBLANK(INDEX('Policy Characteristics'!B:B,MATCH($C202,'Policy Characteristics'!$C:$C,0))),"",INDEX('Policy Characteristics'!B:B,MATCH($C202,'Policy Characteristics'!$C:$C,0)))</f>
        <v>Carbon Capture and Sequestration</v>
      </c>
      <c r="C202" s="274" t="str">
        <f t="shared" si="18"/>
        <v>Electricity Sector Fraction of Potential Additional CCS Achieved</v>
      </c>
      <c r="D202" s="6" t="s">
        <v>2832</v>
      </c>
      <c r="E202" s="44"/>
      <c r="F202" s="6" t="s">
        <v>2659</v>
      </c>
      <c r="G202" s="44"/>
      <c r="H202" s="46">
        <v>890</v>
      </c>
      <c r="I202" s="44" t="s">
        <v>45</v>
      </c>
      <c r="J202" s="274" t="str">
        <f>IF(ISBLANK(INDEX('Policy Characteristics'!D:D,MATCH($C202,'Policy Characteristics'!$C:$C,0))),"",INDEX('Policy Characteristics'!D:D,MATCH($C202,'Policy Characteristics'!$C:$C,0)))</f>
        <v>Electricity Sector CCS</v>
      </c>
      <c r="K202" s="272" t="str">
        <f>IF(ISBLANK(INDEX('Policy Characteristics'!E:E,MATCH($C202,'Policy Characteristics'!$C:$C,0))),"",INDEX('Policy Characteristics'!E:E,MATCH($C202,'Policy Characteristics'!$C:$C,0)))</f>
        <v>elec CCS</v>
      </c>
      <c r="L202" s="285">
        <f>IF(ISBLANK(INDEX('Policy Characteristics'!F:F,MATCH($C202,'Policy Characteristics'!$C:$C,0))),"",INDEX('Policy Characteristics'!F:F,MATCH($C202,'Policy Characteristics'!$C:$C,0)))</f>
        <v>0</v>
      </c>
      <c r="M202" s="285">
        <f>IF(ISBLANK(INDEX('Policy Characteristics'!G:G,MATCH($C202,'Policy Characteristics'!$C:$C,0))),"",INDEX('Policy Characteristics'!G:G,MATCH($C202,'Policy Characteristics'!$C:$C,0)))</f>
        <v>1</v>
      </c>
      <c r="N202" s="285">
        <f>IF(ISBLANK(INDEX('Policy Characteristics'!H:H,MATCH($C202,'Policy Characteristics'!$C:$C,0))),"",INDEX('Policy Characteristics'!H:H,MATCH($C202,'Policy Characteristics'!$C:$C,0)))</f>
        <v>0.01</v>
      </c>
      <c r="O202" s="272" t="str">
        <f>IF(ISBLANK(INDEX('Policy Characteristics'!I:I,MATCH($C202,'Policy Characteristics'!$C:$C,0))),"",INDEX('Policy Characteristics'!I:I,MATCH($C202,'Policy Characteristics'!$C:$C,0)))</f>
        <v>% of CO2 captured</v>
      </c>
      <c r="P202" s="272"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72" t="str">
        <f>IF(ISBLANK(INDEX('Policy Characteristics'!K:K,MATCH($C202,'Policy Characteristics'!$C:$C,0))),"",INDEX('Policy Characteristics'!K:K,MATCH($C202,'Policy Characteristics'!$C:$C,0)))</f>
        <v>ccs.html#ccs</v>
      </c>
      <c r="R202" s="272" t="str">
        <f>IF(ISBLANK(INDEX('Policy Characteristics'!L:L,MATCH($C202,'Policy Characteristics'!$C:$C,0))),"",INDEX('Policy Characteristics'!L:L,MATCH($C202,'Policy Characteristics'!$C:$C,0)))</f>
        <v>carbon-capture-and-sequestration.html</v>
      </c>
    </row>
    <row r="203" spans="1:18" s="4" customFormat="1" x14ac:dyDescent="0.25">
      <c r="A203" s="272" t="str">
        <f>IF(ISBLANK(INDEX('Policy Characteristics'!A:A,MATCH($C203,'Policy Characteristics'!$C:$C,0))),"",INDEX('Policy Characteristics'!A:A,MATCH($C203,'Policy Characteristics'!$C:$C,0)))</f>
        <v>Electricity Supply</v>
      </c>
      <c r="B203" s="272" t="str">
        <f>IF(ISBLANK(INDEX('Policy Characteristics'!B:B,MATCH($C203,'Policy Characteristics'!$C:$C,0))),"",INDEX('Policy Characteristics'!B:B,MATCH($C203,'Policy Characteristics'!$C:$C,0)))</f>
        <v>Carbon Capture and Sequestration</v>
      </c>
      <c r="C203" s="274" t="str">
        <f t="shared" si="18"/>
        <v>Electricity Sector Fraction of Potential Additional CCS Achieved</v>
      </c>
      <c r="D203" s="6" t="s">
        <v>2833</v>
      </c>
      <c r="E203" s="44"/>
      <c r="F203" s="6" t="s">
        <v>2527</v>
      </c>
      <c r="G203" s="44"/>
      <c r="H203" s="46">
        <v>891</v>
      </c>
      <c r="I203" s="6" t="s">
        <v>45</v>
      </c>
      <c r="J203" s="274" t="str">
        <f>IF(ISBLANK(INDEX('Policy Characteristics'!D:D,MATCH($C203,'Policy Characteristics'!$C:$C,0))),"",INDEX('Policy Characteristics'!D:D,MATCH($C203,'Policy Characteristics'!$C:$C,0)))</f>
        <v>Electricity Sector CCS</v>
      </c>
      <c r="K203" s="272" t="str">
        <f>IF(ISBLANK(INDEX('Policy Characteristics'!E:E,MATCH($C203,'Policy Characteristics'!$C:$C,0))),"",INDEX('Policy Characteristics'!E:E,MATCH($C203,'Policy Characteristics'!$C:$C,0)))</f>
        <v>elec CCS</v>
      </c>
      <c r="L203" s="285">
        <f>IF(ISBLANK(INDEX('Policy Characteristics'!F:F,MATCH($C203,'Policy Characteristics'!$C:$C,0))),"",INDEX('Policy Characteristics'!F:F,MATCH($C203,'Policy Characteristics'!$C:$C,0)))</f>
        <v>0</v>
      </c>
      <c r="M203" s="285">
        <f>IF(ISBLANK(INDEX('Policy Characteristics'!G:G,MATCH($C203,'Policy Characteristics'!$C:$C,0))),"",INDEX('Policy Characteristics'!G:G,MATCH($C203,'Policy Characteristics'!$C:$C,0)))</f>
        <v>1</v>
      </c>
      <c r="N203" s="285">
        <f>IF(ISBLANK(INDEX('Policy Characteristics'!H:H,MATCH($C203,'Policy Characteristics'!$C:$C,0))),"",INDEX('Policy Characteristics'!H:H,MATCH($C203,'Policy Characteristics'!$C:$C,0)))</f>
        <v>0.01</v>
      </c>
      <c r="O203" s="272" t="str">
        <f>IF(ISBLANK(INDEX('Policy Characteristics'!I:I,MATCH($C203,'Policy Characteristics'!$C:$C,0))),"",INDEX('Policy Characteristics'!I:I,MATCH($C203,'Policy Characteristics'!$C:$C,0)))</f>
        <v>% of CO2 captured</v>
      </c>
      <c r="P203" s="272"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72" t="str">
        <f>IF(ISBLANK(INDEX('Policy Characteristics'!K:K,MATCH($C203,'Policy Characteristics'!$C:$C,0))),"",INDEX('Policy Characteristics'!K:K,MATCH($C203,'Policy Characteristics'!$C:$C,0)))</f>
        <v>ccs.html#ccs</v>
      </c>
      <c r="R203" s="272" t="str">
        <f>IF(ISBLANK(INDEX('Policy Characteristics'!L:L,MATCH($C203,'Policy Characteristics'!$C:$C,0))),"",INDEX('Policy Characteristics'!L:L,MATCH($C203,'Policy Characteristics'!$C:$C,0)))</f>
        <v>carbon-capture-and-sequestration.html</v>
      </c>
    </row>
    <row r="204" spans="1:18" s="4" customFormat="1" x14ac:dyDescent="0.25">
      <c r="A204" s="272" t="str">
        <f>IF(ISBLANK(INDEX('Policy Characteristics'!A:A,MATCH($C204,'Policy Characteristics'!$C:$C,0))),"",INDEX('Policy Characteristics'!A:A,MATCH($C204,'Policy Characteristics'!$C:$C,0)))</f>
        <v>Electricity Supply</v>
      </c>
      <c r="B204" s="272" t="str">
        <f>IF(ISBLANK(INDEX('Policy Characteristics'!B:B,MATCH($C204,'Policy Characteristics'!$C:$C,0))),"",INDEX('Policy Characteristics'!B:B,MATCH($C204,'Policy Characteristics'!$C:$C,0)))</f>
        <v>Clean Electricity Standard</v>
      </c>
      <c r="C204" s="275" t="s">
        <v>2821</v>
      </c>
      <c r="D204" s="44"/>
      <c r="E204" s="44"/>
      <c r="F204" s="44"/>
      <c r="G204" s="44"/>
      <c r="H204" s="43">
        <v>508</v>
      </c>
      <c r="I204" s="44" t="s">
        <v>45</v>
      </c>
      <c r="J204" s="274" t="str">
        <f>IF(ISBLANK(INDEX('Policy Characteristics'!D:D,MATCH($C204,'Policy Characteristics'!$C:$C,0))),"",INDEX('Policy Characteristics'!D:D,MATCH($C204,'Policy Characteristics'!$C:$C,0)))</f>
        <v>Clean Electricity Standard</v>
      </c>
      <c r="K204" s="272" t="str">
        <f>IF(ISBLANK(INDEX('Policy Characteristics'!E:E,MATCH($C204,'Policy Characteristics'!$C:$C,0))),"",INDEX('Policy Characteristics'!E:E,MATCH($C204,'Policy Characteristics'!$C:$C,0)))</f>
        <v>elec renewable portfolio standards</v>
      </c>
      <c r="L204" s="285">
        <f>IF(ISBLANK(INDEX('Policy Characteristics'!F:F,MATCH($C204,'Policy Characteristics'!$C:$C,0))),"",INDEX('Policy Characteristics'!F:F,MATCH($C204,'Policy Characteristics'!$C:$C,0)))</f>
        <v>0</v>
      </c>
      <c r="M204" s="285">
        <f>IF(ISBLANK(INDEX('Policy Characteristics'!G:G,MATCH($C204,'Policy Characteristics'!$C:$C,0))),"",INDEX('Policy Characteristics'!G:G,MATCH($C204,'Policy Characteristics'!$C:$C,0)))</f>
        <v>1</v>
      </c>
      <c r="N204" s="285">
        <f>IF(ISBLANK(INDEX('Policy Characteristics'!H:H,MATCH($C204,'Policy Characteristics'!$C:$C,0))),"",INDEX('Policy Characteristics'!H:H,MATCH($C204,'Policy Characteristics'!$C:$C,0)))</f>
        <v>0.01</v>
      </c>
      <c r="O204" s="272" t="str">
        <f>IF(ISBLANK(INDEX('Policy Characteristics'!I:I,MATCH($C204,'Policy Characteristics'!$C:$C,0))),"",INDEX('Policy Characteristics'!I:I,MATCH($C204,'Policy Characteristics'!$C:$C,0)))</f>
        <v>% of electricity generation</v>
      </c>
      <c r="P204" s="272"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272" t="str">
        <f>IF(ISBLANK(INDEX('Policy Characteristics'!K:K,MATCH($C204,'Policy Characteristics'!$C:$C,0))),"",INDEX('Policy Characteristics'!K:K,MATCH($C204,'Policy Characteristics'!$C:$C,0)))</f>
        <v>electricity-sector-main.html#ces</v>
      </c>
      <c r="R204" s="272" t="str">
        <f>IF(ISBLANK(INDEX('Policy Characteristics'!L:L,MATCH($C204,'Policy Characteristics'!$C:$C,0))),"",INDEX('Policy Characteristics'!L:L,MATCH($C204,'Policy Characteristics'!$C:$C,0)))</f>
        <v>clean-energy-standard.html</v>
      </c>
    </row>
    <row r="205" spans="1:18" s="2" customFormat="1" x14ac:dyDescent="0.25">
      <c r="A205" s="272" t="str">
        <f>IF(ISBLANK(INDEX('Policy Characteristics'!A:A,MATCH($C205,'Policy Characteristics'!$C:$C,0))),"",INDEX('Policy Characteristics'!A:A,MATCH($C205,'Policy Characteristics'!$C:$C,0)))</f>
        <v>Electricity Supply</v>
      </c>
      <c r="B205" s="272" t="str">
        <f>IF(ISBLANK(INDEX('Policy Characteristics'!B:B,MATCH($C205,'Policy Characteristics'!$C:$C,0))),"",INDEX('Policy Characteristics'!B:B,MATCH($C205,'Policy Characteristics'!$C:$C,0)))</f>
        <v>Change Electricity Exports</v>
      </c>
      <c r="C205" s="273" t="s">
        <v>286</v>
      </c>
      <c r="D205" s="6"/>
      <c r="E205" s="6"/>
      <c r="F205" s="6"/>
      <c r="G205" s="6"/>
      <c r="H205" s="46">
        <v>148</v>
      </c>
      <c r="I205" s="44" t="s">
        <v>45</v>
      </c>
      <c r="J205" s="274" t="str">
        <f>IF(ISBLANK(INDEX('Policy Characteristics'!D:D,MATCH($C205,'Policy Characteristics'!$C:$C,0))),"",INDEX('Policy Characteristics'!D:D,MATCH($C205,'Policy Characteristics'!$C:$C,0)))</f>
        <v>Electricity Imports and Exports</v>
      </c>
      <c r="K205" s="272" t="str">
        <f>IF(ISBLANK(INDEX('Policy Characteristics'!E:E,MATCH($C205,'Policy Characteristics'!$C:$C,0))),"",INDEX('Policy Characteristics'!E:E,MATCH($C205,'Policy Characteristics'!$C:$C,0)))</f>
        <v>elec change exports</v>
      </c>
      <c r="L205" s="285">
        <f>IF(ISBLANK(INDEX('Policy Characteristics'!F:F,MATCH($C205,'Policy Characteristics'!$C:$C,0))),"",INDEX('Policy Characteristics'!F:F,MATCH($C205,'Policy Characteristics'!$C:$C,0)))</f>
        <v>-0.5</v>
      </c>
      <c r="M205" s="285">
        <f>IF(ISBLANK(INDEX('Policy Characteristics'!G:G,MATCH($C205,'Policy Characteristics'!$C:$C,0))),"",INDEX('Policy Characteristics'!G:G,MATCH($C205,'Policy Characteristics'!$C:$C,0)))</f>
        <v>1</v>
      </c>
      <c r="N205" s="285">
        <f>IF(ISBLANK(INDEX('Policy Characteristics'!H:H,MATCH($C205,'Policy Characteristics'!$C:$C,0))),"",INDEX('Policy Characteristics'!H:H,MATCH($C205,'Policy Characteristics'!$C:$C,0)))</f>
        <v>0.02</v>
      </c>
      <c r="O205" s="272" t="str">
        <f>IF(ISBLANK(INDEX('Policy Characteristics'!I:I,MATCH($C205,'Policy Characteristics'!$C:$C,0))),"",INDEX('Policy Characteristics'!I:I,MATCH($C205,'Policy Characteristics'!$C:$C,0)))</f>
        <v>% change in exports</v>
      </c>
      <c r="P205" s="272"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272" t="str">
        <f>IF(ISBLANK(INDEX('Policy Characteristics'!K:K,MATCH($C205,'Policy Characteristics'!$C:$C,0))),"",INDEX('Policy Characteristics'!K:K,MATCH($C205,'Policy Characteristics'!$C:$C,0)))</f>
        <v>electricity-sector-main.html#elec-exports</v>
      </c>
      <c r="R205" s="272" t="str">
        <f>IF(ISBLANK(INDEX('Policy Characteristics'!L:L,MATCH($C205,'Policy Characteristics'!$C:$C,0))),"",INDEX('Policy Characteristics'!L:L,MATCH($C205,'Policy Characteristics'!$C:$C,0)))</f>
        <v>electricity-imports-exports.html</v>
      </c>
    </row>
    <row r="206" spans="1:18" s="2" customFormat="1" x14ac:dyDescent="0.25">
      <c r="A206" s="272" t="str">
        <f>IF(ISBLANK(INDEX('Policy Characteristics'!A:A,MATCH($C206,'Policy Characteristics'!$C:$C,0))),"",INDEX('Policy Characteristics'!A:A,MATCH($C206,'Policy Characteristics'!$C:$C,0)))</f>
        <v>Electricity Supply</v>
      </c>
      <c r="B206" s="272" t="str">
        <f>IF(ISBLANK(INDEX('Policy Characteristics'!B:B,MATCH($C206,'Policy Characteristics'!$C:$C,0))),"",INDEX('Policy Characteristics'!B:B,MATCH($C206,'Policy Characteristics'!$C:$C,0)))</f>
        <v>Change Electricity Imports</v>
      </c>
      <c r="C206" s="273" t="s">
        <v>285</v>
      </c>
      <c r="D206" s="44" t="s">
        <v>471</v>
      </c>
      <c r="E206" s="44"/>
      <c r="F206" s="44" t="s">
        <v>470</v>
      </c>
      <c r="G206" s="6"/>
      <c r="H206" s="46">
        <v>149</v>
      </c>
      <c r="I206" s="44" t="s">
        <v>45</v>
      </c>
      <c r="J206" s="274" t="str">
        <f>IF(ISBLANK(INDEX('Policy Characteristics'!D:D,MATCH($C206,'Policy Characteristics'!$C:$C,0))),"",INDEX('Policy Characteristics'!D:D,MATCH($C206,'Policy Characteristics'!$C:$C,0)))</f>
        <v>Electricity Imports and Exports</v>
      </c>
      <c r="K206" s="272" t="str">
        <f>IF(ISBLANK(INDEX('Policy Characteristics'!E:E,MATCH($C206,'Policy Characteristics'!$C:$C,0))),"",INDEX('Policy Characteristics'!E:E,MATCH($C206,'Policy Characteristics'!$C:$C,0)))</f>
        <v>elec change imports</v>
      </c>
      <c r="L206" s="285">
        <f>IF(ISBLANK(INDEX('Policy Characteristics'!F:F,MATCH($C206,'Policy Characteristics'!$C:$C,0))),"",INDEX('Policy Characteristics'!F:F,MATCH($C206,'Policy Characteristics'!$C:$C,0)))</f>
        <v>-0.5</v>
      </c>
      <c r="M206" s="285">
        <f>IF(ISBLANK(INDEX('Policy Characteristics'!G:G,MATCH($C206,'Policy Characteristics'!$C:$C,0))),"",INDEX('Policy Characteristics'!G:G,MATCH($C206,'Policy Characteristics'!$C:$C,0)))</f>
        <v>1</v>
      </c>
      <c r="N206" s="285">
        <f>IF(ISBLANK(INDEX('Policy Characteristics'!H:H,MATCH($C206,'Policy Characteristics'!$C:$C,0))),"",INDEX('Policy Characteristics'!H:H,MATCH($C206,'Policy Characteristics'!$C:$C,0)))</f>
        <v>0.02</v>
      </c>
      <c r="O206" s="272" t="str">
        <f>IF(ISBLANK(INDEX('Policy Characteristics'!I:I,MATCH($C206,'Policy Characteristics'!$C:$C,0))),"",INDEX('Policy Characteristics'!I:I,MATCH($C206,'Policy Characteristics'!$C:$C,0)))</f>
        <v>% change in imports</v>
      </c>
      <c r="P206" s="272"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272" t="str">
        <f>IF(ISBLANK(INDEX('Policy Characteristics'!K:K,MATCH($C206,'Policy Characteristics'!$C:$C,0))),"",INDEX('Policy Characteristics'!K:K,MATCH($C206,'Policy Characteristics'!$C:$C,0)))</f>
        <v>electricity-sector-main.html#elec-imports</v>
      </c>
      <c r="R206" s="272" t="str">
        <f>IF(ISBLANK(INDEX('Policy Characteristics'!L:L,MATCH($C206,'Policy Characteristics'!$C:$C,0))),"",INDEX('Policy Characteristics'!L:L,MATCH($C206,'Policy Characteristics'!$C:$C,0)))</f>
        <v>electricity-imports-exports.html</v>
      </c>
    </row>
    <row r="207" spans="1:18" s="2" customFormat="1" x14ac:dyDescent="0.25">
      <c r="A207" s="272" t="str">
        <f>IF(ISBLANK(INDEX('Policy Characteristics'!A:A,MATCH($C207,'Policy Characteristics'!$C:$C,0))),"",INDEX('Policy Characteristics'!A:A,MATCH($C207,'Policy Characteristics'!$C:$C,0)))</f>
        <v>Electricity Supply</v>
      </c>
      <c r="B207" s="272" t="str">
        <f>IF(ISBLANK(INDEX('Policy Characteristics'!B:B,MATCH($C207,'Policy Characteristics'!$C:$C,0))),"",INDEX('Policy Characteristics'!B:B,MATCH($C207,'Policy Characteristics'!$C:$C,0)))</f>
        <v>Change Electricity Imports</v>
      </c>
      <c r="C207" s="274" t="str">
        <f t="shared" ref="C207:C221" si="19">C$206</f>
        <v>Percent Change in Electricity Imports</v>
      </c>
      <c r="D207" s="6" t="s">
        <v>326</v>
      </c>
      <c r="E207" s="44"/>
      <c r="F207" s="6" t="s">
        <v>327</v>
      </c>
      <c r="G207" s="6"/>
      <c r="H207" s="46">
        <v>526</v>
      </c>
      <c r="I207" s="44" t="s">
        <v>45</v>
      </c>
      <c r="J207" s="274" t="str">
        <f>IF(ISBLANK(INDEX('Policy Characteristics'!D:D,MATCH($C207,'Policy Characteristics'!$C:$C,0))),"",INDEX('Policy Characteristics'!D:D,MATCH($C207,'Policy Characteristics'!$C:$C,0)))</f>
        <v>Electricity Imports and Exports</v>
      </c>
      <c r="K207" s="272" t="str">
        <f>IF(ISBLANK(INDEX('Policy Characteristics'!E:E,MATCH($C207,'Policy Characteristics'!$C:$C,0))),"",INDEX('Policy Characteristics'!E:E,MATCH($C207,'Policy Characteristics'!$C:$C,0)))</f>
        <v>elec change imports</v>
      </c>
      <c r="L207" s="285">
        <f>IF(ISBLANK(INDEX('Policy Characteristics'!F:F,MATCH($C207,'Policy Characteristics'!$C:$C,0))),"",INDEX('Policy Characteristics'!F:F,MATCH($C207,'Policy Characteristics'!$C:$C,0)))</f>
        <v>-0.5</v>
      </c>
      <c r="M207" s="285">
        <f>IF(ISBLANK(INDEX('Policy Characteristics'!G:G,MATCH($C207,'Policy Characteristics'!$C:$C,0))),"",INDEX('Policy Characteristics'!G:G,MATCH($C207,'Policy Characteristics'!$C:$C,0)))</f>
        <v>1</v>
      </c>
      <c r="N207" s="285">
        <f>IF(ISBLANK(INDEX('Policy Characteristics'!H:H,MATCH($C207,'Policy Characteristics'!$C:$C,0))),"",INDEX('Policy Characteristics'!H:H,MATCH($C207,'Policy Characteristics'!$C:$C,0)))</f>
        <v>0.02</v>
      </c>
      <c r="O207" s="272" t="str">
        <f>IF(ISBLANK(INDEX('Policy Characteristics'!I:I,MATCH($C207,'Policy Characteristics'!$C:$C,0))),"",INDEX('Policy Characteristics'!I:I,MATCH($C207,'Policy Characteristics'!$C:$C,0)))</f>
        <v>% change in imports</v>
      </c>
      <c r="P207" s="272"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272" t="str">
        <f>IF(ISBLANK(INDEX('Policy Characteristics'!K:K,MATCH($C207,'Policy Characteristics'!$C:$C,0))),"",INDEX('Policy Characteristics'!K:K,MATCH($C207,'Policy Characteristics'!$C:$C,0)))</f>
        <v>electricity-sector-main.html#elec-imports</v>
      </c>
      <c r="R207" s="272" t="str">
        <f>IF(ISBLANK(INDEX('Policy Characteristics'!L:L,MATCH($C207,'Policy Characteristics'!$C:$C,0))),"",INDEX('Policy Characteristics'!L:L,MATCH($C207,'Policy Characteristics'!$C:$C,0)))</f>
        <v>electricity-imports-exports.html</v>
      </c>
    </row>
    <row r="208" spans="1:18" s="2" customFormat="1" x14ac:dyDescent="0.25">
      <c r="A208" s="272" t="str">
        <f>IF(ISBLANK(INDEX('Policy Characteristics'!A:A,MATCH($C208,'Policy Characteristics'!$C:$C,0))),"",INDEX('Policy Characteristics'!A:A,MATCH($C208,'Policy Characteristics'!$C:$C,0)))</f>
        <v>Electricity Supply</v>
      </c>
      <c r="B208" s="272" t="str">
        <f>IF(ISBLANK(INDEX('Policy Characteristics'!B:B,MATCH($C208,'Policy Characteristics'!$C:$C,0))),"",INDEX('Policy Characteristics'!B:B,MATCH($C208,'Policy Characteristics'!$C:$C,0)))</f>
        <v>Change Electricity Imports</v>
      </c>
      <c r="C208" s="274" t="str">
        <f t="shared" si="19"/>
        <v>Percent Change in Electricity Imports</v>
      </c>
      <c r="D208" s="6" t="s">
        <v>77</v>
      </c>
      <c r="E208" s="44"/>
      <c r="F208" s="6" t="s">
        <v>91</v>
      </c>
      <c r="G208" s="6"/>
      <c r="H208" s="46">
        <v>527</v>
      </c>
      <c r="I208" s="44" t="s">
        <v>45</v>
      </c>
      <c r="J208" s="274" t="str">
        <f>IF(ISBLANK(INDEX('Policy Characteristics'!D:D,MATCH($C208,'Policy Characteristics'!$C:$C,0))),"",INDEX('Policy Characteristics'!D:D,MATCH($C208,'Policy Characteristics'!$C:$C,0)))</f>
        <v>Electricity Imports and Exports</v>
      </c>
      <c r="K208" s="272" t="str">
        <f>IF(ISBLANK(INDEX('Policy Characteristics'!E:E,MATCH($C208,'Policy Characteristics'!$C:$C,0))),"",INDEX('Policy Characteristics'!E:E,MATCH($C208,'Policy Characteristics'!$C:$C,0)))</f>
        <v>elec change imports</v>
      </c>
      <c r="L208" s="285">
        <f>IF(ISBLANK(INDEX('Policy Characteristics'!F:F,MATCH($C208,'Policy Characteristics'!$C:$C,0))),"",INDEX('Policy Characteristics'!F:F,MATCH($C208,'Policy Characteristics'!$C:$C,0)))</f>
        <v>-0.5</v>
      </c>
      <c r="M208" s="285">
        <f>IF(ISBLANK(INDEX('Policy Characteristics'!G:G,MATCH($C208,'Policy Characteristics'!$C:$C,0))),"",INDEX('Policy Characteristics'!G:G,MATCH($C208,'Policy Characteristics'!$C:$C,0)))</f>
        <v>1</v>
      </c>
      <c r="N208" s="285">
        <f>IF(ISBLANK(INDEX('Policy Characteristics'!H:H,MATCH($C208,'Policy Characteristics'!$C:$C,0))),"",INDEX('Policy Characteristics'!H:H,MATCH($C208,'Policy Characteristics'!$C:$C,0)))</f>
        <v>0.02</v>
      </c>
      <c r="O208" s="272" t="str">
        <f>IF(ISBLANK(INDEX('Policy Characteristics'!I:I,MATCH($C208,'Policy Characteristics'!$C:$C,0))),"",INDEX('Policy Characteristics'!I:I,MATCH($C208,'Policy Characteristics'!$C:$C,0)))</f>
        <v>% change in imports</v>
      </c>
      <c r="P208" s="272"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272" t="str">
        <f>IF(ISBLANK(INDEX('Policy Characteristics'!K:K,MATCH($C208,'Policy Characteristics'!$C:$C,0))),"",INDEX('Policy Characteristics'!K:K,MATCH($C208,'Policy Characteristics'!$C:$C,0)))</f>
        <v>electricity-sector-main.html#elec-imports</v>
      </c>
      <c r="R208" s="272" t="str">
        <f>IF(ISBLANK(INDEX('Policy Characteristics'!L:L,MATCH($C208,'Policy Characteristics'!$C:$C,0))),"",INDEX('Policy Characteristics'!L:L,MATCH($C208,'Policy Characteristics'!$C:$C,0)))</f>
        <v>electricity-imports-exports.html</v>
      </c>
    </row>
    <row r="209" spans="1:18" s="2" customFormat="1" x14ac:dyDescent="0.25">
      <c r="A209" s="272" t="str">
        <f>IF(ISBLANK(INDEX('Policy Characteristics'!A:A,MATCH($C209,'Policy Characteristics'!$C:$C,0))),"",INDEX('Policy Characteristics'!A:A,MATCH($C209,'Policy Characteristics'!$C:$C,0)))</f>
        <v>Electricity Supply</v>
      </c>
      <c r="B209" s="272" t="str">
        <f>IF(ISBLANK(INDEX('Policy Characteristics'!B:B,MATCH($C209,'Policy Characteristics'!$C:$C,0))),"",INDEX('Policy Characteristics'!B:B,MATCH($C209,'Policy Characteristics'!$C:$C,0)))</f>
        <v>Change Electricity Imports</v>
      </c>
      <c r="C209" s="274" t="str">
        <f t="shared" si="19"/>
        <v>Percent Change in Electricity Imports</v>
      </c>
      <c r="D209" s="6" t="s">
        <v>78</v>
      </c>
      <c r="E209" s="44"/>
      <c r="F209" s="6" t="s">
        <v>92</v>
      </c>
      <c r="G209" s="6"/>
      <c r="H209" s="46">
        <v>528</v>
      </c>
      <c r="I209" s="44" t="s">
        <v>45</v>
      </c>
      <c r="J209" s="274" t="str">
        <f>IF(ISBLANK(INDEX('Policy Characteristics'!D:D,MATCH($C209,'Policy Characteristics'!$C:$C,0))),"",INDEX('Policy Characteristics'!D:D,MATCH($C209,'Policy Characteristics'!$C:$C,0)))</f>
        <v>Electricity Imports and Exports</v>
      </c>
      <c r="K209" s="272" t="str">
        <f>IF(ISBLANK(INDEX('Policy Characteristics'!E:E,MATCH($C209,'Policy Characteristics'!$C:$C,0))),"",INDEX('Policy Characteristics'!E:E,MATCH($C209,'Policy Characteristics'!$C:$C,0)))</f>
        <v>elec change imports</v>
      </c>
      <c r="L209" s="285">
        <f>IF(ISBLANK(INDEX('Policy Characteristics'!F:F,MATCH($C209,'Policy Characteristics'!$C:$C,0))),"",INDEX('Policy Characteristics'!F:F,MATCH($C209,'Policy Characteristics'!$C:$C,0)))</f>
        <v>-0.5</v>
      </c>
      <c r="M209" s="285">
        <f>IF(ISBLANK(INDEX('Policy Characteristics'!G:G,MATCH($C209,'Policy Characteristics'!$C:$C,0))),"",INDEX('Policy Characteristics'!G:G,MATCH($C209,'Policy Characteristics'!$C:$C,0)))</f>
        <v>1</v>
      </c>
      <c r="N209" s="285">
        <f>IF(ISBLANK(INDEX('Policy Characteristics'!H:H,MATCH($C209,'Policy Characteristics'!$C:$C,0))),"",INDEX('Policy Characteristics'!H:H,MATCH($C209,'Policy Characteristics'!$C:$C,0)))</f>
        <v>0.02</v>
      </c>
      <c r="O209" s="272" t="str">
        <f>IF(ISBLANK(INDEX('Policy Characteristics'!I:I,MATCH($C209,'Policy Characteristics'!$C:$C,0))),"",INDEX('Policy Characteristics'!I:I,MATCH($C209,'Policy Characteristics'!$C:$C,0)))</f>
        <v>% change in imports</v>
      </c>
      <c r="P209" s="272"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272" t="str">
        <f>IF(ISBLANK(INDEX('Policy Characteristics'!K:K,MATCH($C209,'Policy Characteristics'!$C:$C,0))),"",INDEX('Policy Characteristics'!K:K,MATCH($C209,'Policy Characteristics'!$C:$C,0)))</f>
        <v>electricity-sector-main.html#elec-imports</v>
      </c>
      <c r="R209" s="272" t="str">
        <f>IF(ISBLANK(INDEX('Policy Characteristics'!L:L,MATCH($C209,'Policy Characteristics'!$C:$C,0))),"",INDEX('Policy Characteristics'!L:L,MATCH($C209,'Policy Characteristics'!$C:$C,0)))</f>
        <v>electricity-imports-exports.html</v>
      </c>
    </row>
    <row r="210" spans="1:18" s="2" customFormat="1" x14ac:dyDescent="0.25">
      <c r="A210" s="272" t="str">
        <f>IF(ISBLANK(INDEX('Policy Characteristics'!A:A,MATCH($C210,'Policy Characteristics'!$C:$C,0))),"",INDEX('Policy Characteristics'!A:A,MATCH($C210,'Policy Characteristics'!$C:$C,0)))</f>
        <v>Electricity Supply</v>
      </c>
      <c r="B210" s="272" t="str">
        <f>IF(ISBLANK(INDEX('Policy Characteristics'!B:B,MATCH($C210,'Policy Characteristics'!$C:$C,0))),"",INDEX('Policy Characteristics'!B:B,MATCH($C210,'Policy Characteristics'!$C:$C,0)))</f>
        <v>Change Electricity Imports</v>
      </c>
      <c r="C210" s="274" t="str">
        <f t="shared" si="19"/>
        <v>Percent Change in Electricity Imports</v>
      </c>
      <c r="D210" s="6" t="s">
        <v>472</v>
      </c>
      <c r="E210" s="44"/>
      <c r="F210" s="6" t="s">
        <v>475</v>
      </c>
      <c r="G210" s="6"/>
      <c r="H210" s="46">
        <v>529</v>
      </c>
      <c r="I210" s="44" t="s">
        <v>45</v>
      </c>
      <c r="J210" s="274" t="str">
        <f>IF(ISBLANK(INDEX('Policy Characteristics'!D:D,MATCH($C210,'Policy Characteristics'!$C:$C,0))),"",INDEX('Policy Characteristics'!D:D,MATCH($C210,'Policy Characteristics'!$C:$C,0)))</f>
        <v>Electricity Imports and Exports</v>
      </c>
      <c r="K210" s="272" t="str">
        <f>IF(ISBLANK(INDEX('Policy Characteristics'!E:E,MATCH($C210,'Policy Characteristics'!$C:$C,0))),"",INDEX('Policy Characteristics'!E:E,MATCH($C210,'Policy Characteristics'!$C:$C,0)))</f>
        <v>elec change imports</v>
      </c>
      <c r="L210" s="285">
        <f>IF(ISBLANK(INDEX('Policy Characteristics'!F:F,MATCH($C210,'Policy Characteristics'!$C:$C,0))),"",INDEX('Policy Characteristics'!F:F,MATCH($C210,'Policy Characteristics'!$C:$C,0)))</f>
        <v>-0.5</v>
      </c>
      <c r="M210" s="285">
        <f>IF(ISBLANK(INDEX('Policy Characteristics'!G:G,MATCH($C210,'Policy Characteristics'!$C:$C,0))),"",INDEX('Policy Characteristics'!G:G,MATCH($C210,'Policy Characteristics'!$C:$C,0)))</f>
        <v>1</v>
      </c>
      <c r="N210" s="285">
        <f>IF(ISBLANK(INDEX('Policy Characteristics'!H:H,MATCH($C210,'Policy Characteristics'!$C:$C,0))),"",INDEX('Policy Characteristics'!H:H,MATCH($C210,'Policy Characteristics'!$C:$C,0)))</f>
        <v>0.02</v>
      </c>
      <c r="O210" s="272" t="str">
        <f>IF(ISBLANK(INDEX('Policy Characteristics'!I:I,MATCH($C210,'Policy Characteristics'!$C:$C,0))),"",INDEX('Policy Characteristics'!I:I,MATCH($C210,'Policy Characteristics'!$C:$C,0)))</f>
        <v>% change in imports</v>
      </c>
      <c r="P210" s="272"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272" t="str">
        <f>IF(ISBLANK(INDEX('Policy Characteristics'!K:K,MATCH($C210,'Policy Characteristics'!$C:$C,0))),"",INDEX('Policy Characteristics'!K:K,MATCH($C210,'Policy Characteristics'!$C:$C,0)))</f>
        <v>electricity-sector-main.html#elec-imports</v>
      </c>
      <c r="R210" s="272" t="str">
        <f>IF(ISBLANK(INDEX('Policy Characteristics'!L:L,MATCH($C210,'Policy Characteristics'!$C:$C,0))),"",INDEX('Policy Characteristics'!L:L,MATCH($C210,'Policy Characteristics'!$C:$C,0)))</f>
        <v>electricity-imports-exports.html</v>
      </c>
    </row>
    <row r="211" spans="1:18" s="2" customFormat="1" x14ac:dyDescent="0.25">
      <c r="A211" s="272" t="str">
        <f>IF(ISBLANK(INDEX('Policy Characteristics'!A:A,MATCH($C211,'Policy Characteristics'!$C:$C,0))),"",INDEX('Policy Characteristics'!A:A,MATCH($C211,'Policy Characteristics'!$C:$C,0)))</f>
        <v>Electricity Supply</v>
      </c>
      <c r="B211" s="272" t="str">
        <f>IF(ISBLANK(INDEX('Policy Characteristics'!B:B,MATCH($C211,'Policy Characteristics'!$C:$C,0))),"",INDEX('Policy Characteristics'!B:B,MATCH($C211,'Policy Characteristics'!$C:$C,0)))</f>
        <v>Change Electricity Imports</v>
      </c>
      <c r="C211" s="274" t="str">
        <f t="shared" si="19"/>
        <v>Percent Change in Electricity Imports</v>
      </c>
      <c r="D211" s="6" t="s">
        <v>79</v>
      </c>
      <c r="E211" s="44"/>
      <c r="F211" s="6" t="s">
        <v>93</v>
      </c>
      <c r="G211" s="6"/>
      <c r="H211" s="46">
        <v>530</v>
      </c>
      <c r="I211" s="44" t="s">
        <v>45</v>
      </c>
      <c r="J211" s="274" t="str">
        <f>IF(ISBLANK(INDEX('Policy Characteristics'!D:D,MATCH($C211,'Policy Characteristics'!$C:$C,0))),"",INDEX('Policy Characteristics'!D:D,MATCH($C211,'Policy Characteristics'!$C:$C,0)))</f>
        <v>Electricity Imports and Exports</v>
      </c>
      <c r="K211" s="272" t="str">
        <f>IF(ISBLANK(INDEX('Policy Characteristics'!E:E,MATCH($C211,'Policy Characteristics'!$C:$C,0))),"",INDEX('Policy Characteristics'!E:E,MATCH($C211,'Policy Characteristics'!$C:$C,0)))</f>
        <v>elec change imports</v>
      </c>
      <c r="L211" s="285">
        <f>IF(ISBLANK(INDEX('Policy Characteristics'!F:F,MATCH($C211,'Policy Characteristics'!$C:$C,0))),"",INDEX('Policy Characteristics'!F:F,MATCH($C211,'Policy Characteristics'!$C:$C,0)))</f>
        <v>-0.5</v>
      </c>
      <c r="M211" s="285">
        <f>IF(ISBLANK(INDEX('Policy Characteristics'!G:G,MATCH($C211,'Policy Characteristics'!$C:$C,0))),"",INDEX('Policy Characteristics'!G:G,MATCH($C211,'Policy Characteristics'!$C:$C,0)))</f>
        <v>1</v>
      </c>
      <c r="N211" s="285">
        <f>IF(ISBLANK(INDEX('Policy Characteristics'!H:H,MATCH($C211,'Policy Characteristics'!$C:$C,0))),"",INDEX('Policy Characteristics'!H:H,MATCH($C211,'Policy Characteristics'!$C:$C,0)))</f>
        <v>0.02</v>
      </c>
      <c r="O211" s="272" t="str">
        <f>IF(ISBLANK(INDEX('Policy Characteristics'!I:I,MATCH($C211,'Policy Characteristics'!$C:$C,0))),"",INDEX('Policy Characteristics'!I:I,MATCH($C211,'Policy Characteristics'!$C:$C,0)))</f>
        <v>% change in imports</v>
      </c>
      <c r="P211" s="272"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272" t="str">
        <f>IF(ISBLANK(INDEX('Policy Characteristics'!K:K,MATCH($C211,'Policy Characteristics'!$C:$C,0))),"",INDEX('Policy Characteristics'!K:K,MATCH($C211,'Policy Characteristics'!$C:$C,0)))</f>
        <v>electricity-sector-main.html#elec-imports</v>
      </c>
      <c r="R211" s="272" t="str">
        <f>IF(ISBLANK(INDEX('Policy Characteristics'!L:L,MATCH($C211,'Policy Characteristics'!$C:$C,0))),"",INDEX('Policy Characteristics'!L:L,MATCH($C211,'Policy Characteristics'!$C:$C,0)))</f>
        <v>electricity-imports-exports.html</v>
      </c>
    </row>
    <row r="212" spans="1:18" s="2" customFormat="1" x14ac:dyDescent="0.25">
      <c r="A212" s="272" t="str">
        <f>IF(ISBLANK(INDEX('Policy Characteristics'!A:A,MATCH($C212,'Policy Characteristics'!$C:$C,0))),"",INDEX('Policy Characteristics'!A:A,MATCH($C212,'Policy Characteristics'!$C:$C,0)))</f>
        <v>Electricity Supply</v>
      </c>
      <c r="B212" s="272" t="str">
        <f>IF(ISBLANK(INDEX('Policy Characteristics'!B:B,MATCH($C212,'Policy Characteristics'!$C:$C,0))),"",INDEX('Policy Characteristics'!B:B,MATCH($C212,'Policy Characteristics'!$C:$C,0)))</f>
        <v>Change Electricity Imports</v>
      </c>
      <c r="C212" s="274" t="str">
        <f t="shared" si="19"/>
        <v>Percent Change in Electricity Imports</v>
      </c>
      <c r="D212" s="6" t="s">
        <v>80</v>
      </c>
      <c r="E212" s="44"/>
      <c r="F212" s="6" t="s">
        <v>94</v>
      </c>
      <c r="G212" s="6"/>
      <c r="H212" s="46">
        <v>531</v>
      </c>
      <c r="I212" s="44" t="s">
        <v>46</v>
      </c>
      <c r="J212" s="274" t="str">
        <f>IF(ISBLANK(INDEX('Policy Characteristics'!D:D,MATCH($C212,'Policy Characteristics'!$C:$C,0))),"",INDEX('Policy Characteristics'!D:D,MATCH($C212,'Policy Characteristics'!$C:$C,0)))</f>
        <v>Electricity Imports and Exports</v>
      </c>
      <c r="K212" s="272" t="str">
        <f>IF(ISBLANK(INDEX('Policy Characteristics'!E:E,MATCH($C212,'Policy Characteristics'!$C:$C,0))),"",INDEX('Policy Characteristics'!E:E,MATCH($C212,'Policy Characteristics'!$C:$C,0)))</f>
        <v>elec change imports</v>
      </c>
      <c r="L212" s="285">
        <f>IF(ISBLANK(INDEX('Policy Characteristics'!F:F,MATCH($C212,'Policy Characteristics'!$C:$C,0))),"",INDEX('Policy Characteristics'!F:F,MATCH($C212,'Policy Characteristics'!$C:$C,0)))</f>
        <v>-0.5</v>
      </c>
      <c r="M212" s="285">
        <f>IF(ISBLANK(INDEX('Policy Characteristics'!G:G,MATCH($C212,'Policy Characteristics'!$C:$C,0))),"",INDEX('Policy Characteristics'!G:G,MATCH($C212,'Policy Characteristics'!$C:$C,0)))</f>
        <v>1</v>
      </c>
      <c r="N212" s="285">
        <f>IF(ISBLANK(INDEX('Policy Characteristics'!H:H,MATCH($C212,'Policy Characteristics'!$C:$C,0))),"",INDEX('Policy Characteristics'!H:H,MATCH($C212,'Policy Characteristics'!$C:$C,0)))</f>
        <v>0.02</v>
      </c>
      <c r="O212" s="272" t="str">
        <f>IF(ISBLANK(INDEX('Policy Characteristics'!I:I,MATCH($C212,'Policy Characteristics'!$C:$C,0))),"",INDEX('Policy Characteristics'!I:I,MATCH($C212,'Policy Characteristics'!$C:$C,0)))</f>
        <v>% change in imports</v>
      </c>
      <c r="P212" s="272"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272" t="str">
        <f>IF(ISBLANK(INDEX('Policy Characteristics'!K:K,MATCH($C212,'Policy Characteristics'!$C:$C,0))),"",INDEX('Policy Characteristics'!K:K,MATCH($C212,'Policy Characteristics'!$C:$C,0)))</f>
        <v>electricity-sector-main.html#elec-imports</v>
      </c>
      <c r="R212" s="272" t="str">
        <f>IF(ISBLANK(INDEX('Policy Characteristics'!L:L,MATCH($C212,'Policy Characteristics'!$C:$C,0))),"",INDEX('Policy Characteristics'!L:L,MATCH($C212,'Policy Characteristics'!$C:$C,0)))</f>
        <v>electricity-imports-exports.html</v>
      </c>
    </row>
    <row r="213" spans="1:18" s="2" customFormat="1" x14ac:dyDescent="0.25">
      <c r="A213" s="272" t="str">
        <f>IF(ISBLANK(INDEX('Policy Characteristics'!A:A,MATCH($C213,'Policy Characteristics'!$C:$C,0))),"",INDEX('Policy Characteristics'!A:A,MATCH($C213,'Policy Characteristics'!$C:$C,0)))</f>
        <v>Electricity Supply</v>
      </c>
      <c r="B213" s="272" t="str">
        <f>IF(ISBLANK(INDEX('Policy Characteristics'!B:B,MATCH($C213,'Policy Characteristics'!$C:$C,0))),"",INDEX('Policy Characteristics'!B:B,MATCH($C213,'Policy Characteristics'!$C:$C,0)))</f>
        <v>Change Electricity Imports</v>
      </c>
      <c r="C213" s="274" t="str">
        <f t="shared" si="19"/>
        <v>Percent Change in Electricity Imports</v>
      </c>
      <c r="D213" s="6" t="s">
        <v>81</v>
      </c>
      <c r="E213" s="44"/>
      <c r="F213" s="6" t="s">
        <v>95</v>
      </c>
      <c r="G213" s="6"/>
      <c r="H213" s="46">
        <v>532</v>
      </c>
      <c r="I213" s="44" t="s">
        <v>45</v>
      </c>
      <c r="J213" s="274" t="str">
        <f>IF(ISBLANK(INDEX('Policy Characteristics'!D:D,MATCH($C213,'Policy Characteristics'!$C:$C,0))),"",INDEX('Policy Characteristics'!D:D,MATCH($C213,'Policy Characteristics'!$C:$C,0)))</f>
        <v>Electricity Imports and Exports</v>
      </c>
      <c r="K213" s="272" t="str">
        <f>IF(ISBLANK(INDEX('Policy Characteristics'!E:E,MATCH($C213,'Policy Characteristics'!$C:$C,0))),"",INDEX('Policy Characteristics'!E:E,MATCH($C213,'Policy Characteristics'!$C:$C,0)))</f>
        <v>elec change imports</v>
      </c>
      <c r="L213" s="285">
        <f>IF(ISBLANK(INDEX('Policy Characteristics'!F:F,MATCH($C213,'Policy Characteristics'!$C:$C,0))),"",INDEX('Policy Characteristics'!F:F,MATCH($C213,'Policy Characteristics'!$C:$C,0)))</f>
        <v>-0.5</v>
      </c>
      <c r="M213" s="285">
        <f>IF(ISBLANK(INDEX('Policy Characteristics'!G:G,MATCH($C213,'Policy Characteristics'!$C:$C,0))),"",INDEX('Policy Characteristics'!G:G,MATCH($C213,'Policy Characteristics'!$C:$C,0)))</f>
        <v>1</v>
      </c>
      <c r="N213" s="285">
        <f>IF(ISBLANK(INDEX('Policy Characteristics'!H:H,MATCH($C213,'Policy Characteristics'!$C:$C,0))),"",INDEX('Policy Characteristics'!H:H,MATCH($C213,'Policy Characteristics'!$C:$C,0)))</f>
        <v>0.02</v>
      </c>
      <c r="O213" s="272" t="str">
        <f>IF(ISBLANK(INDEX('Policy Characteristics'!I:I,MATCH($C213,'Policy Characteristics'!$C:$C,0))),"",INDEX('Policy Characteristics'!I:I,MATCH($C213,'Policy Characteristics'!$C:$C,0)))</f>
        <v>% change in imports</v>
      </c>
      <c r="P213" s="272"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272" t="str">
        <f>IF(ISBLANK(INDEX('Policy Characteristics'!K:K,MATCH($C213,'Policy Characteristics'!$C:$C,0))),"",INDEX('Policy Characteristics'!K:K,MATCH($C213,'Policy Characteristics'!$C:$C,0)))</f>
        <v>electricity-sector-main.html#elec-imports</v>
      </c>
      <c r="R213" s="272" t="str">
        <f>IF(ISBLANK(INDEX('Policy Characteristics'!L:L,MATCH($C213,'Policy Characteristics'!$C:$C,0))),"",INDEX('Policy Characteristics'!L:L,MATCH($C213,'Policy Characteristics'!$C:$C,0)))</f>
        <v>electricity-imports-exports.html</v>
      </c>
    </row>
    <row r="214" spans="1:18" s="2" customFormat="1" x14ac:dyDescent="0.25">
      <c r="A214" s="272" t="str">
        <f>IF(ISBLANK(INDEX('Policy Characteristics'!A:A,MATCH($C214,'Policy Characteristics'!$C:$C,0))),"",INDEX('Policy Characteristics'!A:A,MATCH($C214,'Policy Characteristics'!$C:$C,0)))</f>
        <v>Electricity Supply</v>
      </c>
      <c r="B214" s="272" t="str">
        <f>IF(ISBLANK(INDEX('Policy Characteristics'!B:B,MATCH($C214,'Policy Characteristics'!$C:$C,0))),"",INDEX('Policy Characteristics'!B:B,MATCH($C214,'Policy Characteristics'!$C:$C,0)))</f>
        <v>Change Electricity Imports</v>
      </c>
      <c r="C214" s="274" t="str">
        <f t="shared" si="19"/>
        <v>Percent Change in Electricity Imports</v>
      </c>
      <c r="D214" s="6" t="s">
        <v>2473</v>
      </c>
      <c r="E214" s="44"/>
      <c r="F214" s="6" t="s">
        <v>460</v>
      </c>
      <c r="G214" s="6"/>
      <c r="H214" s="46">
        <v>533</v>
      </c>
      <c r="I214" s="44" t="s">
        <v>46</v>
      </c>
      <c r="J214" s="274" t="str">
        <f>IF(ISBLANK(INDEX('Policy Characteristics'!D:D,MATCH($C214,'Policy Characteristics'!$C:$C,0))),"",INDEX('Policy Characteristics'!D:D,MATCH($C214,'Policy Characteristics'!$C:$C,0)))</f>
        <v>Electricity Imports and Exports</v>
      </c>
      <c r="K214" s="272" t="str">
        <f>IF(ISBLANK(INDEX('Policy Characteristics'!E:E,MATCH($C214,'Policy Characteristics'!$C:$C,0))),"",INDEX('Policy Characteristics'!E:E,MATCH($C214,'Policy Characteristics'!$C:$C,0)))</f>
        <v>elec change imports</v>
      </c>
      <c r="L214" s="285">
        <f>IF(ISBLANK(INDEX('Policy Characteristics'!F:F,MATCH($C214,'Policy Characteristics'!$C:$C,0))),"",INDEX('Policy Characteristics'!F:F,MATCH($C214,'Policy Characteristics'!$C:$C,0)))</f>
        <v>-0.5</v>
      </c>
      <c r="M214" s="285">
        <f>IF(ISBLANK(INDEX('Policy Characteristics'!G:G,MATCH($C214,'Policy Characteristics'!$C:$C,0))),"",INDEX('Policy Characteristics'!G:G,MATCH($C214,'Policy Characteristics'!$C:$C,0)))</f>
        <v>1</v>
      </c>
      <c r="N214" s="285">
        <f>IF(ISBLANK(INDEX('Policy Characteristics'!H:H,MATCH($C214,'Policy Characteristics'!$C:$C,0))),"",INDEX('Policy Characteristics'!H:H,MATCH($C214,'Policy Characteristics'!$C:$C,0)))</f>
        <v>0.02</v>
      </c>
      <c r="O214" s="272" t="str">
        <f>IF(ISBLANK(INDEX('Policy Characteristics'!I:I,MATCH($C214,'Policy Characteristics'!$C:$C,0))),"",INDEX('Policy Characteristics'!I:I,MATCH($C214,'Policy Characteristics'!$C:$C,0)))</f>
        <v>% change in imports</v>
      </c>
      <c r="P214" s="272"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272" t="str">
        <f>IF(ISBLANK(INDEX('Policy Characteristics'!K:K,MATCH($C214,'Policy Characteristics'!$C:$C,0))),"",INDEX('Policy Characteristics'!K:K,MATCH($C214,'Policy Characteristics'!$C:$C,0)))</f>
        <v>electricity-sector-main.html#elec-imports</v>
      </c>
      <c r="R214" s="272" t="str">
        <f>IF(ISBLANK(INDEX('Policy Characteristics'!L:L,MATCH($C214,'Policy Characteristics'!$C:$C,0))),"",INDEX('Policy Characteristics'!L:L,MATCH($C214,'Policy Characteristics'!$C:$C,0)))</f>
        <v>electricity-imports-exports.html</v>
      </c>
    </row>
    <row r="215" spans="1:18" s="2" customFormat="1" x14ac:dyDescent="0.25">
      <c r="A215" s="272" t="str">
        <f>IF(ISBLANK(INDEX('Policy Characteristics'!A:A,MATCH($C215,'Policy Characteristics'!$C:$C,0))),"",INDEX('Policy Characteristics'!A:A,MATCH($C215,'Policy Characteristics'!$C:$C,0)))</f>
        <v>Electricity Supply</v>
      </c>
      <c r="B215" s="272" t="str">
        <f>IF(ISBLANK(INDEX('Policy Characteristics'!B:B,MATCH($C215,'Policy Characteristics'!$C:$C,0))),"",INDEX('Policy Characteristics'!B:B,MATCH($C215,'Policy Characteristics'!$C:$C,0)))</f>
        <v>Change Electricity Imports</v>
      </c>
      <c r="C215" s="274" t="str">
        <f t="shared" si="19"/>
        <v>Percent Change in Electricity Imports</v>
      </c>
      <c r="D215" s="6" t="s">
        <v>328</v>
      </c>
      <c r="E215" s="44"/>
      <c r="F215" s="6" t="s">
        <v>330</v>
      </c>
      <c r="G215" s="6"/>
      <c r="H215" s="46">
        <v>534</v>
      </c>
      <c r="I215" s="44" t="s">
        <v>45</v>
      </c>
      <c r="J215" s="274" t="str">
        <f>IF(ISBLANK(INDEX('Policy Characteristics'!D:D,MATCH($C215,'Policy Characteristics'!$C:$C,0))),"",INDEX('Policy Characteristics'!D:D,MATCH($C215,'Policy Characteristics'!$C:$C,0)))</f>
        <v>Electricity Imports and Exports</v>
      </c>
      <c r="K215" s="272" t="str">
        <f>IF(ISBLANK(INDEX('Policy Characteristics'!E:E,MATCH($C215,'Policy Characteristics'!$C:$C,0))),"",INDEX('Policy Characteristics'!E:E,MATCH($C215,'Policy Characteristics'!$C:$C,0)))</f>
        <v>elec change imports</v>
      </c>
      <c r="L215" s="285">
        <f>IF(ISBLANK(INDEX('Policy Characteristics'!F:F,MATCH($C215,'Policy Characteristics'!$C:$C,0))),"",INDEX('Policy Characteristics'!F:F,MATCH($C215,'Policy Characteristics'!$C:$C,0)))</f>
        <v>-0.5</v>
      </c>
      <c r="M215" s="285">
        <f>IF(ISBLANK(INDEX('Policy Characteristics'!G:G,MATCH($C215,'Policy Characteristics'!$C:$C,0))),"",INDEX('Policy Characteristics'!G:G,MATCH($C215,'Policy Characteristics'!$C:$C,0)))</f>
        <v>1</v>
      </c>
      <c r="N215" s="285">
        <f>IF(ISBLANK(INDEX('Policy Characteristics'!H:H,MATCH($C215,'Policy Characteristics'!$C:$C,0))),"",INDEX('Policy Characteristics'!H:H,MATCH($C215,'Policy Characteristics'!$C:$C,0)))</f>
        <v>0.02</v>
      </c>
      <c r="O215" s="272" t="str">
        <f>IF(ISBLANK(INDEX('Policy Characteristics'!I:I,MATCH($C215,'Policy Characteristics'!$C:$C,0))),"",INDEX('Policy Characteristics'!I:I,MATCH($C215,'Policy Characteristics'!$C:$C,0)))</f>
        <v>% change in imports</v>
      </c>
      <c r="P215" s="272"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272" t="str">
        <f>IF(ISBLANK(INDEX('Policy Characteristics'!K:K,MATCH($C215,'Policy Characteristics'!$C:$C,0))),"",INDEX('Policy Characteristics'!K:K,MATCH($C215,'Policy Characteristics'!$C:$C,0)))</f>
        <v>electricity-sector-main.html#elec-imports</v>
      </c>
      <c r="R215" s="272" t="str">
        <f>IF(ISBLANK(INDEX('Policy Characteristics'!L:L,MATCH($C215,'Policy Characteristics'!$C:$C,0))),"",INDEX('Policy Characteristics'!L:L,MATCH($C215,'Policy Characteristics'!$C:$C,0)))</f>
        <v>electricity-imports-exports.html</v>
      </c>
    </row>
    <row r="216" spans="1:18" s="2" customFormat="1" x14ac:dyDescent="0.25">
      <c r="A216" s="272" t="str">
        <f>IF(ISBLANK(INDEX('Policy Characteristics'!A:A,MATCH($C216,'Policy Characteristics'!$C:$C,0))),"",INDEX('Policy Characteristics'!A:A,MATCH($C216,'Policy Characteristics'!$C:$C,0)))</f>
        <v>Electricity Supply</v>
      </c>
      <c r="B216" s="272" t="str">
        <f>IF(ISBLANK(INDEX('Policy Characteristics'!B:B,MATCH($C216,'Policy Characteristics'!$C:$C,0))),"",INDEX('Policy Characteristics'!B:B,MATCH($C216,'Policy Characteristics'!$C:$C,0)))</f>
        <v>Change Electricity Imports</v>
      </c>
      <c r="C216" s="274" t="str">
        <f t="shared" si="19"/>
        <v>Percent Change in Electricity Imports</v>
      </c>
      <c r="D216" s="6" t="s">
        <v>329</v>
      </c>
      <c r="E216" s="44"/>
      <c r="F216" s="6" t="s">
        <v>331</v>
      </c>
      <c r="G216" s="6"/>
      <c r="H216" s="46">
        <v>535</v>
      </c>
      <c r="I216" s="44" t="s">
        <v>46</v>
      </c>
      <c r="J216" s="274" t="str">
        <f>IF(ISBLANK(INDEX('Policy Characteristics'!D:D,MATCH($C216,'Policy Characteristics'!$C:$C,0))),"",INDEX('Policy Characteristics'!D:D,MATCH($C216,'Policy Characteristics'!$C:$C,0)))</f>
        <v>Electricity Imports and Exports</v>
      </c>
      <c r="K216" s="272" t="str">
        <f>IF(ISBLANK(INDEX('Policy Characteristics'!E:E,MATCH($C216,'Policy Characteristics'!$C:$C,0))),"",INDEX('Policy Characteristics'!E:E,MATCH($C216,'Policy Characteristics'!$C:$C,0)))</f>
        <v>elec change imports</v>
      </c>
      <c r="L216" s="285">
        <f>IF(ISBLANK(INDEX('Policy Characteristics'!F:F,MATCH($C216,'Policy Characteristics'!$C:$C,0))),"",INDEX('Policy Characteristics'!F:F,MATCH($C216,'Policy Characteristics'!$C:$C,0)))</f>
        <v>-0.5</v>
      </c>
      <c r="M216" s="285">
        <f>IF(ISBLANK(INDEX('Policy Characteristics'!G:G,MATCH($C216,'Policy Characteristics'!$C:$C,0))),"",INDEX('Policy Characteristics'!G:G,MATCH($C216,'Policy Characteristics'!$C:$C,0)))</f>
        <v>1</v>
      </c>
      <c r="N216" s="285">
        <f>IF(ISBLANK(INDEX('Policy Characteristics'!H:H,MATCH($C216,'Policy Characteristics'!$C:$C,0))),"",INDEX('Policy Characteristics'!H:H,MATCH($C216,'Policy Characteristics'!$C:$C,0)))</f>
        <v>0.02</v>
      </c>
      <c r="O216" s="272" t="str">
        <f>IF(ISBLANK(INDEX('Policy Characteristics'!I:I,MATCH($C216,'Policy Characteristics'!$C:$C,0))),"",INDEX('Policy Characteristics'!I:I,MATCH($C216,'Policy Characteristics'!$C:$C,0)))</f>
        <v>% change in imports</v>
      </c>
      <c r="P216" s="272"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272" t="str">
        <f>IF(ISBLANK(INDEX('Policy Characteristics'!K:K,MATCH($C216,'Policy Characteristics'!$C:$C,0))),"",INDEX('Policy Characteristics'!K:K,MATCH($C216,'Policy Characteristics'!$C:$C,0)))</f>
        <v>electricity-sector-main.html#elec-imports</v>
      </c>
      <c r="R216" s="272" t="str">
        <f>IF(ISBLANK(INDEX('Policy Characteristics'!L:L,MATCH($C216,'Policy Characteristics'!$C:$C,0))),"",INDEX('Policy Characteristics'!L:L,MATCH($C216,'Policy Characteristics'!$C:$C,0)))</f>
        <v>electricity-imports-exports.html</v>
      </c>
    </row>
    <row r="217" spans="1:18" s="2" customFormat="1" x14ac:dyDescent="0.25">
      <c r="A217" s="272" t="str">
        <f>IF(ISBLANK(INDEX('Policy Characteristics'!A:A,MATCH($C217,'Policy Characteristics'!$C:$C,0))),"",INDEX('Policy Characteristics'!A:A,MATCH($C217,'Policy Characteristics'!$C:$C,0)))</f>
        <v>Electricity Supply</v>
      </c>
      <c r="B217" s="272" t="str">
        <f>IF(ISBLANK(INDEX('Policy Characteristics'!B:B,MATCH($C217,'Policy Characteristics'!$C:$C,0))),"",INDEX('Policy Characteristics'!B:B,MATCH($C217,'Policy Characteristics'!$C:$C,0)))</f>
        <v>Change Electricity Imports</v>
      </c>
      <c r="C217" s="274" t="str">
        <f t="shared" si="19"/>
        <v>Percent Change in Electricity Imports</v>
      </c>
      <c r="D217" s="6" t="s">
        <v>468</v>
      </c>
      <c r="E217" s="44"/>
      <c r="F217" s="6" t="s">
        <v>467</v>
      </c>
      <c r="G217" s="6"/>
      <c r="H217" s="46">
        <v>536</v>
      </c>
      <c r="I217" s="44" t="s">
        <v>46</v>
      </c>
      <c r="J217" s="274" t="str">
        <f>IF(ISBLANK(INDEX('Policy Characteristics'!D:D,MATCH($C217,'Policy Characteristics'!$C:$C,0))),"",INDEX('Policy Characteristics'!D:D,MATCH($C217,'Policy Characteristics'!$C:$C,0)))</f>
        <v>Electricity Imports and Exports</v>
      </c>
      <c r="K217" s="272" t="str">
        <f>IF(ISBLANK(INDEX('Policy Characteristics'!E:E,MATCH($C217,'Policy Characteristics'!$C:$C,0))),"",INDEX('Policy Characteristics'!E:E,MATCH($C217,'Policy Characteristics'!$C:$C,0)))</f>
        <v>elec change imports</v>
      </c>
      <c r="L217" s="285">
        <f>IF(ISBLANK(INDEX('Policy Characteristics'!F:F,MATCH($C217,'Policy Characteristics'!$C:$C,0))),"",INDEX('Policy Characteristics'!F:F,MATCH($C217,'Policy Characteristics'!$C:$C,0)))</f>
        <v>-0.5</v>
      </c>
      <c r="M217" s="285">
        <f>IF(ISBLANK(INDEX('Policy Characteristics'!G:G,MATCH($C217,'Policy Characteristics'!$C:$C,0))),"",INDEX('Policy Characteristics'!G:G,MATCH($C217,'Policy Characteristics'!$C:$C,0)))</f>
        <v>1</v>
      </c>
      <c r="N217" s="285">
        <f>IF(ISBLANK(INDEX('Policy Characteristics'!H:H,MATCH($C217,'Policy Characteristics'!$C:$C,0))),"",INDEX('Policy Characteristics'!H:H,MATCH($C217,'Policy Characteristics'!$C:$C,0)))</f>
        <v>0.02</v>
      </c>
      <c r="O217" s="272" t="str">
        <f>IF(ISBLANK(INDEX('Policy Characteristics'!I:I,MATCH($C217,'Policy Characteristics'!$C:$C,0))),"",INDEX('Policy Characteristics'!I:I,MATCH($C217,'Policy Characteristics'!$C:$C,0)))</f>
        <v>% change in imports</v>
      </c>
      <c r="P217" s="272"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272" t="str">
        <f>IF(ISBLANK(INDEX('Policy Characteristics'!K:K,MATCH($C217,'Policy Characteristics'!$C:$C,0))),"",INDEX('Policy Characteristics'!K:K,MATCH($C217,'Policy Characteristics'!$C:$C,0)))</f>
        <v>electricity-sector-main.html#elec-imports</v>
      </c>
      <c r="R217" s="272" t="str">
        <f>IF(ISBLANK(INDEX('Policy Characteristics'!L:L,MATCH($C217,'Policy Characteristics'!$C:$C,0))),"",INDEX('Policy Characteristics'!L:L,MATCH($C217,'Policy Characteristics'!$C:$C,0)))</f>
        <v>electricity-imports-exports.html</v>
      </c>
    </row>
    <row r="218" spans="1:18" s="2" customFormat="1" x14ac:dyDescent="0.25">
      <c r="A218" s="272" t="str">
        <f>IF(ISBLANK(INDEX('Policy Characteristics'!A:A,MATCH($C218,'Policy Characteristics'!$C:$C,0))),"",INDEX('Policy Characteristics'!A:A,MATCH($C218,'Policy Characteristics'!$C:$C,0)))</f>
        <v>Electricity Supply</v>
      </c>
      <c r="B218" s="272" t="str">
        <f>IF(ISBLANK(INDEX('Policy Characteristics'!B:B,MATCH($C218,'Policy Characteristics'!$C:$C,0))),"",INDEX('Policy Characteristics'!B:B,MATCH($C218,'Policy Characteristics'!$C:$C,0)))</f>
        <v>Change Electricity Imports</v>
      </c>
      <c r="C218" s="274" t="str">
        <f t="shared" si="19"/>
        <v>Percent Change in Electricity Imports</v>
      </c>
      <c r="D218" s="6" t="s">
        <v>477</v>
      </c>
      <c r="E218" s="44"/>
      <c r="F218" s="6" t="s">
        <v>478</v>
      </c>
      <c r="G218" s="6"/>
      <c r="H218" s="46">
        <v>537</v>
      </c>
      <c r="I218" s="44" t="s">
        <v>46</v>
      </c>
      <c r="J218" s="274" t="str">
        <f>IF(ISBLANK(INDEX('Policy Characteristics'!D:D,MATCH($C218,'Policy Characteristics'!$C:$C,0))),"",INDEX('Policy Characteristics'!D:D,MATCH($C218,'Policy Characteristics'!$C:$C,0)))</f>
        <v>Electricity Imports and Exports</v>
      </c>
      <c r="K218" s="272" t="str">
        <f>IF(ISBLANK(INDEX('Policy Characteristics'!E:E,MATCH($C218,'Policy Characteristics'!$C:$C,0))),"",INDEX('Policy Characteristics'!E:E,MATCH($C218,'Policy Characteristics'!$C:$C,0)))</f>
        <v>elec change imports</v>
      </c>
      <c r="L218" s="285">
        <f>IF(ISBLANK(INDEX('Policy Characteristics'!F:F,MATCH($C218,'Policy Characteristics'!$C:$C,0))),"",INDEX('Policy Characteristics'!F:F,MATCH($C218,'Policy Characteristics'!$C:$C,0)))</f>
        <v>-0.5</v>
      </c>
      <c r="M218" s="285">
        <f>IF(ISBLANK(INDEX('Policy Characteristics'!G:G,MATCH($C218,'Policy Characteristics'!$C:$C,0))),"",INDEX('Policy Characteristics'!G:G,MATCH($C218,'Policy Characteristics'!$C:$C,0)))</f>
        <v>1</v>
      </c>
      <c r="N218" s="285">
        <f>IF(ISBLANK(INDEX('Policy Characteristics'!H:H,MATCH($C218,'Policy Characteristics'!$C:$C,0))),"",INDEX('Policy Characteristics'!H:H,MATCH($C218,'Policy Characteristics'!$C:$C,0)))</f>
        <v>0.02</v>
      </c>
      <c r="O218" s="272" t="str">
        <f>IF(ISBLANK(INDEX('Policy Characteristics'!I:I,MATCH($C218,'Policy Characteristics'!$C:$C,0))),"",INDEX('Policy Characteristics'!I:I,MATCH($C218,'Policy Characteristics'!$C:$C,0)))</f>
        <v>% change in imports</v>
      </c>
      <c r="P218" s="272"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272" t="str">
        <f>IF(ISBLANK(INDEX('Policy Characteristics'!K:K,MATCH($C218,'Policy Characteristics'!$C:$C,0))),"",INDEX('Policy Characteristics'!K:K,MATCH($C218,'Policy Characteristics'!$C:$C,0)))</f>
        <v>electricity-sector-main.html#elec-imports</v>
      </c>
      <c r="R218" s="272" t="str">
        <f>IF(ISBLANK(INDEX('Policy Characteristics'!L:L,MATCH($C218,'Policy Characteristics'!$C:$C,0))),"",INDEX('Policy Characteristics'!L:L,MATCH($C218,'Policy Characteristics'!$C:$C,0)))</f>
        <v>electricity-imports-exports.html</v>
      </c>
    </row>
    <row r="219" spans="1:18" s="2" customFormat="1" x14ac:dyDescent="0.25">
      <c r="A219" s="272" t="str">
        <f>IF(ISBLANK(INDEX('Policy Characteristics'!A:A,MATCH($C219,'Policy Characteristics'!$C:$C,0))),"",INDEX('Policy Characteristics'!A:A,MATCH($C219,'Policy Characteristics'!$C:$C,0)))</f>
        <v>Electricity Supply</v>
      </c>
      <c r="B219" s="272" t="str">
        <f>IF(ISBLANK(INDEX('Policy Characteristics'!B:B,MATCH($C219,'Policy Characteristics'!$C:$C,0))),"",INDEX('Policy Characteristics'!B:B,MATCH($C219,'Policy Characteristics'!$C:$C,0)))</f>
        <v>Change Electricity Imports</v>
      </c>
      <c r="C219" s="274" t="str">
        <f t="shared" si="19"/>
        <v>Percent Change in Electricity Imports</v>
      </c>
      <c r="D219" s="6" t="s">
        <v>2831</v>
      </c>
      <c r="E219" s="44"/>
      <c r="F219" s="6" t="s">
        <v>2525</v>
      </c>
      <c r="G219" s="6"/>
      <c r="H219" s="46">
        <v>538</v>
      </c>
      <c r="I219" s="44" t="s">
        <v>46</v>
      </c>
      <c r="J219" s="274" t="str">
        <f>IF(ISBLANK(INDEX('Policy Characteristics'!D:D,MATCH($C219,'Policy Characteristics'!$C:$C,0))),"",INDEX('Policy Characteristics'!D:D,MATCH($C219,'Policy Characteristics'!$C:$C,0)))</f>
        <v>Electricity Imports and Exports</v>
      </c>
      <c r="K219" s="272" t="str">
        <f>IF(ISBLANK(INDEX('Policy Characteristics'!E:E,MATCH($C219,'Policy Characteristics'!$C:$C,0))),"",INDEX('Policy Characteristics'!E:E,MATCH($C219,'Policy Characteristics'!$C:$C,0)))</f>
        <v>elec change imports</v>
      </c>
      <c r="L219" s="285">
        <f>IF(ISBLANK(INDEX('Policy Characteristics'!F:F,MATCH($C219,'Policy Characteristics'!$C:$C,0))),"",INDEX('Policy Characteristics'!F:F,MATCH($C219,'Policy Characteristics'!$C:$C,0)))</f>
        <v>-0.5</v>
      </c>
      <c r="M219" s="285">
        <f>IF(ISBLANK(INDEX('Policy Characteristics'!G:G,MATCH($C219,'Policy Characteristics'!$C:$C,0))),"",INDEX('Policy Characteristics'!G:G,MATCH($C219,'Policy Characteristics'!$C:$C,0)))</f>
        <v>1</v>
      </c>
      <c r="N219" s="285">
        <f>IF(ISBLANK(INDEX('Policy Characteristics'!H:H,MATCH($C219,'Policy Characteristics'!$C:$C,0))),"",INDEX('Policy Characteristics'!H:H,MATCH($C219,'Policy Characteristics'!$C:$C,0)))</f>
        <v>0.02</v>
      </c>
      <c r="O219" s="272" t="str">
        <f>IF(ISBLANK(INDEX('Policy Characteristics'!I:I,MATCH($C219,'Policy Characteristics'!$C:$C,0))),"",INDEX('Policy Characteristics'!I:I,MATCH($C219,'Policy Characteristics'!$C:$C,0)))</f>
        <v>% change in imports</v>
      </c>
      <c r="P219" s="272"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272" t="str">
        <f>IF(ISBLANK(INDEX('Policy Characteristics'!K:K,MATCH($C219,'Policy Characteristics'!$C:$C,0))),"",INDEX('Policy Characteristics'!K:K,MATCH($C219,'Policy Characteristics'!$C:$C,0)))</f>
        <v>electricity-sector-main.html#elec-imports</v>
      </c>
      <c r="R219" s="272" t="str">
        <f>IF(ISBLANK(INDEX('Policy Characteristics'!L:L,MATCH($C219,'Policy Characteristics'!$C:$C,0))),"",INDEX('Policy Characteristics'!L:L,MATCH($C219,'Policy Characteristics'!$C:$C,0)))</f>
        <v>electricity-imports-exports.html</v>
      </c>
    </row>
    <row r="220" spans="1:18" s="2" customFormat="1" x14ac:dyDescent="0.25">
      <c r="A220" s="272" t="str">
        <f>IF(ISBLANK(INDEX('Policy Characteristics'!A:A,MATCH($C220,'Policy Characteristics'!$C:$C,0))),"",INDEX('Policy Characteristics'!A:A,MATCH($C220,'Policy Characteristics'!$C:$C,0)))</f>
        <v>Electricity Supply</v>
      </c>
      <c r="B220" s="272" t="str">
        <f>IF(ISBLANK(INDEX('Policy Characteristics'!B:B,MATCH($C220,'Policy Characteristics'!$C:$C,0))),"",INDEX('Policy Characteristics'!B:B,MATCH($C220,'Policy Characteristics'!$C:$C,0)))</f>
        <v>Change Electricity Imports</v>
      </c>
      <c r="C220" s="274" t="str">
        <f t="shared" si="19"/>
        <v>Percent Change in Electricity Imports</v>
      </c>
      <c r="D220" s="6" t="s">
        <v>2832</v>
      </c>
      <c r="E220" s="44"/>
      <c r="F220" s="6" t="s">
        <v>2659</v>
      </c>
      <c r="G220" s="6"/>
      <c r="H220" s="46">
        <v>539</v>
      </c>
      <c r="I220" s="44" t="s">
        <v>46</v>
      </c>
      <c r="J220" s="274" t="str">
        <f>IF(ISBLANK(INDEX('Policy Characteristics'!D:D,MATCH($C220,'Policy Characteristics'!$C:$C,0))),"",INDEX('Policy Characteristics'!D:D,MATCH($C220,'Policy Characteristics'!$C:$C,0)))</f>
        <v>Electricity Imports and Exports</v>
      </c>
      <c r="K220" s="272" t="str">
        <f>IF(ISBLANK(INDEX('Policy Characteristics'!E:E,MATCH($C220,'Policy Characteristics'!$C:$C,0))),"",INDEX('Policy Characteristics'!E:E,MATCH($C220,'Policy Characteristics'!$C:$C,0)))</f>
        <v>elec change imports</v>
      </c>
      <c r="L220" s="285">
        <f>IF(ISBLANK(INDEX('Policy Characteristics'!F:F,MATCH($C220,'Policy Characteristics'!$C:$C,0))),"",INDEX('Policy Characteristics'!F:F,MATCH($C220,'Policy Characteristics'!$C:$C,0)))</f>
        <v>-0.5</v>
      </c>
      <c r="M220" s="285">
        <f>IF(ISBLANK(INDEX('Policy Characteristics'!G:G,MATCH($C220,'Policy Characteristics'!$C:$C,0))),"",INDEX('Policy Characteristics'!G:G,MATCH($C220,'Policy Characteristics'!$C:$C,0)))</f>
        <v>1</v>
      </c>
      <c r="N220" s="285">
        <f>IF(ISBLANK(INDEX('Policy Characteristics'!H:H,MATCH($C220,'Policy Characteristics'!$C:$C,0))),"",INDEX('Policy Characteristics'!H:H,MATCH($C220,'Policy Characteristics'!$C:$C,0)))</f>
        <v>0.02</v>
      </c>
      <c r="O220" s="272" t="str">
        <f>IF(ISBLANK(INDEX('Policy Characteristics'!I:I,MATCH($C220,'Policy Characteristics'!$C:$C,0))),"",INDEX('Policy Characteristics'!I:I,MATCH($C220,'Policy Characteristics'!$C:$C,0)))</f>
        <v>% change in imports</v>
      </c>
      <c r="P220" s="272"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272" t="str">
        <f>IF(ISBLANK(INDEX('Policy Characteristics'!K:K,MATCH($C220,'Policy Characteristics'!$C:$C,0))),"",INDEX('Policy Characteristics'!K:K,MATCH($C220,'Policy Characteristics'!$C:$C,0)))</f>
        <v>electricity-sector-main.html#elec-imports</v>
      </c>
      <c r="R220" s="272" t="str">
        <f>IF(ISBLANK(INDEX('Policy Characteristics'!L:L,MATCH($C220,'Policy Characteristics'!$C:$C,0))),"",INDEX('Policy Characteristics'!L:L,MATCH($C220,'Policy Characteristics'!$C:$C,0)))</f>
        <v>electricity-imports-exports.html</v>
      </c>
    </row>
    <row r="221" spans="1:18" s="2" customFormat="1" x14ac:dyDescent="0.25">
      <c r="A221" s="272" t="str">
        <f>IF(ISBLANK(INDEX('Policy Characteristics'!A:A,MATCH($C221,'Policy Characteristics'!$C:$C,0))),"",INDEX('Policy Characteristics'!A:A,MATCH($C221,'Policy Characteristics'!$C:$C,0)))</f>
        <v>Electricity Supply</v>
      </c>
      <c r="B221" s="272" t="str">
        <f>IF(ISBLANK(INDEX('Policy Characteristics'!B:B,MATCH($C221,'Policy Characteristics'!$C:$C,0))),"",INDEX('Policy Characteristics'!B:B,MATCH($C221,'Policy Characteristics'!$C:$C,0)))</f>
        <v>Change Electricity Imports</v>
      </c>
      <c r="C221" s="274" t="str">
        <f t="shared" si="19"/>
        <v>Percent Change in Electricity Imports</v>
      </c>
      <c r="D221" s="6" t="s">
        <v>2833</v>
      </c>
      <c r="E221" s="44"/>
      <c r="F221" s="6" t="s">
        <v>2527</v>
      </c>
      <c r="G221" s="6"/>
      <c r="H221" s="46">
        <v>540</v>
      </c>
      <c r="I221" s="44" t="s">
        <v>46</v>
      </c>
      <c r="J221" s="274" t="str">
        <f>IF(ISBLANK(INDEX('Policy Characteristics'!D:D,MATCH($C221,'Policy Characteristics'!$C:$C,0))),"",INDEX('Policy Characteristics'!D:D,MATCH($C221,'Policy Characteristics'!$C:$C,0)))</f>
        <v>Electricity Imports and Exports</v>
      </c>
      <c r="K221" s="272" t="str">
        <f>IF(ISBLANK(INDEX('Policy Characteristics'!E:E,MATCH($C221,'Policy Characteristics'!$C:$C,0))),"",INDEX('Policy Characteristics'!E:E,MATCH($C221,'Policy Characteristics'!$C:$C,0)))</f>
        <v>elec change imports</v>
      </c>
      <c r="L221" s="285">
        <f>IF(ISBLANK(INDEX('Policy Characteristics'!F:F,MATCH($C221,'Policy Characteristics'!$C:$C,0))),"",INDEX('Policy Characteristics'!F:F,MATCH($C221,'Policy Characteristics'!$C:$C,0)))</f>
        <v>-0.5</v>
      </c>
      <c r="M221" s="285">
        <f>IF(ISBLANK(INDEX('Policy Characteristics'!G:G,MATCH($C221,'Policy Characteristics'!$C:$C,0))),"",INDEX('Policy Characteristics'!G:G,MATCH($C221,'Policy Characteristics'!$C:$C,0)))</f>
        <v>1</v>
      </c>
      <c r="N221" s="285">
        <f>IF(ISBLANK(INDEX('Policy Characteristics'!H:H,MATCH($C221,'Policy Characteristics'!$C:$C,0))),"",INDEX('Policy Characteristics'!H:H,MATCH($C221,'Policy Characteristics'!$C:$C,0)))</f>
        <v>0.02</v>
      </c>
      <c r="O221" s="272" t="str">
        <f>IF(ISBLANK(INDEX('Policy Characteristics'!I:I,MATCH($C221,'Policy Characteristics'!$C:$C,0))),"",INDEX('Policy Characteristics'!I:I,MATCH($C221,'Policy Characteristics'!$C:$C,0)))</f>
        <v>% change in imports</v>
      </c>
      <c r="P221" s="272"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272" t="str">
        <f>IF(ISBLANK(INDEX('Policy Characteristics'!K:K,MATCH($C221,'Policy Characteristics'!$C:$C,0))),"",INDEX('Policy Characteristics'!K:K,MATCH($C221,'Policy Characteristics'!$C:$C,0)))</f>
        <v>electricity-sector-main.html#elec-imports</v>
      </c>
      <c r="R221" s="272" t="str">
        <f>IF(ISBLANK(INDEX('Policy Characteristics'!L:L,MATCH($C221,'Policy Characteristics'!$C:$C,0))),"",INDEX('Policy Characteristics'!L:L,MATCH($C221,'Policy Characteristics'!$C:$C,0)))</f>
        <v>electricity-imports-exports.html</v>
      </c>
    </row>
    <row r="222" spans="1:18" x14ac:dyDescent="0.25">
      <c r="A222" s="272" t="str">
        <f>IF(ISBLANK(INDEX('Policy Characteristics'!A:A,MATCH($C222,'Policy Characteristics'!$C:$C,0))),"",INDEX('Policy Characteristics'!A:A,MATCH($C222,'Policy Characteristics'!$C:$C,0)))</f>
        <v>Electricity Supply</v>
      </c>
      <c r="B222" s="272" t="str">
        <f>IF(ISBLANK(INDEX('Policy Characteristics'!B:B,MATCH($C222,'Policy Characteristics'!$C:$C,0))),"",INDEX('Policy Characteristics'!B:B,MATCH($C222,'Policy Characteristics'!$C:$C,0)))</f>
        <v>Non Reference Case Guaranteed Dispatch</v>
      </c>
      <c r="C222" s="275" t="s">
        <v>319</v>
      </c>
      <c r="D222" s="44"/>
      <c r="E222" s="44"/>
      <c r="F222" s="44"/>
      <c r="G222" s="44"/>
      <c r="H222" s="43">
        <v>619</v>
      </c>
      <c r="I222" s="44" t="s">
        <v>45</v>
      </c>
      <c r="J222" s="274" t="str">
        <f>IF(ISBLANK(INDEX('Policy Characteristics'!D:D,MATCH($C222,'Policy Characteristics'!$C:$C,0))),"",INDEX('Policy Characteristics'!D:D,MATCH($C222,'Policy Characteristics'!$C:$C,0)))</f>
        <v>Non Reference Case Guaranteed Dispatch</v>
      </c>
      <c r="K222" s="272" t="str">
        <f>IF(ISBLANK(INDEX('Policy Characteristics'!E:E,MATCH($C222,'Policy Characteristics'!$C:$C,0))),"",INDEX('Policy Characteristics'!E:E,MATCH($C222,'Policy Characteristics'!$C:$C,0)))</f>
        <v>elec non BAU guaranteed dispatch</v>
      </c>
      <c r="L222" s="272">
        <f>IF(ISBLANK(INDEX('Policy Characteristics'!F:F,MATCH($C222,'Policy Characteristics'!$C:$C,0))),"",INDEX('Policy Characteristics'!F:F,MATCH($C222,'Policy Characteristics'!$C:$C,0)))</f>
        <v>0</v>
      </c>
      <c r="M222" s="272">
        <f>IF(ISBLANK(INDEX('Policy Characteristics'!G:G,MATCH($C222,'Policy Characteristics'!$C:$C,0))),"",INDEX('Policy Characteristics'!G:G,MATCH($C222,'Policy Characteristics'!$C:$C,0)))</f>
        <v>1</v>
      </c>
      <c r="N222" s="272">
        <f>IF(ISBLANK(INDEX('Policy Characteristics'!H:H,MATCH($C222,'Policy Characteristics'!$C:$C,0))),"",INDEX('Policy Characteristics'!H:H,MATCH($C222,'Policy Characteristics'!$C:$C,0)))</f>
        <v>1</v>
      </c>
      <c r="O222" s="272" t="str">
        <f>IF(ISBLANK(INDEX('Policy Characteristics'!I:I,MATCH($C222,'Policy Characteristics'!$C:$C,0))),"",INDEX('Policy Characteristics'!I:I,MATCH($C222,'Policy Characteristics'!$C:$C,0)))</f>
        <v>on/off</v>
      </c>
      <c r="P222" s="272" t="str">
        <f>IF(ISBLANK(INDEX('Policy Characteristics'!J:J,MATCH($C222,'Policy Characteristics'!$C:$C,0))),"",INDEX('Policy Characteristics'!J:J,MATCH($C222,'Policy Characteristics'!$C:$C,0)))</f>
        <v/>
      </c>
      <c r="Q222" s="272" t="str">
        <f>IF(ISBLANK(INDEX('Policy Characteristics'!K:K,MATCH($C222,'Policy Characteristics'!$C:$C,0))),"",INDEX('Policy Characteristics'!K:K,MATCH($C222,'Policy Characteristics'!$C:$C,0)))</f>
        <v/>
      </c>
      <c r="R222" s="272" t="str">
        <f>IF(ISBLANK(INDEX('Policy Characteristics'!L:L,MATCH($C222,'Policy Characteristics'!$C:$C,0))),"",INDEX('Policy Characteristics'!L:L,MATCH($C222,'Policy Characteristics'!$C:$C,0)))</f>
        <v/>
      </c>
    </row>
    <row r="223" spans="1:18" x14ac:dyDescent="0.25">
      <c r="A223" s="272" t="str">
        <f>IF(ISBLANK(INDEX('Policy Characteristics'!A:A,MATCH($C223,'Policy Characteristics'!$C:$C,0))),"",INDEX('Policy Characteristics'!A:A,MATCH($C223,'Policy Characteristics'!$C:$C,0)))</f>
        <v>Electricity Supply</v>
      </c>
      <c r="B223" s="272" t="str">
        <f>IF(ISBLANK(INDEX('Policy Characteristics'!B:B,MATCH($C223,'Policy Characteristics'!$C:$C,0))),"",INDEX('Policy Characteristics'!B:B,MATCH($C223,'Policy Characteristics'!$C:$C,0)))</f>
        <v>Demand Response</v>
      </c>
      <c r="C223" s="275" t="s">
        <v>29</v>
      </c>
      <c r="D223" s="44"/>
      <c r="E223" s="44"/>
      <c r="F223" s="44"/>
      <c r="G223" s="44"/>
      <c r="H223" s="43">
        <v>30</v>
      </c>
      <c r="I223" s="44" t="s">
        <v>45</v>
      </c>
      <c r="J223" s="274" t="str">
        <f>IF(ISBLANK(INDEX('Policy Characteristics'!D:D,MATCH($C223,'Policy Characteristics'!$C:$C,0))),"",INDEX('Policy Characteristics'!D:D,MATCH($C223,'Policy Characteristics'!$C:$C,0)))</f>
        <v>Demand Response</v>
      </c>
      <c r="K223" s="272" t="str">
        <f>IF(ISBLANK(INDEX('Policy Characteristics'!E:E,MATCH($C223,'Policy Characteristics'!$C:$C,0))),"",INDEX('Policy Characteristics'!E:E,MATCH($C223,'Policy Characteristics'!$C:$C,0)))</f>
        <v>elec demand response</v>
      </c>
      <c r="L223" s="285">
        <f>IF(ISBLANK(INDEX('Policy Characteristics'!F:F,MATCH($C223,'Policy Characteristics'!$C:$C,0))),"",INDEX('Policy Characteristics'!F:F,MATCH($C223,'Policy Characteristics'!$C:$C,0)))</f>
        <v>0</v>
      </c>
      <c r="M223" s="285">
        <f>IF(ISBLANK(INDEX('Policy Characteristics'!G:G,MATCH($C223,'Policy Characteristics'!$C:$C,0))),"",INDEX('Policy Characteristics'!G:G,MATCH($C223,'Policy Characteristics'!$C:$C,0)))</f>
        <v>1</v>
      </c>
      <c r="N223" s="285">
        <f>IF(ISBLANK(INDEX('Policy Characteristics'!H:H,MATCH($C223,'Policy Characteristics'!$C:$C,0))),"",INDEX('Policy Characteristics'!H:H,MATCH($C223,'Policy Characteristics'!$C:$C,0)))</f>
        <v>0.01</v>
      </c>
      <c r="O223" s="272" t="str">
        <f>IF(ISBLANK(INDEX('Policy Characteristics'!I:I,MATCH($C223,'Policy Characteristics'!$C:$C,0))),"",INDEX('Policy Characteristics'!I:I,MATCH($C223,'Policy Characteristics'!$C:$C,0)))</f>
        <v>% of potential achieved</v>
      </c>
      <c r="P223" s="272"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272" t="str">
        <f>IF(ISBLANK(INDEX('Policy Characteristics'!K:K,MATCH($C223,'Policy Characteristics'!$C:$C,0))),"",INDEX('Policy Characteristics'!K:K,MATCH($C223,'Policy Characteristics'!$C:$C,0)))</f>
        <v>electricity-sector-main.html#dr</v>
      </c>
      <c r="R223" s="272" t="str">
        <f>IF(ISBLANK(INDEX('Policy Characteristics'!L:L,MATCH($C223,'Policy Characteristics'!$C:$C,0))),"",INDEX('Policy Characteristics'!L:L,MATCH($C223,'Policy Characteristics'!$C:$C,0)))</f>
        <v>demand-response.html</v>
      </c>
    </row>
    <row r="224" spans="1:18" x14ac:dyDescent="0.25">
      <c r="A224" s="272" t="str">
        <f>IF(ISBLANK(INDEX('Policy Characteristics'!A:A,MATCH($C224,'Policy Characteristics'!$C:$C,0))),"",INDEX('Policy Characteristics'!A:A,MATCH($C224,'Policy Characteristics'!$C:$C,0)))</f>
        <v>Electricity Supply</v>
      </c>
      <c r="B224" s="272" t="str">
        <f>IF(ISBLANK(INDEX('Policy Characteristics'!B:B,MATCH($C224,'Policy Characteristics'!$C:$C,0))),"",INDEX('Policy Characteristics'!B:B,MATCH($C224,'Policy Characteristics'!$C:$C,0)))</f>
        <v>Early Retirement of Power Plants</v>
      </c>
      <c r="C224" s="275" t="s">
        <v>131</v>
      </c>
      <c r="D224" s="44" t="s">
        <v>471</v>
      </c>
      <c r="E224" s="44"/>
      <c r="F224" s="44" t="s">
        <v>470</v>
      </c>
      <c r="G224" s="44"/>
      <c r="H224" s="43">
        <v>31</v>
      </c>
      <c r="I224" s="44" t="s">
        <v>45</v>
      </c>
      <c r="J224" s="274" t="str">
        <f>IF(ISBLANK(INDEX('Policy Characteristics'!D:D,MATCH($C224,'Policy Characteristics'!$C:$C,0))),"",INDEX('Policy Characteristics'!D:D,MATCH($C224,'Policy Characteristics'!$C:$C,0)))</f>
        <v>Early Retirement of Power Plants</v>
      </c>
      <c r="K224" s="272" t="str">
        <f>IF(ISBLANK(INDEX('Policy Characteristics'!E:E,MATCH($C224,'Policy Characteristics'!$C:$C,0))),"",INDEX('Policy Characteristics'!E:E,MATCH($C224,'Policy Characteristics'!$C:$C,0)))</f>
        <v>elec early retirement</v>
      </c>
      <c r="L224" s="272">
        <f>IF(ISBLANK(INDEX('Policy Characteristics'!F:F,MATCH($C224,'Policy Characteristics'!$C:$C,0))),"",INDEX('Policy Characteristics'!F:F,MATCH($C224,'Policy Characteristics'!$C:$C,0)))</f>
        <v>0</v>
      </c>
      <c r="M224" s="272">
        <f>IF(ISBLANK(INDEX('Policy Characteristics'!G:G,MATCH($C224,'Policy Characteristics'!$C:$C,0))),"",INDEX('Policy Characteristics'!G:G,MATCH($C224,'Policy Characteristics'!$C:$C,0)))</f>
        <v>25000</v>
      </c>
      <c r="N224" s="272">
        <f>IF(ISBLANK(INDEX('Policy Characteristics'!H:H,MATCH($C224,'Policy Characteristics'!$C:$C,0))),"",INDEX('Policy Characteristics'!H:H,MATCH($C224,'Policy Characteristics'!$C:$C,0)))</f>
        <v>500</v>
      </c>
      <c r="O224" s="272" t="str">
        <f>IF(ISBLANK(INDEX('Policy Characteristics'!I:I,MATCH($C224,'Policy Characteristics'!$C:$C,0))),"",INDEX('Policy Characteristics'!I:I,MATCH($C224,'Policy Characteristics'!$C:$C,0)))</f>
        <v>MW/year</v>
      </c>
      <c r="P224" s="272"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272" t="str">
        <f>IF(ISBLANK(INDEX('Policy Characteristics'!K:K,MATCH($C224,'Policy Characteristics'!$C:$C,0))),"",INDEX('Policy Characteristics'!K:K,MATCH($C224,'Policy Characteristics'!$C:$C,0)))</f>
        <v>electricity-sector-main.html#early-ret</v>
      </c>
      <c r="R224" s="272" t="str">
        <f>IF(ISBLANK(INDEX('Policy Characteristics'!L:L,MATCH($C224,'Policy Characteristics'!$C:$C,0))),"",INDEX('Policy Characteristics'!L:L,MATCH($C224,'Policy Characteristics'!$C:$C,0)))</f>
        <v>early-retirement-of-power-plants.html</v>
      </c>
    </row>
    <row r="225" spans="1:18" x14ac:dyDescent="0.25">
      <c r="A225" s="272" t="str">
        <f>IF(ISBLANK(INDEX('Policy Characteristics'!A:A,MATCH($C225,'Policy Characteristics'!$C:$C,0))),"",INDEX('Policy Characteristics'!A:A,MATCH($C225,'Policy Characteristics'!$C:$C,0)))</f>
        <v>Electricity Supply</v>
      </c>
      <c r="B225" s="272" t="str">
        <f>IF(ISBLANK(INDEX('Policy Characteristics'!B:B,MATCH($C225,'Policy Characteristics'!$C:$C,0))),"",INDEX('Policy Characteristics'!B:B,MATCH($C225,'Policy Characteristics'!$C:$C,0)))</f>
        <v>Early Retirement of Power Plants</v>
      </c>
      <c r="C225" s="274" t="str">
        <f t="shared" ref="C225:C239" si="20">C$224</f>
        <v>Annual Additional Capacity Retired due to Early Retirement Policy</v>
      </c>
      <c r="D225" s="6" t="s">
        <v>326</v>
      </c>
      <c r="E225" s="44"/>
      <c r="F225" s="6" t="s">
        <v>327</v>
      </c>
      <c r="G225" s="44"/>
      <c r="H225" s="43">
        <v>620</v>
      </c>
      <c r="I225" s="44" t="s">
        <v>45</v>
      </c>
      <c r="J225" s="274" t="str">
        <f>IF(ISBLANK(INDEX('Policy Characteristics'!D:D,MATCH($C225,'Policy Characteristics'!$C:$C,0))),"",INDEX('Policy Characteristics'!D:D,MATCH($C225,'Policy Characteristics'!$C:$C,0)))</f>
        <v>Early Retirement of Power Plants</v>
      </c>
      <c r="K225" s="272" t="str">
        <f>IF(ISBLANK(INDEX('Policy Characteristics'!E:E,MATCH($C225,'Policy Characteristics'!$C:$C,0))),"",INDEX('Policy Characteristics'!E:E,MATCH($C225,'Policy Characteristics'!$C:$C,0)))</f>
        <v>elec early retirement</v>
      </c>
      <c r="L225" s="272">
        <f>IF(ISBLANK(INDEX('Policy Characteristics'!F:F,MATCH($C225,'Policy Characteristics'!$C:$C,0))),"",INDEX('Policy Characteristics'!F:F,MATCH($C225,'Policy Characteristics'!$C:$C,0)))</f>
        <v>0</v>
      </c>
      <c r="M225" s="272">
        <f>IF(ISBLANK(INDEX('Policy Characteristics'!G:G,MATCH($C225,'Policy Characteristics'!$C:$C,0))),"",INDEX('Policy Characteristics'!G:G,MATCH($C225,'Policy Characteristics'!$C:$C,0)))</f>
        <v>25000</v>
      </c>
      <c r="N225" s="272">
        <f>IF(ISBLANK(INDEX('Policy Characteristics'!H:H,MATCH($C225,'Policy Characteristics'!$C:$C,0))),"",INDEX('Policy Characteristics'!H:H,MATCH($C225,'Policy Characteristics'!$C:$C,0)))</f>
        <v>500</v>
      </c>
      <c r="O225" s="272" t="str">
        <f>IF(ISBLANK(INDEX('Policy Characteristics'!I:I,MATCH($C225,'Policy Characteristics'!$C:$C,0))),"",INDEX('Policy Characteristics'!I:I,MATCH($C225,'Policy Characteristics'!$C:$C,0)))</f>
        <v>MW/year</v>
      </c>
      <c r="P225" s="272"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272" t="str">
        <f>IF(ISBLANK(INDEX('Policy Characteristics'!K:K,MATCH($C225,'Policy Characteristics'!$C:$C,0))),"",INDEX('Policy Characteristics'!K:K,MATCH($C225,'Policy Characteristics'!$C:$C,0)))</f>
        <v>electricity-sector-main.html#early-ret</v>
      </c>
      <c r="R225" s="272" t="str">
        <f>IF(ISBLANK(INDEX('Policy Characteristics'!L:L,MATCH($C225,'Policy Characteristics'!$C:$C,0))),"",INDEX('Policy Characteristics'!L:L,MATCH($C225,'Policy Characteristics'!$C:$C,0)))</f>
        <v>early-retirement-of-power-plants.html</v>
      </c>
    </row>
    <row r="226" spans="1:18" x14ac:dyDescent="0.25">
      <c r="A226" s="272" t="str">
        <f>IF(ISBLANK(INDEX('Policy Characteristics'!A:A,MATCH($C226,'Policy Characteristics'!$C:$C,0))),"",INDEX('Policy Characteristics'!A:A,MATCH($C226,'Policy Characteristics'!$C:$C,0)))</f>
        <v>Electricity Supply</v>
      </c>
      <c r="B226" s="272" t="str">
        <f>IF(ISBLANK(INDEX('Policy Characteristics'!B:B,MATCH($C226,'Policy Characteristics'!$C:$C,0))),"",INDEX('Policy Characteristics'!B:B,MATCH($C226,'Policy Characteristics'!$C:$C,0)))</f>
        <v>Early Retirement of Power Plants</v>
      </c>
      <c r="C226" s="274" t="str">
        <f t="shared" si="20"/>
        <v>Annual Additional Capacity Retired due to Early Retirement Policy</v>
      </c>
      <c r="D226" s="6" t="s">
        <v>77</v>
      </c>
      <c r="E226" s="44"/>
      <c r="F226" s="6" t="s">
        <v>91</v>
      </c>
      <c r="G226" s="44"/>
      <c r="H226" s="43">
        <v>32</v>
      </c>
      <c r="I226" s="44" t="s">
        <v>45</v>
      </c>
      <c r="J226" s="274" t="str">
        <f>IF(ISBLANK(INDEX('Policy Characteristics'!D:D,MATCH($C226,'Policy Characteristics'!$C:$C,0))),"",INDEX('Policy Characteristics'!D:D,MATCH($C226,'Policy Characteristics'!$C:$C,0)))</f>
        <v>Early Retirement of Power Plants</v>
      </c>
      <c r="K226" s="272" t="str">
        <f>IF(ISBLANK(INDEX('Policy Characteristics'!E:E,MATCH($C226,'Policy Characteristics'!$C:$C,0))),"",INDEX('Policy Characteristics'!E:E,MATCH($C226,'Policy Characteristics'!$C:$C,0)))</f>
        <v>elec early retirement</v>
      </c>
      <c r="L226" s="272">
        <f>IF(ISBLANK(INDEX('Policy Characteristics'!F:F,MATCH($C226,'Policy Characteristics'!$C:$C,0))),"",INDEX('Policy Characteristics'!F:F,MATCH($C226,'Policy Characteristics'!$C:$C,0)))</f>
        <v>0</v>
      </c>
      <c r="M226" s="272">
        <f>IF(ISBLANK(INDEX('Policy Characteristics'!G:G,MATCH($C226,'Policy Characteristics'!$C:$C,0))),"",INDEX('Policy Characteristics'!G:G,MATCH($C226,'Policy Characteristics'!$C:$C,0)))</f>
        <v>25000</v>
      </c>
      <c r="N226" s="272">
        <f>IF(ISBLANK(INDEX('Policy Characteristics'!H:H,MATCH($C226,'Policy Characteristics'!$C:$C,0))),"",INDEX('Policy Characteristics'!H:H,MATCH($C226,'Policy Characteristics'!$C:$C,0)))</f>
        <v>500</v>
      </c>
      <c r="O226" s="272" t="str">
        <f>IF(ISBLANK(INDEX('Policy Characteristics'!I:I,MATCH($C226,'Policy Characteristics'!$C:$C,0))),"",INDEX('Policy Characteristics'!I:I,MATCH($C226,'Policy Characteristics'!$C:$C,0)))</f>
        <v>MW/year</v>
      </c>
      <c r="P226" s="272"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272" t="str">
        <f>IF(ISBLANK(INDEX('Policy Characteristics'!K:K,MATCH($C226,'Policy Characteristics'!$C:$C,0))),"",INDEX('Policy Characteristics'!K:K,MATCH($C226,'Policy Characteristics'!$C:$C,0)))</f>
        <v>electricity-sector-main.html#early-ret</v>
      </c>
      <c r="R226" s="272" t="str">
        <f>IF(ISBLANK(INDEX('Policy Characteristics'!L:L,MATCH($C226,'Policy Characteristics'!$C:$C,0))),"",INDEX('Policy Characteristics'!L:L,MATCH($C226,'Policy Characteristics'!$C:$C,0)))</f>
        <v>early-retirement-of-power-plants.html</v>
      </c>
    </row>
    <row r="227" spans="1:18" x14ac:dyDescent="0.25">
      <c r="A227" s="272" t="str">
        <f>IF(ISBLANK(INDEX('Policy Characteristics'!A:A,MATCH($C227,'Policy Characteristics'!$C:$C,0))),"",INDEX('Policy Characteristics'!A:A,MATCH($C227,'Policy Characteristics'!$C:$C,0)))</f>
        <v>Electricity Supply</v>
      </c>
      <c r="B227" s="272" t="str">
        <f>IF(ISBLANK(INDEX('Policy Characteristics'!B:B,MATCH($C227,'Policy Characteristics'!$C:$C,0))),"",INDEX('Policy Characteristics'!B:B,MATCH($C227,'Policy Characteristics'!$C:$C,0)))</f>
        <v>Early Retirement of Power Plants</v>
      </c>
      <c r="C227" s="274" t="str">
        <f t="shared" si="20"/>
        <v>Annual Additional Capacity Retired due to Early Retirement Policy</v>
      </c>
      <c r="D227" s="6" t="s">
        <v>78</v>
      </c>
      <c r="E227" s="44"/>
      <c r="F227" s="6" t="s">
        <v>92</v>
      </c>
      <c r="G227" s="44"/>
      <c r="H227" s="43">
        <v>621</v>
      </c>
      <c r="I227" s="44" t="s">
        <v>46</v>
      </c>
      <c r="J227" s="274" t="str">
        <f>IF(ISBLANK(INDEX('Policy Characteristics'!D:D,MATCH($C227,'Policy Characteristics'!$C:$C,0))),"",INDEX('Policy Characteristics'!D:D,MATCH($C227,'Policy Characteristics'!$C:$C,0)))</f>
        <v>Early Retirement of Power Plants</v>
      </c>
      <c r="K227" s="272" t="str">
        <f>IF(ISBLANK(INDEX('Policy Characteristics'!E:E,MATCH($C227,'Policy Characteristics'!$C:$C,0))),"",INDEX('Policy Characteristics'!E:E,MATCH($C227,'Policy Characteristics'!$C:$C,0)))</f>
        <v>elec early retirement</v>
      </c>
      <c r="L227" s="272">
        <f>IF(ISBLANK(INDEX('Policy Characteristics'!F:F,MATCH($C227,'Policy Characteristics'!$C:$C,0))),"",INDEX('Policy Characteristics'!F:F,MATCH($C227,'Policy Characteristics'!$C:$C,0)))</f>
        <v>0</v>
      </c>
      <c r="M227" s="272">
        <f>IF(ISBLANK(INDEX('Policy Characteristics'!G:G,MATCH($C227,'Policy Characteristics'!$C:$C,0))),"",INDEX('Policy Characteristics'!G:G,MATCH($C227,'Policy Characteristics'!$C:$C,0)))</f>
        <v>25000</v>
      </c>
      <c r="N227" s="272">
        <f>IF(ISBLANK(INDEX('Policy Characteristics'!H:H,MATCH($C227,'Policy Characteristics'!$C:$C,0))),"",INDEX('Policy Characteristics'!H:H,MATCH($C227,'Policy Characteristics'!$C:$C,0)))</f>
        <v>500</v>
      </c>
      <c r="O227" s="272" t="str">
        <f>IF(ISBLANK(INDEX('Policy Characteristics'!I:I,MATCH($C227,'Policy Characteristics'!$C:$C,0))),"",INDEX('Policy Characteristics'!I:I,MATCH($C227,'Policy Characteristics'!$C:$C,0)))</f>
        <v>MW/year</v>
      </c>
      <c r="P227" s="272"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272" t="str">
        <f>IF(ISBLANK(INDEX('Policy Characteristics'!K:K,MATCH($C227,'Policy Characteristics'!$C:$C,0))),"",INDEX('Policy Characteristics'!K:K,MATCH($C227,'Policy Characteristics'!$C:$C,0)))</f>
        <v>electricity-sector-main.html#early-ret</v>
      </c>
      <c r="R227" s="272" t="str">
        <f>IF(ISBLANK(INDEX('Policy Characteristics'!L:L,MATCH($C227,'Policy Characteristics'!$C:$C,0))),"",INDEX('Policy Characteristics'!L:L,MATCH($C227,'Policy Characteristics'!$C:$C,0)))</f>
        <v>early-retirement-of-power-plants.html</v>
      </c>
    </row>
    <row r="228" spans="1:18" x14ac:dyDescent="0.25">
      <c r="A228" s="272" t="str">
        <f>IF(ISBLANK(INDEX('Policy Characteristics'!A:A,MATCH($C228,'Policy Characteristics'!$C:$C,0))),"",INDEX('Policy Characteristics'!A:A,MATCH($C228,'Policy Characteristics'!$C:$C,0)))</f>
        <v>Electricity Supply</v>
      </c>
      <c r="B228" s="272" t="str">
        <f>IF(ISBLANK(INDEX('Policy Characteristics'!B:B,MATCH($C228,'Policy Characteristics'!$C:$C,0))),"",INDEX('Policy Characteristics'!B:B,MATCH($C228,'Policy Characteristics'!$C:$C,0)))</f>
        <v>Early Retirement of Power Plants</v>
      </c>
      <c r="C228" s="274" t="str">
        <f t="shared" si="20"/>
        <v>Annual Additional Capacity Retired due to Early Retirement Policy</v>
      </c>
      <c r="D228" s="6" t="s">
        <v>472</v>
      </c>
      <c r="E228" s="44"/>
      <c r="F228" s="6" t="s">
        <v>475</v>
      </c>
      <c r="G228" s="44"/>
      <c r="H228" s="43">
        <v>622</v>
      </c>
      <c r="I228" s="44" t="s">
        <v>46</v>
      </c>
      <c r="J228" s="274" t="str">
        <f>IF(ISBLANK(INDEX('Policy Characteristics'!D:D,MATCH($C228,'Policy Characteristics'!$C:$C,0))),"",INDEX('Policy Characteristics'!D:D,MATCH($C228,'Policy Characteristics'!$C:$C,0)))</f>
        <v>Early Retirement of Power Plants</v>
      </c>
      <c r="K228" s="272" t="str">
        <f>IF(ISBLANK(INDEX('Policy Characteristics'!E:E,MATCH($C228,'Policy Characteristics'!$C:$C,0))),"",INDEX('Policy Characteristics'!E:E,MATCH($C228,'Policy Characteristics'!$C:$C,0)))</f>
        <v>elec early retirement</v>
      </c>
      <c r="L228" s="272">
        <f>IF(ISBLANK(INDEX('Policy Characteristics'!F:F,MATCH($C228,'Policy Characteristics'!$C:$C,0))),"",INDEX('Policy Characteristics'!F:F,MATCH($C228,'Policy Characteristics'!$C:$C,0)))</f>
        <v>0</v>
      </c>
      <c r="M228" s="272">
        <f>IF(ISBLANK(INDEX('Policy Characteristics'!G:G,MATCH($C228,'Policy Characteristics'!$C:$C,0))),"",INDEX('Policy Characteristics'!G:G,MATCH($C228,'Policy Characteristics'!$C:$C,0)))</f>
        <v>25000</v>
      </c>
      <c r="N228" s="272">
        <f>IF(ISBLANK(INDEX('Policy Characteristics'!H:H,MATCH($C228,'Policy Characteristics'!$C:$C,0))),"",INDEX('Policy Characteristics'!H:H,MATCH($C228,'Policy Characteristics'!$C:$C,0)))</f>
        <v>500</v>
      </c>
      <c r="O228" s="272" t="str">
        <f>IF(ISBLANK(INDEX('Policy Characteristics'!I:I,MATCH($C228,'Policy Characteristics'!$C:$C,0))),"",INDEX('Policy Characteristics'!I:I,MATCH($C228,'Policy Characteristics'!$C:$C,0)))</f>
        <v>MW/year</v>
      </c>
      <c r="P228" s="272"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272" t="str">
        <f>IF(ISBLANK(INDEX('Policy Characteristics'!K:K,MATCH($C228,'Policy Characteristics'!$C:$C,0))),"",INDEX('Policy Characteristics'!K:K,MATCH($C228,'Policy Characteristics'!$C:$C,0)))</f>
        <v>electricity-sector-main.html#early-ret</v>
      </c>
      <c r="R228" s="272" t="str">
        <f>IF(ISBLANK(INDEX('Policy Characteristics'!L:L,MATCH($C228,'Policy Characteristics'!$C:$C,0))),"",INDEX('Policy Characteristics'!L:L,MATCH($C228,'Policy Characteristics'!$C:$C,0)))</f>
        <v>early-retirement-of-power-plants.html</v>
      </c>
    </row>
    <row r="229" spans="1:18" x14ac:dyDescent="0.25">
      <c r="A229" s="272" t="str">
        <f>IF(ISBLANK(INDEX('Policy Characteristics'!A:A,MATCH($C229,'Policy Characteristics'!$C:$C,0))),"",INDEX('Policy Characteristics'!A:A,MATCH($C229,'Policy Characteristics'!$C:$C,0)))</f>
        <v>Electricity Supply</v>
      </c>
      <c r="B229" s="272" t="str">
        <f>IF(ISBLANK(INDEX('Policy Characteristics'!B:B,MATCH($C229,'Policy Characteristics'!$C:$C,0))),"",INDEX('Policy Characteristics'!B:B,MATCH($C229,'Policy Characteristics'!$C:$C,0)))</f>
        <v>Early Retirement of Power Plants</v>
      </c>
      <c r="C229" s="274" t="str">
        <f t="shared" si="20"/>
        <v>Annual Additional Capacity Retired due to Early Retirement Policy</v>
      </c>
      <c r="D229" s="6" t="s">
        <v>79</v>
      </c>
      <c r="E229" s="44"/>
      <c r="F229" s="6" t="s">
        <v>93</v>
      </c>
      <c r="G229" s="44"/>
      <c r="H229" s="43">
        <v>623</v>
      </c>
      <c r="I229" s="44" t="s">
        <v>46</v>
      </c>
      <c r="J229" s="274" t="str">
        <f>IF(ISBLANK(INDEX('Policy Characteristics'!D:D,MATCH($C229,'Policy Characteristics'!$C:$C,0))),"",INDEX('Policy Characteristics'!D:D,MATCH($C229,'Policy Characteristics'!$C:$C,0)))</f>
        <v>Early Retirement of Power Plants</v>
      </c>
      <c r="K229" s="272" t="str">
        <f>IF(ISBLANK(INDEX('Policy Characteristics'!E:E,MATCH($C229,'Policy Characteristics'!$C:$C,0))),"",INDEX('Policy Characteristics'!E:E,MATCH($C229,'Policy Characteristics'!$C:$C,0)))</f>
        <v>elec early retirement</v>
      </c>
      <c r="L229" s="272">
        <f>IF(ISBLANK(INDEX('Policy Characteristics'!F:F,MATCH($C229,'Policy Characteristics'!$C:$C,0))),"",INDEX('Policy Characteristics'!F:F,MATCH($C229,'Policy Characteristics'!$C:$C,0)))</f>
        <v>0</v>
      </c>
      <c r="M229" s="272">
        <f>IF(ISBLANK(INDEX('Policy Characteristics'!G:G,MATCH($C229,'Policy Characteristics'!$C:$C,0))),"",INDEX('Policy Characteristics'!G:G,MATCH($C229,'Policy Characteristics'!$C:$C,0)))</f>
        <v>25000</v>
      </c>
      <c r="N229" s="272">
        <f>IF(ISBLANK(INDEX('Policy Characteristics'!H:H,MATCH($C229,'Policy Characteristics'!$C:$C,0))),"",INDEX('Policy Characteristics'!H:H,MATCH($C229,'Policy Characteristics'!$C:$C,0)))</f>
        <v>500</v>
      </c>
      <c r="O229" s="272" t="str">
        <f>IF(ISBLANK(INDEX('Policy Characteristics'!I:I,MATCH($C229,'Policy Characteristics'!$C:$C,0))),"",INDEX('Policy Characteristics'!I:I,MATCH($C229,'Policy Characteristics'!$C:$C,0)))</f>
        <v>MW/year</v>
      </c>
      <c r="P229" s="272"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272" t="str">
        <f>IF(ISBLANK(INDEX('Policy Characteristics'!K:K,MATCH($C229,'Policy Characteristics'!$C:$C,0))),"",INDEX('Policy Characteristics'!K:K,MATCH($C229,'Policy Characteristics'!$C:$C,0)))</f>
        <v>electricity-sector-main.html#early-ret</v>
      </c>
      <c r="R229" s="272" t="str">
        <f>IF(ISBLANK(INDEX('Policy Characteristics'!L:L,MATCH($C229,'Policy Characteristics'!$C:$C,0))),"",INDEX('Policy Characteristics'!L:L,MATCH($C229,'Policy Characteristics'!$C:$C,0)))</f>
        <v>early-retirement-of-power-plants.html</v>
      </c>
    </row>
    <row r="230" spans="1:18" x14ac:dyDescent="0.25">
      <c r="A230" s="272" t="str">
        <f>IF(ISBLANK(INDEX('Policy Characteristics'!A:A,MATCH($C230,'Policy Characteristics'!$C:$C,0))),"",INDEX('Policy Characteristics'!A:A,MATCH($C230,'Policy Characteristics'!$C:$C,0)))</f>
        <v>Electricity Supply</v>
      </c>
      <c r="B230" s="272" t="str">
        <f>IF(ISBLANK(INDEX('Policy Characteristics'!B:B,MATCH($C230,'Policy Characteristics'!$C:$C,0))),"",INDEX('Policy Characteristics'!B:B,MATCH($C230,'Policy Characteristics'!$C:$C,0)))</f>
        <v>Early Retirement of Power Plants</v>
      </c>
      <c r="C230" s="274" t="str">
        <f t="shared" si="20"/>
        <v>Annual Additional Capacity Retired due to Early Retirement Policy</v>
      </c>
      <c r="D230" s="6" t="s">
        <v>80</v>
      </c>
      <c r="E230" s="44"/>
      <c r="F230" s="6" t="s">
        <v>94</v>
      </c>
      <c r="G230" s="44"/>
      <c r="H230" s="43">
        <v>624</v>
      </c>
      <c r="I230" s="44" t="s">
        <v>46</v>
      </c>
      <c r="J230" s="274" t="str">
        <f>IF(ISBLANK(INDEX('Policy Characteristics'!D:D,MATCH($C230,'Policy Characteristics'!$C:$C,0))),"",INDEX('Policy Characteristics'!D:D,MATCH($C230,'Policy Characteristics'!$C:$C,0)))</f>
        <v>Early Retirement of Power Plants</v>
      </c>
      <c r="K230" s="272" t="str">
        <f>IF(ISBLANK(INDEX('Policy Characteristics'!E:E,MATCH($C230,'Policy Characteristics'!$C:$C,0))),"",INDEX('Policy Characteristics'!E:E,MATCH($C230,'Policy Characteristics'!$C:$C,0)))</f>
        <v>elec early retirement</v>
      </c>
      <c r="L230" s="272">
        <f>IF(ISBLANK(INDEX('Policy Characteristics'!F:F,MATCH($C230,'Policy Characteristics'!$C:$C,0))),"",INDEX('Policy Characteristics'!F:F,MATCH($C230,'Policy Characteristics'!$C:$C,0)))</f>
        <v>0</v>
      </c>
      <c r="M230" s="272">
        <f>IF(ISBLANK(INDEX('Policy Characteristics'!G:G,MATCH($C230,'Policy Characteristics'!$C:$C,0))),"",INDEX('Policy Characteristics'!G:G,MATCH($C230,'Policy Characteristics'!$C:$C,0)))</f>
        <v>25000</v>
      </c>
      <c r="N230" s="272">
        <f>IF(ISBLANK(INDEX('Policy Characteristics'!H:H,MATCH($C230,'Policy Characteristics'!$C:$C,0))),"",INDEX('Policy Characteristics'!H:H,MATCH($C230,'Policy Characteristics'!$C:$C,0)))</f>
        <v>500</v>
      </c>
      <c r="O230" s="272" t="str">
        <f>IF(ISBLANK(INDEX('Policy Characteristics'!I:I,MATCH($C230,'Policy Characteristics'!$C:$C,0))),"",INDEX('Policy Characteristics'!I:I,MATCH($C230,'Policy Characteristics'!$C:$C,0)))</f>
        <v>MW/year</v>
      </c>
      <c r="P230" s="272"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272" t="str">
        <f>IF(ISBLANK(INDEX('Policy Characteristics'!K:K,MATCH($C230,'Policy Characteristics'!$C:$C,0))),"",INDEX('Policy Characteristics'!K:K,MATCH($C230,'Policy Characteristics'!$C:$C,0)))</f>
        <v>electricity-sector-main.html#early-ret</v>
      </c>
      <c r="R230" s="272" t="str">
        <f>IF(ISBLANK(INDEX('Policy Characteristics'!L:L,MATCH($C230,'Policy Characteristics'!$C:$C,0))),"",INDEX('Policy Characteristics'!L:L,MATCH($C230,'Policy Characteristics'!$C:$C,0)))</f>
        <v>early-retirement-of-power-plants.html</v>
      </c>
    </row>
    <row r="231" spans="1:18" x14ac:dyDescent="0.25">
      <c r="A231" s="272" t="str">
        <f>IF(ISBLANK(INDEX('Policy Characteristics'!A:A,MATCH($C231,'Policy Characteristics'!$C:$C,0))),"",INDEX('Policy Characteristics'!A:A,MATCH($C231,'Policy Characteristics'!$C:$C,0)))</f>
        <v>Electricity Supply</v>
      </c>
      <c r="B231" s="272" t="str">
        <f>IF(ISBLANK(INDEX('Policy Characteristics'!B:B,MATCH($C231,'Policy Characteristics'!$C:$C,0))),"",INDEX('Policy Characteristics'!B:B,MATCH($C231,'Policy Characteristics'!$C:$C,0)))</f>
        <v>Early Retirement of Power Plants</v>
      </c>
      <c r="C231" s="274" t="str">
        <f t="shared" si="20"/>
        <v>Annual Additional Capacity Retired due to Early Retirement Policy</v>
      </c>
      <c r="D231" s="6" t="s">
        <v>81</v>
      </c>
      <c r="E231" s="44"/>
      <c r="F231" s="6" t="s">
        <v>95</v>
      </c>
      <c r="G231" s="44"/>
      <c r="H231" s="43">
        <v>625</v>
      </c>
      <c r="I231" s="44" t="s">
        <v>46</v>
      </c>
      <c r="J231" s="274" t="str">
        <f>IF(ISBLANK(INDEX('Policy Characteristics'!D:D,MATCH($C231,'Policy Characteristics'!$C:$C,0))),"",INDEX('Policy Characteristics'!D:D,MATCH($C231,'Policy Characteristics'!$C:$C,0)))</f>
        <v>Early Retirement of Power Plants</v>
      </c>
      <c r="K231" s="272" t="str">
        <f>IF(ISBLANK(INDEX('Policy Characteristics'!E:E,MATCH($C231,'Policy Characteristics'!$C:$C,0))),"",INDEX('Policy Characteristics'!E:E,MATCH($C231,'Policy Characteristics'!$C:$C,0)))</f>
        <v>elec early retirement</v>
      </c>
      <c r="L231" s="272">
        <f>IF(ISBLANK(INDEX('Policy Characteristics'!F:F,MATCH($C231,'Policy Characteristics'!$C:$C,0))),"",INDEX('Policy Characteristics'!F:F,MATCH($C231,'Policy Characteristics'!$C:$C,0)))</f>
        <v>0</v>
      </c>
      <c r="M231" s="272">
        <f>IF(ISBLANK(INDEX('Policy Characteristics'!G:G,MATCH($C231,'Policy Characteristics'!$C:$C,0))),"",INDEX('Policy Characteristics'!G:G,MATCH($C231,'Policy Characteristics'!$C:$C,0)))</f>
        <v>25000</v>
      </c>
      <c r="N231" s="272">
        <f>IF(ISBLANK(INDEX('Policy Characteristics'!H:H,MATCH($C231,'Policy Characteristics'!$C:$C,0))),"",INDEX('Policy Characteristics'!H:H,MATCH($C231,'Policy Characteristics'!$C:$C,0)))</f>
        <v>500</v>
      </c>
      <c r="O231" s="272" t="str">
        <f>IF(ISBLANK(INDEX('Policy Characteristics'!I:I,MATCH($C231,'Policy Characteristics'!$C:$C,0))),"",INDEX('Policy Characteristics'!I:I,MATCH($C231,'Policy Characteristics'!$C:$C,0)))</f>
        <v>MW/year</v>
      </c>
      <c r="P231" s="272"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272" t="str">
        <f>IF(ISBLANK(INDEX('Policy Characteristics'!K:K,MATCH($C231,'Policy Characteristics'!$C:$C,0))),"",INDEX('Policy Characteristics'!K:K,MATCH($C231,'Policy Characteristics'!$C:$C,0)))</f>
        <v>electricity-sector-main.html#early-ret</v>
      </c>
      <c r="R231" s="272" t="str">
        <f>IF(ISBLANK(INDEX('Policy Characteristics'!L:L,MATCH($C231,'Policy Characteristics'!$C:$C,0))),"",INDEX('Policy Characteristics'!L:L,MATCH($C231,'Policy Characteristics'!$C:$C,0)))</f>
        <v>early-retirement-of-power-plants.html</v>
      </c>
    </row>
    <row r="232" spans="1:18" x14ac:dyDescent="0.25">
      <c r="A232" s="272" t="str">
        <f>IF(ISBLANK(INDEX('Policy Characteristics'!A:A,MATCH($C232,'Policy Characteristics'!$C:$C,0))),"",INDEX('Policy Characteristics'!A:A,MATCH($C232,'Policy Characteristics'!$C:$C,0)))</f>
        <v>Electricity Supply</v>
      </c>
      <c r="B232" s="272" t="str">
        <f>IF(ISBLANK(INDEX('Policy Characteristics'!B:B,MATCH($C232,'Policy Characteristics'!$C:$C,0))),"",INDEX('Policy Characteristics'!B:B,MATCH($C232,'Policy Characteristics'!$C:$C,0)))</f>
        <v>Early Retirement of Power Plants</v>
      </c>
      <c r="C232" s="274" t="str">
        <f t="shared" si="20"/>
        <v>Annual Additional Capacity Retired due to Early Retirement Policy</v>
      </c>
      <c r="D232" s="6" t="s">
        <v>2473</v>
      </c>
      <c r="E232" s="44"/>
      <c r="F232" s="6" t="s">
        <v>460</v>
      </c>
      <c r="G232" s="44"/>
      <c r="H232" s="43">
        <v>626</v>
      </c>
      <c r="I232" s="44" t="s">
        <v>46</v>
      </c>
      <c r="J232" s="274" t="str">
        <f>IF(ISBLANK(INDEX('Policy Characteristics'!D:D,MATCH($C232,'Policy Characteristics'!$C:$C,0))),"",INDEX('Policy Characteristics'!D:D,MATCH($C232,'Policy Characteristics'!$C:$C,0)))</f>
        <v>Early Retirement of Power Plants</v>
      </c>
      <c r="K232" s="272" t="str">
        <f>IF(ISBLANK(INDEX('Policy Characteristics'!E:E,MATCH($C232,'Policy Characteristics'!$C:$C,0))),"",INDEX('Policy Characteristics'!E:E,MATCH($C232,'Policy Characteristics'!$C:$C,0)))</f>
        <v>elec early retirement</v>
      </c>
      <c r="L232" s="272">
        <f>IF(ISBLANK(INDEX('Policy Characteristics'!F:F,MATCH($C232,'Policy Characteristics'!$C:$C,0))),"",INDEX('Policy Characteristics'!F:F,MATCH($C232,'Policy Characteristics'!$C:$C,0)))</f>
        <v>0</v>
      </c>
      <c r="M232" s="272">
        <f>IF(ISBLANK(INDEX('Policy Characteristics'!G:G,MATCH($C232,'Policy Characteristics'!$C:$C,0))),"",INDEX('Policy Characteristics'!G:G,MATCH($C232,'Policy Characteristics'!$C:$C,0)))</f>
        <v>25000</v>
      </c>
      <c r="N232" s="272">
        <f>IF(ISBLANK(INDEX('Policy Characteristics'!H:H,MATCH($C232,'Policy Characteristics'!$C:$C,0))),"",INDEX('Policy Characteristics'!H:H,MATCH($C232,'Policy Characteristics'!$C:$C,0)))</f>
        <v>500</v>
      </c>
      <c r="O232" s="272" t="str">
        <f>IF(ISBLANK(INDEX('Policy Characteristics'!I:I,MATCH($C232,'Policy Characteristics'!$C:$C,0))),"",INDEX('Policy Characteristics'!I:I,MATCH($C232,'Policy Characteristics'!$C:$C,0)))</f>
        <v>MW/year</v>
      </c>
      <c r="P232" s="272"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272" t="str">
        <f>IF(ISBLANK(INDEX('Policy Characteristics'!K:K,MATCH($C232,'Policy Characteristics'!$C:$C,0))),"",INDEX('Policy Characteristics'!K:K,MATCH($C232,'Policy Characteristics'!$C:$C,0)))</f>
        <v>electricity-sector-main.html#early-ret</v>
      </c>
      <c r="R232" s="272" t="str">
        <f>IF(ISBLANK(INDEX('Policy Characteristics'!L:L,MATCH($C232,'Policy Characteristics'!$C:$C,0))),"",INDEX('Policy Characteristics'!L:L,MATCH($C232,'Policy Characteristics'!$C:$C,0)))</f>
        <v>early-retirement-of-power-plants.html</v>
      </c>
    </row>
    <row r="233" spans="1:18" x14ac:dyDescent="0.25">
      <c r="A233" s="272" t="str">
        <f>IF(ISBLANK(INDEX('Policy Characteristics'!A:A,MATCH($C233,'Policy Characteristics'!$C:$C,0))),"",INDEX('Policy Characteristics'!A:A,MATCH($C233,'Policy Characteristics'!$C:$C,0)))</f>
        <v>Electricity Supply</v>
      </c>
      <c r="B233" s="272" t="str">
        <f>IF(ISBLANK(INDEX('Policy Characteristics'!B:B,MATCH($C233,'Policy Characteristics'!$C:$C,0))),"",INDEX('Policy Characteristics'!B:B,MATCH($C233,'Policy Characteristics'!$C:$C,0)))</f>
        <v>Early Retirement of Power Plants</v>
      </c>
      <c r="C233" s="274" t="str">
        <f t="shared" si="20"/>
        <v>Annual Additional Capacity Retired due to Early Retirement Policy</v>
      </c>
      <c r="D233" s="6" t="s">
        <v>328</v>
      </c>
      <c r="E233" s="44"/>
      <c r="F233" s="6" t="s">
        <v>330</v>
      </c>
      <c r="G233" s="44"/>
      <c r="H233" s="43">
        <v>627</v>
      </c>
      <c r="I233" s="44" t="s">
        <v>46</v>
      </c>
      <c r="J233" s="274" t="str">
        <f>IF(ISBLANK(INDEX('Policy Characteristics'!D:D,MATCH($C233,'Policy Characteristics'!$C:$C,0))),"",INDEX('Policy Characteristics'!D:D,MATCH($C233,'Policy Characteristics'!$C:$C,0)))</f>
        <v>Early Retirement of Power Plants</v>
      </c>
      <c r="K233" s="272" t="str">
        <f>IF(ISBLANK(INDEX('Policy Characteristics'!E:E,MATCH($C233,'Policy Characteristics'!$C:$C,0))),"",INDEX('Policy Characteristics'!E:E,MATCH($C233,'Policy Characteristics'!$C:$C,0)))</f>
        <v>elec early retirement</v>
      </c>
      <c r="L233" s="272">
        <f>IF(ISBLANK(INDEX('Policy Characteristics'!F:F,MATCH($C233,'Policy Characteristics'!$C:$C,0))),"",INDEX('Policy Characteristics'!F:F,MATCH($C233,'Policy Characteristics'!$C:$C,0)))</f>
        <v>0</v>
      </c>
      <c r="M233" s="272">
        <f>IF(ISBLANK(INDEX('Policy Characteristics'!G:G,MATCH($C233,'Policy Characteristics'!$C:$C,0))),"",INDEX('Policy Characteristics'!G:G,MATCH($C233,'Policy Characteristics'!$C:$C,0)))</f>
        <v>25000</v>
      </c>
      <c r="N233" s="272">
        <f>IF(ISBLANK(INDEX('Policy Characteristics'!H:H,MATCH($C233,'Policy Characteristics'!$C:$C,0))),"",INDEX('Policy Characteristics'!H:H,MATCH($C233,'Policy Characteristics'!$C:$C,0)))</f>
        <v>500</v>
      </c>
      <c r="O233" s="272" t="str">
        <f>IF(ISBLANK(INDEX('Policy Characteristics'!I:I,MATCH($C233,'Policy Characteristics'!$C:$C,0))),"",INDEX('Policy Characteristics'!I:I,MATCH($C233,'Policy Characteristics'!$C:$C,0)))</f>
        <v>MW/year</v>
      </c>
      <c r="P233" s="272"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272" t="str">
        <f>IF(ISBLANK(INDEX('Policy Characteristics'!K:K,MATCH($C233,'Policy Characteristics'!$C:$C,0))),"",INDEX('Policy Characteristics'!K:K,MATCH($C233,'Policy Characteristics'!$C:$C,0)))</f>
        <v>electricity-sector-main.html#early-ret</v>
      </c>
      <c r="R233" s="272" t="str">
        <f>IF(ISBLANK(INDEX('Policy Characteristics'!L:L,MATCH($C233,'Policy Characteristics'!$C:$C,0))),"",INDEX('Policy Characteristics'!L:L,MATCH($C233,'Policy Characteristics'!$C:$C,0)))</f>
        <v>early-retirement-of-power-plants.html</v>
      </c>
    </row>
    <row r="234" spans="1:18" x14ac:dyDescent="0.25">
      <c r="A234" s="272" t="str">
        <f>IF(ISBLANK(INDEX('Policy Characteristics'!A:A,MATCH($C234,'Policy Characteristics'!$C:$C,0))),"",INDEX('Policy Characteristics'!A:A,MATCH($C234,'Policy Characteristics'!$C:$C,0)))</f>
        <v>Electricity Supply</v>
      </c>
      <c r="B234" s="272" t="str">
        <f>IF(ISBLANK(INDEX('Policy Characteristics'!B:B,MATCH($C234,'Policy Characteristics'!$C:$C,0))),"",INDEX('Policy Characteristics'!B:B,MATCH($C234,'Policy Characteristics'!$C:$C,0)))</f>
        <v>Early Retirement of Power Plants</v>
      </c>
      <c r="C234" s="274" t="str">
        <f t="shared" si="20"/>
        <v>Annual Additional Capacity Retired due to Early Retirement Policy</v>
      </c>
      <c r="D234" s="6" t="s">
        <v>329</v>
      </c>
      <c r="E234" s="44"/>
      <c r="F234" s="6" t="s">
        <v>331</v>
      </c>
      <c r="G234" s="44"/>
      <c r="H234" s="43">
        <v>628</v>
      </c>
      <c r="I234" s="44" t="s">
        <v>45</v>
      </c>
      <c r="J234" s="274" t="str">
        <f>IF(ISBLANK(INDEX('Policy Characteristics'!D:D,MATCH($C234,'Policy Characteristics'!$C:$C,0))),"",INDEX('Policy Characteristics'!D:D,MATCH($C234,'Policy Characteristics'!$C:$C,0)))</f>
        <v>Early Retirement of Power Plants</v>
      </c>
      <c r="K234" s="272" t="str">
        <f>IF(ISBLANK(INDEX('Policy Characteristics'!E:E,MATCH($C234,'Policy Characteristics'!$C:$C,0))),"",INDEX('Policy Characteristics'!E:E,MATCH($C234,'Policy Characteristics'!$C:$C,0)))</f>
        <v>elec early retirement</v>
      </c>
      <c r="L234" s="272">
        <f>IF(ISBLANK(INDEX('Policy Characteristics'!F:F,MATCH($C234,'Policy Characteristics'!$C:$C,0))),"",INDEX('Policy Characteristics'!F:F,MATCH($C234,'Policy Characteristics'!$C:$C,0)))</f>
        <v>0</v>
      </c>
      <c r="M234" s="272">
        <f>IF(ISBLANK(INDEX('Policy Characteristics'!G:G,MATCH($C234,'Policy Characteristics'!$C:$C,0))),"",INDEX('Policy Characteristics'!G:G,MATCH($C234,'Policy Characteristics'!$C:$C,0)))</f>
        <v>25000</v>
      </c>
      <c r="N234" s="272">
        <f>IF(ISBLANK(INDEX('Policy Characteristics'!H:H,MATCH($C234,'Policy Characteristics'!$C:$C,0))),"",INDEX('Policy Characteristics'!H:H,MATCH($C234,'Policy Characteristics'!$C:$C,0)))</f>
        <v>500</v>
      </c>
      <c r="O234" s="272" t="str">
        <f>IF(ISBLANK(INDEX('Policy Characteristics'!I:I,MATCH($C234,'Policy Characteristics'!$C:$C,0))),"",INDEX('Policy Characteristics'!I:I,MATCH($C234,'Policy Characteristics'!$C:$C,0)))</f>
        <v>MW/year</v>
      </c>
      <c r="P234" s="272"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272" t="str">
        <f>IF(ISBLANK(INDEX('Policy Characteristics'!K:K,MATCH($C234,'Policy Characteristics'!$C:$C,0))),"",INDEX('Policy Characteristics'!K:K,MATCH($C234,'Policy Characteristics'!$C:$C,0)))</f>
        <v>electricity-sector-main.html#early-ret</v>
      </c>
      <c r="R234" s="272" t="str">
        <f>IF(ISBLANK(INDEX('Policy Characteristics'!L:L,MATCH($C234,'Policy Characteristics'!$C:$C,0))),"",INDEX('Policy Characteristics'!L:L,MATCH($C234,'Policy Characteristics'!$C:$C,0)))</f>
        <v>early-retirement-of-power-plants.html</v>
      </c>
    </row>
    <row r="235" spans="1:18" x14ac:dyDescent="0.25">
      <c r="A235" s="272" t="str">
        <f>IF(ISBLANK(INDEX('Policy Characteristics'!A:A,MATCH($C235,'Policy Characteristics'!$C:$C,0))),"",INDEX('Policy Characteristics'!A:A,MATCH($C235,'Policy Characteristics'!$C:$C,0)))</f>
        <v>Electricity Supply</v>
      </c>
      <c r="B235" s="272" t="str">
        <f>IF(ISBLANK(INDEX('Policy Characteristics'!B:B,MATCH($C235,'Policy Characteristics'!$C:$C,0))),"",INDEX('Policy Characteristics'!B:B,MATCH($C235,'Policy Characteristics'!$C:$C,0)))</f>
        <v>Early Retirement of Power Plants</v>
      </c>
      <c r="C235" s="274" t="str">
        <f t="shared" si="20"/>
        <v>Annual Additional Capacity Retired due to Early Retirement Policy</v>
      </c>
      <c r="D235" s="6" t="s">
        <v>468</v>
      </c>
      <c r="E235" s="44"/>
      <c r="F235" s="6" t="s">
        <v>467</v>
      </c>
      <c r="G235" s="44"/>
      <c r="H235" s="43">
        <v>590</v>
      </c>
      <c r="I235" s="44" t="s">
        <v>46</v>
      </c>
      <c r="J235" s="274" t="str">
        <f>IF(ISBLANK(INDEX('Policy Characteristics'!D:D,MATCH($C235,'Policy Characteristics'!$C:$C,0))),"",INDEX('Policy Characteristics'!D:D,MATCH($C235,'Policy Characteristics'!$C:$C,0)))</f>
        <v>Early Retirement of Power Plants</v>
      </c>
      <c r="K235" s="272" t="str">
        <f>IF(ISBLANK(INDEX('Policy Characteristics'!E:E,MATCH($C235,'Policy Characteristics'!$C:$C,0))),"",INDEX('Policy Characteristics'!E:E,MATCH($C235,'Policy Characteristics'!$C:$C,0)))</f>
        <v>elec early retirement</v>
      </c>
      <c r="L235" s="272">
        <f>IF(ISBLANK(INDEX('Policy Characteristics'!F:F,MATCH($C235,'Policy Characteristics'!$C:$C,0))),"",INDEX('Policy Characteristics'!F:F,MATCH($C235,'Policy Characteristics'!$C:$C,0)))</f>
        <v>0</v>
      </c>
      <c r="M235" s="272">
        <f>IF(ISBLANK(INDEX('Policy Characteristics'!G:G,MATCH($C235,'Policy Characteristics'!$C:$C,0))),"",INDEX('Policy Characteristics'!G:G,MATCH($C235,'Policy Characteristics'!$C:$C,0)))</f>
        <v>25000</v>
      </c>
      <c r="N235" s="272">
        <f>IF(ISBLANK(INDEX('Policy Characteristics'!H:H,MATCH($C235,'Policy Characteristics'!$C:$C,0))),"",INDEX('Policy Characteristics'!H:H,MATCH($C235,'Policy Characteristics'!$C:$C,0)))</f>
        <v>500</v>
      </c>
      <c r="O235" s="272" t="str">
        <f>IF(ISBLANK(INDEX('Policy Characteristics'!I:I,MATCH($C235,'Policy Characteristics'!$C:$C,0))),"",INDEX('Policy Characteristics'!I:I,MATCH($C235,'Policy Characteristics'!$C:$C,0)))</f>
        <v>MW/year</v>
      </c>
      <c r="P235" s="272"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272" t="str">
        <f>IF(ISBLANK(INDEX('Policy Characteristics'!K:K,MATCH($C235,'Policy Characteristics'!$C:$C,0))),"",INDEX('Policy Characteristics'!K:K,MATCH($C235,'Policy Characteristics'!$C:$C,0)))</f>
        <v>electricity-sector-main.html#early-ret</v>
      </c>
      <c r="R235" s="272" t="str">
        <f>IF(ISBLANK(INDEX('Policy Characteristics'!L:L,MATCH($C235,'Policy Characteristics'!$C:$C,0))),"",INDEX('Policy Characteristics'!L:L,MATCH($C235,'Policy Characteristics'!$C:$C,0)))</f>
        <v>early-retirement-of-power-plants.html</v>
      </c>
    </row>
    <row r="236" spans="1:18" x14ac:dyDescent="0.25">
      <c r="A236" s="272" t="str">
        <f>IF(ISBLANK(INDEX('Policy Characteristics'!A:A,MATCH($C236,'Policy Characteristics'!$C:$C,0))),"",INDEX('Policy Characteristics'!A:A,MATCH($C236,'Policy Characteristics'!$C:$C,0)))</f>
        <v>Electricity Supply</v>
      </c>
      <c r="B236" s="272" t="str">
        <f>IF(ISBLANK(INDEX('Policy Characteristics'!B:B,MATCH($C236,'Policy Characteristics'!$C:$C,0))),"",INDEX('Policy Characteristics'!B:B,MATCH($C236,'Policy Characteristics'!$C:$C,0)))</f>
        <v>Early Retirement of Power Plants</v>
      </c>
      <c r="C236" s="274" t="str">
        <f t="shared" si="20"/>
        <v>Annual Additional Capacity Retired due to Early Retirement Policy</v>
      </c>
      <c r="D236" s="6" t="s">
        <v>477</v>
      </c>
      <c r="E236" s="44"/>
      <c r="F236" s="6" t="s">
        <v>478</v>
      </c>
      <c r="G236" s="44"/>
      <c r="H236" s="43">
        <v>629</v>
      </c>
      <c r="I236" s="44" t="s">
        <v>46</v>
      </c>
      <c r="J236" s="274" t="str">
        <f>IF(ISBLANK(INDEX('Policy Characteristics'!D:D,MATCH($C236,'Policy Characteristics'!$C:$C,0))),"",INDEX('Policy Characteristics'!D:D,MATCH($C236,'Policy Characteristics'!$C:$C,0)))</f>
        <v>Early Retirement of Power Plants</v>
      </c>
      <c r="K236" s="272" t="str">
        <f>IF(ISBLANK(INDEX('Policy Characteristics'!E:E,MATCH($C236,'Policy Characteristics'!$C:$C,0))),"",INDEX('Policy Characteristics'!E:E,MATCH($C236,'Policy Characteristics'!$C:$C,0)))</f>
        <v>elec early retirement</v>
      </c>
      <c r="L236" s="272">
        <f>IF(ISBLANK(INDEX('Policy Characteristics'!F:F,MATCH($C236,'Policy Characteristics'!$C:$C,0))),"",INDEX('Policy Characteristics'!F:F,MATCH($C236,'Policy Characteristics'!$C:$C,0)))</f>
        <v>0</v>
      </c>
      <c r="M236" s="272">
        <f>IF(ISBLANK(INDEX('Policy Characteristics'!G:G,MATCH($C236,'Policy Characteristics'!$C:$C,0))),"",INDEX('Policy Characteristics'!G:G,MATCH($C236,'Policy Characteristics'!$C:$C,0)))</f>
        <v>25000</v>
      </c>
      <c r="N236" s="272">
        <f>IF(ISBLANK(INDEX('Policy Characteristics'!H:H,MATCH($C236,'Policy Characteristics'!$C:$C,0))),"",INDEX('Policy Characteristics'!H:H,MATCH($C236,'Policy Characteristics'!$C:$C,0)))</f>
        <v>500</v>
      </c>
      <c r="O236" s="272" t="str">
        <f>IF(ISBLANK(INDEX('Policy Characteristics'!I:I,MATCH($C236,'Policy Characteristics'!$C:$C,0))),"",INDEX('Policy Characteristics'!I:I,MATCH($C236,'Policy Characteristics'!$C:$C,0)))</f>
        <v>MW/year</v>
      </c>
      <c r="P236" s="272"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272" t="str">
        <f>IF(ISBLANK(INDEX('Policy Characteristics'!K:K,MATCH($C236,'Policy Characteristics'!$C:$C,0))),"",INDEX('Policy Characteristics'!K:K,MATCH($C236,'Policy Characteristics'!$C:$C,0)))</f>
        <v>electricity-sector-main.html#early-ret</v>
      </c>
      <c r="R236" s="272" t="str">
        <f>IF(ISBLANK(INDEX('Policy Characteristics'!L:L,MATCH($C236,'Policy Characteristics'!$C:$C,0))),"",INDEX('Policy Characteristics'!L:L,MATCH($C236,'Policy Characteristics'!$C:$C,0)))</f>
        <v>early-retirement-of-power-plants.html</v>
      </c>
    </row>
    <row r="237" spans="1:18" x14ac:dyDescent="0.25">
      <c r="A237" s="272" t="str">
        <f>IF(ISBLANK(INDEX('Policy Characteristics'!A:A,MATCH($C237,'Policy Characteristics'!$C:$C,0))),"",INDEX('Policy Characteristics'!A:A,MATCH($C237,'Policy Characteristics'!$C:$C,0)))</f>
        <v>Electricity Supply</v>
      </c>
      <c r="B237" s="272" t="str">
        <f>IF(ISBLANK(INDEX('Policy Characteristics'!B:B,MATCH($C237,'Policy Characteristics'!$C:$C,0))),"",INDEX('Policy Characteristics'!B:B,MATCH($C237,'Policy Characteristics'!$C:$C,0)))</f>
        <v>Early Retirement of Power Plants</v>
      </c>
      <c r="C237" s="274" t="str">
        <f t="shared" si="20"/>
        <v>Annual Additional Capacity Retired due to Early Retirement Policy</v>
      </c>
      <c r="D237" s="6" t="s">
        <v>2831</v>
      </c>
      <c r="E237" s="44"/>
      <c r="F237" s="6" t="s">
        <v>2525</v>
      </c>
      <c r="G237" s="44"/>
      <c r="H237" s="43">
        <v>630</v>
      </c>
      <c r="I237" s="44" t="s">
        <v>46</v>
      </c>
      <c r="J237" s="274" t="str">
        <f>IF(ISBLANK(INDEX('Policy Characteristics'!D:D,MATCH($C237,'Policy Characteristics'!$C:$C,0))),"",INDEX('Policy Characteristics'!D:D,MATCH($C237,'Policy Characteristics'!$C:$C,0)))</f>
        <v>Early Retirement of Power Plants</v>
      </c>
      <c r="K237" s="272" t="str">
        <f>IF(ISBLANK(INDEX('Policy Characteristics'!E:E,MATCH($C237,'Policy Characteristics'!$C:$C,0))),"",INDEX('Policy Characteristics'!E:E,MATCH($C237,'Policy Characteristics'!$C:$C,0)))</f>
        <v>elec early retirement</v>
      </c>
      <c r="L237" s="272">
        <f>IF(ISBLANK(INDEX('Policy Characteristics'!F:F,MATCH($C237,'Policy Characteristics'!$C:$C,0))),"",INDEX('Policy Characteristics'!F:F,MATCH($C237,'Policy Characteristics'!$C:$C,0)))</f>
        <v>0</v>
      </c>
      <c r="M237" s="272">
        <f>IF(ISBLANK(INDEX('Policy Characteristics'!G:G,MATCH($C237,'Policy Characteristics'!$C:$C,0))),"",INDEX('Policy Characteristics'!G:G,MATCH($C237,'Policy Characteristics'!$C:$C,0)))</f>
        <v>25000</v>
      </c>
      <c r="N237" s="272">
        <f>IF(ISBLANK(INDEX('Policy Characteristics'!H:H,MATCH($C237,'Policy Characteristics'!$C:$C,0))),"",INDEX('Policy Characteristics'!H:H,MATCH($C237,'Policy Characteristics'!$C:$C,0)))</f>
        <v>500</v>
      </c>
      <c r="O237" s="272" t="str">
        <f>IF(ISBLANK(INDEX('Policy Characteristics'!I:I,MATCH($C237,'Policy Characteristics'!$C:$C,0))),"",INDEX('Policy Characteristics'!I:I,MATCH($C237,'Policy Characteristics'!$C:$C,0)))</f>
        <v>MW/year</v>
      </c>
      <c r="P237" s="272"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272" t="str">
        <f>IF(ISBLANK(INDEX('Policy Characteristics'!K:K,MATCH($C237,'Policy Characteristics'!$C:$C,0))),"",INDEX('Policy Characteristics'!K:K,MATCH($C237,'Policy Characteristics'!$C:$C,0)))</f>
        <v>electricity-sector-main.html#early-ret</v>
      </c>
      <c r="R237" s="272" t="str">
        <f>IF(ISBLANK(INDEX('Policy Characteristics'!L:L,MATCH($C237,'Policy Characteristics'!$C:$C,0))),"",INDEX('Policy Characteristics'!L:L,MATCH($C237,'Policy Characteristics'!$C:$C,0)))</f>
        <v>early-retirement-of-power-plants.html</v>
      </c>
    </row>
    <row r="238" spans="1:18" x14ac:dyDescent="0.25">
      <c r="A238" s="272" t="str">
        <f>IF(ISBLANK(INDEX('Policy Characteristics'!A:A,MATCH($C238,'Policy Characteristics'!$C:$C,0))),"",INDEX('Policy Characteristics'!A:A,MATCH($C238,'Policy Characteristics'!$C:$C,0)))</f>
        <v>Electricity Supply</v>
      </c>
      <c r="B238" s="272" t="str">
        <f>IF(ISBLANK(INDEX('Policy Characteristics'!B:B,MATCH($C238,'Policy Characteristics'!$C:$C,0))),"",INDEX('Policy Characteristics'!B:B,MATCH($C238,'Policy Characteristics'!$C:$C,0)))</f>
        <v>Early Retirement of Power Plants</v>
      </c>
      <c r="C238" s="274" t="str">
        <f t="shared" si="20"/>
        <v>Annual Additional Capacity Retired due to Early Retirement Policy</v>
      </c>
      <c r="D238" s="6" t="s">
        <v>2832</v>
      </c>
      <c r="E238" s="44"/>
      <c r="F238" s="6" t="s">
        <v>2659</v>
      </c>
      <c r="G238" s="44"/>
      <c r="H238" s="43">
        <v>631</v>
      </c>
      <c r="I238" s="44" t="s">
        <v>45</v>
      </c>
      <c r="J238" s="274" t="str">
        <f>IF(ISBLANK(INDEX('Policy Characteristics'!D:D,MATCH($C238,'Policy Characteristics'!$C:$C,0))),"",INDEX('Policy Characteristics'!D:D,MATCH($C238,'Policy Characteristics'!$C:$C,0)))</f>
        <v>Early Retirement of Power Plants</v>
      </c>
      <c r="K238" s="272" t="str">
        <f>IF(ISBLANK(INDEX('Policy Characteristics'!E:E,MATCH($C238,'Policy Characteristics'!$C:$C,0))),"",INDEX('Policy Characteristics'!E:E,MATCH($C238,'Policy Characteristics'!$C:$C,0)))</f>
        <v>elec early retirement</v>
      </c>
      <c r="L238" s="272">
        <f>IF(ISBLANK(INDEX('Policy Characteristics'!F:F,MATCH($C238,'Policy Characteristics'!$C:$C,0))),"",INDEX('Policy Characteristics'!F:F,MATCH($C238,'Policy Characteristics'!$C:$C,0)))</f>
        <v>0</v>
      </c>
      <c r="M238" s="272">
        <f>IF(ISBLANK(INDEX('Policy Characteristics'!G:G,MATCH($C238,'Policy Characteristics'!$C:$C,0))),"",INDEX('Policy Characteristics'!G:G,MATCH($C238,'Policy Characteristics'!$C:$C,0)))</f>
        <v>25000</v>
      </c>
      <c r="N238" s="272">
        <f>IF(ISBLANK(INDEX('Policy Characteristics'!H:H,MATCH($C238,'Policy Characteristics'!$C:$C,0))),"",INDEX('Policy Characteristics'!H:H,MATCH($C238,'Policy Characteristics'!$C:$C,0)))</f>
        <v>500</v>
      </c>
      <c r="O238" s="272" t="str">
        <f>IF(ISBLANK(INDEX('Policy Characteristics'!I:I,MATCH($C238,'Policy Characteristics'!$C:$C,0))),"",INDEX('Policy Characteristics'!I:I,MATCH($C238,'Policy Characteristics'!$C:$C,0)))</f>
        <v>MW/year</v>
      </c>
      <c r="P238" s="272"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272" t="str">
        <f>IF(ISBLANK(INDEX('Policy Characteristics'!K:K,MATCH($C238,'Policy Characteristics'!$C:$C,0))),"",INDEX('Policy Characteristics'!K:K,MATCH($C238,'Policy Characteristics'!$C:$C,0)))</f>
        <v>electricity-sector-main.html#early-ret</v>
      </c>
      <c r="R238" s="272" t="str">
        <f>IF(ISBLANK(INDEX('Policy Characteristics'!L:L,MATCH($C238,'Policy Characteristics'!$C:$C,0))),"",INDEX('Policy Characteristics'!L:L,MATCH($C238,'Policy Characteristics'!$C:$C,0)))</f>
        <v>early-retirement-of-power-plants.html</v>
      </c>
    </row>
    <row r="239" spans="1:18" x14ac:dyDescent="0.25">
      <c r="A239" s="272" t="str">
        <f>IF(ISBLANK(INDEX('Policy Characteristics'!A:A,MATCH($C239,'Policy Characteristics'!$C:$C,0))),"",INDEX('Policy Characteristics'!A:A,MATCH($C239,'Policy Characteristics'!$C:$C,0)))</f>
        <v>Electricity Supply</v>
      </c>
      <c r="B239" s="272" t="str">
        <f>IF(ISBLANK(INDEX('Policy Characteristics'!B:B,MATCH($C239,'Policy Characteristics'!$C:$C,0))),"",INDEX('Policy Characteristics'!B:B,MATCH($C239,'Policy Characteristics'!$C:$C,0)))</f>
        <v>Early Retirement of Power Plants</v>
      </c>
      <c r="C239" s="274" t="str">
        <f t="shared" si="20"/>
        <v>Annual Additional Capacity Retired due to Early Retirement Policy</v>
      </c>
      <c r="D239" s="6" t="s">
        <v>2833</v>
      </c>
      <c r="E239" s="44"/>
      <c r="F239" s="6" t="s">
        <v>2527</v>
      </c>
      <c r="G239" s="44"/>
      <c r="H239" s="43">
        <v>632</v>
      </c>
      <c r="I239" s="44" t="s">
        <v>46</v>
      </c>
      <c r="J239" s="274" t="str">
        <f>IF(ISBLANK(INDEX('Policy Characteristics'!D:D,MATCH($C239,'Policy Characteristics'!$C:$C,0))),"",INDEX('Policy Characteristics'!D:D,MATCH($C239,'Policy Characteristics'!$C:$C,0)))</f>
        <v>Early Retirement of Power Plants</v>
      </c>
      <c r="K239" s="272" t="str">
        <f>IF(ISBLANK(INDEX('Policy Characteristics'!E:E,MATCH($C239,'Policy Characteristics'!$C:$C,0))),"",INDEX('Policy Characteristics'!E:E,MATCH($C239,'Policy Characteristics'!$C:$C,0)))</f>
        <v>elec early retirement</v>
      </c>
      <c r="L239" s="272">
        <f>IF(ISBLANK(INDEX('Policy Characteristics'!F:F,MATCH($C239,'Policy Characteristics'!$C:$C,0))),"",INDEX('Policy Characteristics'!F:F,MATCH($C239,'Policy Characteristics'!$C:$C,0)))</f>
        <v>0</v>
      </c>
      <c r="M239" s="272">
        <f>IF(ISBLANK(INDEX('Policy Characteristics'!G:G,MATCH($C239,'Policy Characteristics'!$C:$C,0))),"",INDEX('Policy Characteristics'!G:G,MATCH($C239,'Policy Characteristics'!$C:$C,0)))</f>
        <v>25000</v>
      </c>
      <c r="N239" s="272">
        <f>IF(ISBLANK(INDEX('Policy Characteristics'!H:H,MATCH($C239,'Policy Characteristics'!$C:$C,0))),"",INDEX('Policy Characteristics'!H:H,MATCH($C239,'Policy Characteristics'!$C:$C,0)))</f>
        <v>500</v>
      </c>
      <c r="O239" s="272" t="str">
        <f>IF(ISBLANK(INDEX('Policy Characteristics'!I:I,MATCH($C239,'Policy Characteristics'!$C:$C,0))),"",INDEX('Policy Characteristics'!I:I,MATCH($C239,'Policy Characteristics'!$C:$C,0)))</f>
        <v>MW/year</v>
      </c>
      <c r="P239" s="272"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272" t="str">
        <f>IF(ISBLANK(INDEX('Policy Characteristics'!K:K,MATCH($C239,'Policy Characteristics'!$C:$C,0))),"",INDEX('Policy Characteristics'!K:K,MATCH($C239,'Policy Characteristics'!$C:$C,0)))</f>
        <v>electricity-sector-main.html#early-ret</v>
      </c>
      <c r="R239" s="272" t="str">
        <f>IF(ISBLANK(INDEX('Policy Characteristics'!L:L,MATCH($C239,'Policy Characteristics'!$C:$C,0))),"",INDEX('Policy Characteristics'!L:L,MATCH($C239,'Policy Characteristics'!$C:$C,0)))</f>
        <v>early-retirement-of-power-plants.html</v>
      </c>
    </row>
    <row r="240" spans="1:18" x14ac:dyDescent="0.25">
      <c r="A240" s="272" t="str">
        <f>IF(ISBLANK(INDEX('Policy Characteristics'!A:A,MATCH($C240,'Policy Characteristics'!$C:$C,0))),"",INDEX('Policy Characteristics'!A:A,MATCH($C240,'Policy Characteristics'!$C:$C,0)))</f>
        <v>Electricity Supply</v>
      </c>
      <c r="B240" s="272" t="str">
        <f>IF(ISBLANK(INDEX('Policy Characteristics'!B:B,MATCH($C240,'Policy Characteristics'!$C:$C,0))),"",INDEX('Policy Characteristics'!B:B,MATCH($C240,'Policy Characteristics'!$C:$C,0)))</f>
        <v>Grid-Scale Electricity Storage</v>
      </c>
      <c r="C240" s="275" t="s">
        <v>3095</v>
      </c>
      <c r="D240" s="44"/>
      <c r="E240" s="44"/>
      <c r="F240" s="44"/>
      <c r="G240" s="44"/>
      <c r="H240" s="43">
        <v>33</v>
      </c>
      <c r="I240" s="44" t="s">
        <v>45</v>
      </c>
      <c r="J240" s="274" t="str">
        <f>IF(ISBLANK(INDEX('Policy Characteristics'!D:D,MATCH($C240,'Policy Characteristics'!$C:$C,0))),"",INDEX('Policy Characteristics'!D:D,MATCH($C240,'Policy Characteristics'!$C:$C,0)))</f>
        <v>Grid-Scale Electricity Storage</v>
      </c>
      <c r="K240" s="272" t="str">
        <f>IF(ISBLANK(INDEX('Policy Characteristics'!E:E,MATCH($C240,'Policy Characteristics'!$C:$C,0))),"",INDEX('Policy Characteristics'!E:E,MATCH($C240,'Policy Characteristics'!$C:$C,0)))</f>
        <v>elec storage growth</v>
      </c>
      <c r="L240" s="285">
        <f>IF(ISBLANK(INDEX('Policy Characteristics'!F:F,MATCH($C240,'Policy Characteristics'!$C:$C,0))),"",INDEX('Policy Characteristics'!F:F,MATCH($C240,'Policy Characteristics'!$C:$C,0)))</f>
        <v>0</v>
      </c>
      <c r="M240" s="285">
        <f>IF(ISBLANK(INDEX('Policy Characteristics'!G:G,MATCH($C240,'Policy Characteristics'!$C:$C,0))),"",INDEX('Policy Characteristics'!G:G,MATCH($C240,'Policy Characteristics'!$C:$C,0)))</f>
        <v>1</v>
      </c>
      <c r="N240" s="285">
        <f>IF(ISBLANK(INDEX('Policy Characteristics'!H:H,MATCH($C240,'Policy Characteristics'!$C:$C,0))),"",INDEX('Policy Characteristics'!H:H,MATCH($C240,'Policy Characteristics'!$C:$C,0)))</f>
        <v>0.01</v>
      </c>
      <c r="O240" s="272" t="str">
        <f>IF(ISBLANK(INDEX('Policy Characteristics'!I:I,MATCH($C240,'Policy Characteristics'!$C:$C,0))),"",INDEX('Policy Characteristics'!I:I,MATCH($C240,'Policy Characteristics'!$C:$C,0)))</f>
        <v>% of potential achieved</v>
      </c>
      <c r="P240" s="272"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272" t="str">
        <f>IF(ISBLANK(INDEX('Policy Characteristics'!K:K,MATCH($C240,'Policy Characteristics'!$C:$C,0))),"",INDEX('Policy Characteristics'!K:K,MATCH($C240,'Policy Characteristics'!$C:$C,0)))</f>
        <v>electricity-sector-main.html#storage</v>
      </c>
      <c r="R240" s="272" t="str">
        <f>IF(ISBLANK(INDEX('Policy Characteristics'!L:L,MATCH($C240,'Policy Characteristics'!$C:$C,0))),"",INDEX('Policy Characteristics'!L:L,MATCH($C240,'Policy Characteristics'!$C:$C,0)))</f>
        <v>grid-scale-electricity-storage.html</v>
      </c>
    </row>
    <row r="241" spans="1:18" x14ac:dyDescent="0.25">
      <c r="A241" s="272" t="str">
        <f>IF(ISBLANK(INDEX('Policy Characteristics'!A:A,MATCH($C241,'Policy Characteristics'!$C:$C,0))),"",INDEX('Policy Characteristics'!A:A,MATCH($C241,'Policy Characteristics'!$C:$C,0)))</f>
        <v>Electricity Supply</v>
      </c>
      <c r="B241" s="272" t="str">
        <f>IF(ISBLANK(INDEX('Policy Characteristics'!B:B,MATCH($C241,'Policy Characteristics'!$C:$C,0))),"",INDEX('Policy Characteristics'!B:B,MATCH($C241,'Policy Characteristics'!$C:$C,0)))</f>
        <v>Increase Transmission</v>
      </c>
      <c r="C241" s="275" t="s">
        <v>297</v>
      </c>
      <c r="D241" s="44"/>
      <c r="E241" s="44"/>
      <c r="F241" s="44"/>
      <c r="G241" s="44"/>
      <c r="H241" s="43">
        <v>34</v>
      </c>
      <c r="I241" s="44" t="s">
        <v>45</v>
      </c>
      <c r="J241" s="274" t="str">
        <f>IF(ISBLANK(INDEX('Policy Characteristics'!D:D,MATCH($C241,'Policy Characteristics'!$C:$C,0))),"",INDEX('Policy Characteristics'!D:D,MATCH($C241,'Policy Characteristics'!$C:$C,0)))</f>
        <v>Increase Transmission</v>
      </c>
      <c r="K241" s="272" t="str">
        <f>IF(ISBLANK(INDEX('Policy Characteristics'!E:E,MATCH($C241,'Policy Characteristics'!$C:$C,0))),"",INDEX('Policy Characteristics'!E:E,MATCH($C241,'Policy Characteristics'!$C:$C,0)))</f>
        <v>elec transmission growth</v>
      </c>
      <c r="L241" s="285">
        <f>IF(ISBLANK(INDEX('Policy Characteristics'!F:F,MATCH($C241,'Policy Characteristics'!$C:$C,0))),"",INDEX('Policy Characteristics'!F:F,MATCH($C241,'Policy Characteristics'!$C:$C,0)))</f>
        <v>0</v>
      </c>
      <c r="M241" s="285">
        <f>IF(ISBLANK(INDEX('Policy Characteristics'!G:G,MATCH($C241,'Policy Characteristics'!$C:$C,0))),"",INDEX('Policy Characteristics'!G:G,MATCH($C241,'Policy Characteristics'!$C:$C,0)))</f>
        <v>1.1299999999999999</v>
      </c>
      <c r="N241" s="285">
        <f>IF(ISBLANK(INDEX('Policy Characteristics'!H:H,MATCH($C241,'Policy Characteristics'!$C:$C,0))),"",INDEX('Policy Characteristics'!H:H,MATCH($C241,'Policy Characteristics'!$C:$C,0)))</f>
        <v>0.01</v>
      </c>
      <c r="O241" s="272" t="str">
        <f>IF(ISBLANK(INDEX('Policy Characteristics'!I:I,MATCH($C241,'Policy Characteristics'!$C:$C,0))),"",INDEX('Policy Characteristics'!I:I,MATCH($C241,'Policy Characteristics'!$C:$C,0)))</f>
        <v>% increase in transmission capacity</v>
      </c>
      <c r="P241" s="272"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272" t="str">
        <f>IF(ISBLANK(INDEX('Policy Characteristics'!K:K,MATCH($C241,'Policy Characteristics'!$C:$C,0))),"",INDEX('Policy Characteristics'!K:K,MATCH($C241,'Policy Characteristics'!$C:$C,0)))</f>
        <v>electricity-sector-main.html#transmission</v>
      </c>
      <c r="R241" s="272" t="str">
        <f>IF(ISBLANK(INDEX('Policy Characteristics'!L:L,MATCH($C241,'Policy Characteristics'!$C:$C,0))),"",INDEX('Policy Characteristics'!L:L,MATCH($C241,'Policy Characteristics'!$C:$C,0)))</f>
        <v>increase-transmission.html</v>
      </c>
    </row>
    <row r="242" spans="1:18" x14ac:dyDescent="0.25">
      <c r="A242" s="272" t="str">
        <f>IF(ISBLANK(INDEX('Policy Characteristics'!A:A,MATCH($C242,'Policy Characteristics'!$C:$C,0))),"",INDEX('Policy Characteristics'!A:A,MATCH($C242,'Policy Characteristics'!$C:$C,0)))</f>
        <v>Electricity Supply</v>
      </c>
      <c r="B242" s="272" t="str">
        <f>IF(ISBLANK(INDEX('Policy Characteristics'!B:B,MATCH($C242,'Policy Characteristics'!$C:$C,0))),"",INDEX('Policy Characteristics'!B:B,MATCH($C242,'Policy Characteristics'!$C:$C,0)))</f>
        <v>Non Reference Case Capacity Retirement Schedule</v>
      </c>
      <c r="C242" s="275" t="s">
        <v>3150</v>
      </c>
      <c r="D242" s="44" t="s">
        <v>471</v>
      </c>
      <c r="E242" s="44"/>
      <c r="F242" s="44" t="s">
        <v>470</v>
      </c>
      <c r="G242" s="44"/>
      <c r="H242" s="43">
        <v>860</v>
      </c>
      <c r="I242" s="44" t="s">
        <v>45</v>
      </c>
      <c r="J242" s="274" t="str">
        <f>IF(ISBLANK(INDEX('Policy Characteristics'!D:D,MATCH($C242,'Policy Characteristics'!$C:$C,0))),"",INDEX('Policy Characteristics'!D:D,MATCH($C242,'Policy Characteristics'!$C:$C,0)))</f>
        <v>Non Reference Case Capacity Retirement Schedule</v>
      </c>
      <c r="K242" s="272" t="str">
        <f>IF(ISBLANK(INDEX('Policy Characteristics'!E:E,MATCH($C242,'Policy Characteristics'!$C:$C,0))),"",INDEX('Policy Characteristics'!E:E,MATCH($C242,'Policy Characteristics'!$C:$C,0)))</f>
        <v/>
      </c>
      <c r="L242" s="272">
        <f>IF(ISBLANK(INDEX('Policy Characteristics'!F:F,MATCH($C242,'Policy Characteristics'!$C:$C,0))),"",INDEX('Policy Characteristics'!F:F,MATCH($C242,'Policy Characteristics'!$C:$C,0)))</f>
        <v>0</v>
      </c>
      <c r="M242" s="272">
        <f>IF(ISBLANK(INDEX('Policy Characteristics'!G:G,MATCH($C242,'Policy Characteristics'!$C:$C,0))),"",INDEX('Policy Characteristics'!G:G,MATCH($C242,'Policy Characteristics'!$C:$C,0)))</f>
        <v>1</v>
      </c>
      <c r="N242" s="272">
        <f>IF(ISBLANK(INDEX('Policy Characteristics'!H:H,MATCH($C242,'Policy Characteristics'!$C:$C,0))),"",INDEX('Policy Characteristics'!H:H,MATCH($C242,'Policy Characteristics'!$C:$C,0)))</f>
        <v>1</v>
      </c>
      <c r="O242" s="272" t="str">
        <f>IF(ISBLANK(INDEX('Policy Characteristics'!I:I,MATCH($C242,'Policy Characteristics'!$C:$C,0))),"",INDEX('Policy Characteristics'!I:I,MATCH($C242,'Policy Characteristics'!$C:$C,0)))</f>
        <v>on/off</v>
      </c>
      <c r="P242" s="272"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272" t="str">
        <f>IF(ISBLANK(INDEX('Policy Characteristics'!K:K,MATCH($C242,'Policy Characteristics'!$C:$C,0))),"",INDEX('Policy Characteristics'!K:K,MATCH($C242,'Policy Characteristics'!$C:$C,0)))</f>
        <v/>
      </c>
      <c r="R242" s="272" t="str">
        <f>IF(ISBLANK(INDEX('Policy Characteristics'!L:L,MATCH($C242,'Policy Characteristics'!$C:$C,0))),"",INDEX('Policy Characteristics'!L:L,MATCH($C242,'Policy Characteristics'!$C:$C,0)))</f>
        <v/>
      </c>
    </row>
    <row r="243" spans="1:18" x14ac:dyDescent="0.25">
      <c r="A243" s="272" t="str">
        <f>IF(ISBLANK(INDEX('Policy Characteristics'!A:A,MATCH($C243,'Policy Characteristics'!$C:$C,0))),"",INDEX('Policy Characteristics'!A:A,MATCH($C243,'Policy Characteristics'!$C:$C,0)))</f>
        <v>Electricity Supply</v>
      </c>
      <c r="B243" s="272" t="str">
        <f>IF(ISBLANK(INDEX('Policy Characteristics'!B:B,MATCH($C243,'Policy Characteristics'!$C:$C,0))),"",INDEX('Policy Characteristics'!B:B,MATCH($C243,'Policy Characteristics'!$C:$C,0)))</f>
        <v>Non Reference Case Capacity Retirement Schedule</v>
      </c>
      <c r="C243" s="274" t="str">
        <f t="shared" ref="C243:C257" si="21">C$242</f>
        <v>Boolean Use Non BAU Capacity Retirement Schedule</v>
      </c>
      <c r="D243" s="6" t="s">
        <v>326</v>
      </c>
      <c r="E243" s="44"/>
      <c r="F243" s="6" t="s">
        <v>327</v>
      </c>
      <c r="G243" s="44"/>
      <c r="H243" s="43">
        <v>861</v>
      </c>
      <c r="I243" s="44" t="s">
        <v>46</v>
      </c>
      <c r="J243" s="274" t="str">
        <f>IF(ISBLANK(INDEX('Policy Characteristics'!D:D,MATCH($C243,'Policy Characteristics'!$C:$C,0))),"",INDEX('Policy Characteristics'!D:D,MATCH($C243,'Policy Characteristics'!$C:$C,0)))</f>
        <v>Non Reference Case Capacity Retirement Schedule</v>
      </c>
      <c r="K243" s="272" t="str">
        <f>IF(ISBLANK(INDEX('Policy Characteristics'!E:E,MATCH($C243,'Policy Characteristics'!$C:$C,0))),"",INDEX('Policy Characteristics'!E:E,MATCH($C243,'Policy Characteristics'!$C:$C,0)))</f>
        <v/>
      </c>
      <c r="L243" s="272">
        <f>IF(ISBLANK(INDEX('Policy Characteristics'!F:F,MATCH($C243,'Policy Characteristics'!$C:$C,0))),"",INDEX('Policy Characteristics'!F:F,MATCH($C243,'Policy Characteristics'!$C:$C,0)))</f>
        <v>0</v>
      </c>
      <c r="M243" s="272">
        <f>IF(ISBLANK(INDEX('Policy Characteristics'!G:G,MATCH($C243,'Policy Characteristics'!$C:$C,0))),"",INDEX('Policy Characteristics'!G:G,MATCH($C243,'Policy Characteristics'!$C:$C,0)))</f>
        <v>1</v>
      </c>
      <c r="N243" s="272">
        <f>IF(ISBLANK(INDEX('Policy Characteristics'!H:H,MATCH($C243,'Policy Characteristics'!$C:$C,0))),"",INDEX('Policy Characteristics'!H:H,MATCH($C243,'Policy Characteristics'!$C:$C,0)))</f>
        <v>1</v>
      </c>
      <c r="O243" s="272" t="str">
        <f>IF(ISBLANK(INDEX('Policy Characteristics'!I:I,MATCH($C243,'Policy Characteristics'!$C:$C,0))),"",INDEX('Policy Characteristics'!I:I,MATCH($C243,'Policy Characteristics'!$C:$C,0)))</f>
        <v>on/off</v>
      </c>
      <c r="P243" s="272"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272" t="str">
        <f>IF(ISBLANK(INDEX('Policy Characteristics'!K:K,MATCH($C243,'Policy Characteristics'!$C:$C,0))),"",INDEX('Policy Characteristics'!K:K,MATCH($C243,'Policy Characteristics'!$C:$C,0)))</f>
        <v/>
      </c>
      <c r="R243" s="272" t="str">
        <f>IF(ISBLANK(INDEX('Policy Characteristics'!L:L,MATCH($C243,'Policy Characteristics'!$C:$C,0))),"",INDEX('Policy Characteristics'!L:L,MATCH($C243,'Policy Characteristics'!$C:$C,0)))</f>
        <v/>
      </c>
    </row>
    <row r="244" spans="1:18" x14ac:dyDescent="0.25">
      <c r="A244" s="272" t="str">
        <f>IF(ISBLANK(INDEX('Policy Characteristics'!A:A,MATCH($C244,'Policy Characteristics'!$C:$C,0))),"",INDEX('Policy Characteristics'!A:A,MATCH($C244,'Policy Characteristics'!$C:$C,0)))</f>
        <v>Electricity Supply</v>
      </c>
      <c r="B244" s="272" t="str">
        <f>IF(ISBLANK(INDEX('Policy Characteristics'!B:B,MATCH($C244,'Policy Characteristics'!$C:$C,0))),"",INDEX('Policy Characteristics'!B:B,MATCH($C244,'Policy Characteristics'!$C:$C,0)))</f>
        <v>Non Reference Case Capacity Retirement Schedule</v>
      </c>
      <c r="C244" s="274" t="str">
        <f t="shared" si="21"/>
        <v>Boolean Use Non BAU Capacity Retirement Schedule</v>
      </c>
      <c r="D244" s="6" t="s">
        <v>77</v>
      </c>
      <c r="E244" s="44"/>
      <c r="F244" s="6" t="s">
        <v>91</v>
      </c>
      <c r="G244" s="44"/>
      <c r="H244" s="43">
        <v>862</v>
      </c>
      <c r="I244" s="44" t="s">
        <v>46</v>
      </c>
      <c r="J244" s="274" t="str">
        <f>IF(ISBLANK(INDEX('Policy Characteristics'!D:D,MATCH($C244,'Policy Characteristics'!$C:$C,0))),"",INDEX('Policy Characteristics'!D:D,MATCH($C244,'Policy Characteristics'!$C:$C,0)))</f>
        <v>Non Reference Case Capacity Retirement Schedule</v>
      </c>
      <c r="K244" s="272" t="str">
        <f>IF(ISBLANK(INDEX('Policy Characteristics'!E:E,MATCH($C244,'Policy Characteristics'!$C:$C,0))),"",INDEX('Policy Characteristics'!E:E,MATCH($C244,'Policy Characteristics'!$C:$C,0)))</f>
        <v/>
      </c>
      <c r="L244" s="272">
        <f>IF(ISBLANK(INDEX('Policy Characteristics'!F:F,MATCH($C244,'Policy Characteristics'!$C:$C,0))),"",INDEX('Policy Characteristics'!F:F,MATCH($C244,'Policy Characteristics'!$C:$C,0)))</f>
        <v>0</v>
      </c>
      <c r="M244" s="272">
        <f>IF(ISBLANK(INDEX('Policy Characteristics'!G:G,MATCH($C244,'Policy Characteristics'!$C:$C,0))),"",INDEX('Policy Characteristics'!G:G,MATCH($C244,'Policy Characteristics'!$C:$C,0)))</f>
        <v>1</v>
      </c>
      <c r="N244" s="272">
        <f>IF(ISBLANK(INDEX('Policy Characteristics'!H:H,MATCH($C244,'Policy Characteristics'!$C:$C,0))),"",INDEX('Policy Characteristics'!H:H,MATCH($C244,'Policy Characteristics'!$C:$C,0)))</f>
        <v>1</v>
      </c>
      <c r="O244" s="272" t="str">
        <f>IF(ISBLANK(INDEX('Policy Characteristics'!I:I,MATCH($C244,'Policy Characteristics'!$C:$C,0))),"",INDEX('Policy Characteristics'!I:I,MATCH($C244,'Policy Characteristics'!$C:$C,0)))</f>
        <v>on/off</v>
      </c>
      <c r="P244" s="272"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272" t="str">
        <f>IF(ISBLANK(INDEX('Policy Characteristics'!K:K,MATCH($C244,'Policy Characteristics'!$C:$C,0))),"",INDEX('Policy Characteristics'!K:K,MATCH($C244,'Policy Characteristics'!$C:$C,0)))</f>
        <v/>
      </c>
      <c r="R244" s="272" t="str">
        <f>IF(ISBLANK(INDEX('Policy Characteristics'!L:L,MATCH($C244,'Policy Characteristics'!$C:$C,0))),"",INDEX('Policy Characteristics'!L:L,MATCH($C244,'Policy Characteristics'!$C:$C,0)))</f>
        <v/>
      </c>
    </row>
    <row r="245" spans="1:18" x14ac:dyDescent="0.25">
      <c r="A245" s="272" t="str">
        <f>IF(ISBLANK(INDEX('Policy Characteristics'!A:A,MATCH($C245,'Policy Characteristics'!$C:$C,0))),"",INDEX('Policy Characteristics'!A:A,MATCH($C245,'Policy Characteristics'!$C:$C,0)))</f>
        <v>Electricity Supply</v>
      </c>
      <c r="B245" s="272" t="str">
        <f>IF(ISBLANK(INDEX('Policy Characteristics'!B:B,MATCH($C245,'Policy Characteristics'!$C:$C,0))),"",INDEX('Policy Characteristics'!B:B,MATCH($C245,'Policy Characteristics'!$C:$C,0)))</f>
        <v>Non Reference Case Capacity Retirement Schedule</v>
      </c>
      <c r="C245" s="274" t="str">
        <f t="shared" si="21"/>
        <v>Boolean Use Non BAU Capacity Retirement Schedule</v>
      </c>
      <c r="D245" s="6" t="s">
        <v>78</v>
      </c>
      <c r="E245" s="44"/>
      <c r="F245" s="6" t="s">
        <v>92</v>
      </c>
      <c r="G245" s="44"/>
      <c r="H245" s="43">
        <v>863</v>
      </c>
      <c r="I245" s="44" t="s">
        <v>46</v>
      </c>
      <c r="J245" s="274" t="str">
        <f>IF(ISBLANK(INDEX('Policy Characteristics'!D:D,MATCH($C245,'Policy Characteristics'!$C:$C,0))),"",INDEX('Policy Characteristics'!D:D,MATCH($C245,'Policy Characteristics'!$C:$C,0)))</f>
        <v>Non Reference Case Capacity Retirement Schedule</v>
      </c>
      <c r="K245" s="272" t="str">
        <f>IF(ISBLANK(INDEX('Policy Characteristics'!E:E,MATCH($C245,'Policy Characteristics'!$C:$C,0))),"",INDEX('Policy Characteristics'!E:E,MATCH($C245,'Policy Characteristics'!$C:$C,0)))</f>
        <v/>
      </c>
      <c r="L245" s="272">
        <f>IF(ISBLANK(INDEX('Policy Characteristics'!F:F,MATCH($C245,'Policy Characteristics'!$C:$C,0))),"",INDEX('Policy Characteristics'!F:F,MATCH($C245,'Policy Characteristics'!$C:$C,0)))</f>
        <v>0</v>
      </c>
      <c r="M245" s="272">
        <f>IF(ISBLANK(INDEX('Policy Characteristics'!G:G,MATCH($C245,'Policy Characteristics'!$C:$C,0))),"",INDEX('Policy Characteristics'!G:G,MATCH($C245,'Policy Characteristics'!$C:$C,0)))</f>
        <v>1</v>
      </c>
      <c r="N245" s="272">
        <f>IF(ISBLANK(INDEX('Policy Characteristics'!H:H,MATCH($C245,'Policy Characteristics'!$C:$C,0))),"",INDEX('Policy Characteristics'!H:H,MATCH($C245,'Policy Characteristics'!$C:$C,0)))</f>
        <v>1</v>
      </c>
      <c r="O245" s="272" t="str">
        <f>IF(ISBLANK(INDEX('Policy Characteristics'!I:I,MATCH($C245,'Policy Characteristics'!$C:$C,0))),"",INDEX('Policy Characteristics'!I:I,MATCH($C245,'Policy Characteristics'!$C:$C,0)))</f>
        <v>on/off</v>
      </c>
      <c r="P245" s="272"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272" t="str">
        <f>IF(ISBLANK(INDEX('Policy Characteristics'!K:K,MATCH($C245,'Policy Characteristics'!$C:$C,0))),"",INDEX('Policy Characteristics'!K:K,MATCH($C245,'Policy Characteristics'!$C:$C,0)))</f>
        <v/>
      </c>
      <c r="R245" s="272" t="str">
        <f>IF(ISBLANK(INDEX('Policy Characteristics'!L:L,MATCH($C245,'Policy Characteristics'!$C:$C,0))),"",INDEX('Policy Characteristics'!L:L,MATCH($C245,'Policy Characteristics'!$C:$C,0)))</f>
        <v/>
      </c>
    </row>
    <row r="246" spans="1:18" x14ac:dyDescent="0.25">
      <c r="A246" s="272" t="str">
        <f>IF(ISBLANK(INDEX('Policy Characteristics'!A:A,MATCH($C246,'Policy Characteristics'!$C:$C,0))),"",INDEX('Policy Characteristics'!A:A,MATCH($C246,'Policy Characteristics'!$C:$C,0)))</f>
        <v>Electricity Supply</v>
      </c>
      <c r="B246" s="272" t="str">
        <f>IF(ISBLANK(INDEX('Policy Characteristics'!B:B,MATCH($C246,'Policy Characteristics'!$C:$C,0))),"",INDEX('Policy Characteristics'!B:B,MATCH($C246,'Policy Characteristics'!$C:$C,0)))</f>
        <v>Non Reference Case Capacity Retirement Schedule</v>
      </c>
      <c r="C246" s="274" t="str">
        <f t="shared" si="21"/>
        <v>Boolean Use Non BAU Capacity Retirement Schedule</v>
      </c>
      <c r="D246" s="6" t="s">
        <v>472</v>
      </c>
      <c r="E246" s="44"/>
      <c r="F246" s="6" t="s">
        <v>475</v>
      </c>
      <c r="G246" s="44"/>
      <c r="H246" s="43">
        <v>864</v>
      </c>
      <c r="I246" s="44" t="s">
        <v>46</v>
      </c>
      <c r="J246" s="274" t="str">
        <f>IF(ISBLANK(INDEX('Policy Characteristics'!D:D,MATCH($C246,'Policy Characteristics'!$C:$C,0))),"",INDEX('Policy Characteristics'!D:D,MATCH($C246,'Policy Characteristics'!$C:$C,0)))</f>
        <v>Non Reference Case Capacity Retirement Schedule</v>
      </c>
      <c r="K246" s="272" t="str">
        <f>IF(ISBLANK(INDEX('Policy Characteristics'!E:E,MATCH($C246,'Policy Characteristics'!$C:$C,0))),"",INDEX('Policy Characteristics'!E:E,MATCH($C246,'Policy Characteristics'!$C:$C,0)))</f>
        <v/>
      </c>
      <c r="L246" s="272">
        <f>IF(ISBLANK(INDEX('Policy Characteristics'!F:F,MATCH($C246,'Policy Characteristics'!$C:$C,0))),"",INDEX('Policy Characteristics'!F:F,MATCH($C246,'Policy Characteristics'!$C:$C,0)))</f>
        <v>0</v>
      </c>
      <c r="M246" s="272">
        <f>IF(ISBLANK(INDEX('Policy Characteristics'!G:G,MATCH($C246,'Policy Characteristics'!$C:$C,0))),"",INDEX('Policy Characteristics'!G:G,MATCH($C246,'Policy Characteristics'!$C:$C,0)))</f>
        <v>1</v>
      </c>
      <c r="N246" s="272">
        <f>IF(ISBLANK(INDEX('Policy Characteristics'!H:H,MATCH($C246,'Policy Characteristics'!$C:$C,0))),"",INDEX('Policy Characteristics'!H:H,MATCH($C246,'Policy Characteristics'!$C:$C,0)))</f>
        <v>1</v>
      </c>
      <c r="O246" s="272" t="str">
        <f>IF(ISBLANK(INDEX('Policy Characteristics'!I:I,MATCH($C246,'Policy Characteristics'!$C:$C,0))),"",INDEX('Policy Characteristics'!I:I,MATCH($C246,'Policy Characteristics'!$C:$C,0)))</f>
        <v>on/off</v>
      </c>
      <c r="P246" s="272"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272" t="str">
        <f>IF(ISBLANK(INDEX('Policy Characteristics'!K:K,MATCH($C246,'Policy Characteristics'!$C:$C,0))),"",INDEX('Policy Characteristics'!K:K,MATCH($C246,'Policy Characteristics'!$C:$C,0)))</f>
        <v/>
      </c>
      <c r="R246" s="272" t="str">
        <f>IF(ISBLANK(INDEX('Policy Characteristics'!L:L,MATCH($C246,'Policy Characteristics'!$C:$C,0))),"",INDEX('Policy Characteristics'!L:L,MATCH($C246,'Policy Characteristics'!$C:$C,0)))</f>
        <v/>
      </c>
    </row>
    <row r="247" spans="1:18" x14ac:dyDescent="0.25">
      <c r="A247" s="272" t="str">
        <f>IF(ISBLANK(INDEX('Policy Characteristics'!A:A,MATCH($C247,'Policy Characteristics'!$C:$C,0))),"",INDEX('Policy Characteristics'!A:A,MATCH($C247,'Policy Characteristics'!$C:$C,0)))</f>
        <v>Electricity Supply</v>
      </c>
      <c r="B247" s="272" t="str">
        <f>IF(ISBLANK(INDEX('Policy Characteristics'!B:B,MATCH($C247,'Policy Characteristics'!$C:$C,0))),"",INDEX('Policy Characteristics'!B:B,MATCH($C247,'Policy Characteristics'!$C:$C,0)))</f>
        <v>Non Reference Case Capacity Retirement Schedule</v>
      </c>
      <c r="C247" s="274" t="str">
        <f t="shared" si="21"/>
        <v>Boolean Use Non BAU Capacity Retirement Schedule</v>
      </c>
      <c r="D247" s="6" t="s">
        <v>79</v>
      </c>
      <c r="E247" s="44"/>
      <c r="F247" s="6" t="s">
        <v>93</v>
      </c>
      <c r="G247" s="44"/>
      <c r="H247" s="43">
        <v>865</v>
      </c>
      <c r="I247" s="44" t="s">
        <v>46</v>
      </c>
      <c r="J247" s="274" t="str">
        <f>IF(ISBLANK(INDEX('Policy Characteristics'!D:D,MATCH($C247,'Policy Characteristics'!$C:$C,0))),"",INDEX('Policy Characteristics'!D:D,MATCH($C247,'Policy Characteristics'!$C:$C,0)))</f>
        <v>Non Reference Case Capacity Retirement Schedule</v>
      </c>
      <c r="K247" s="272" t="str">
        <f>IF(ISBLANK(INDEX('Policy Characteristics'!E:E,MATCH($C247,'Policy Characteristics'!$C:$C,0))),"",INDEX('Policy Characteristics'!E:E,MATCH($C247,'Policy Characteristics'!$C:$C,0)))</f>
        <v/>
      </c>
      <c r="L247" s="272">
        <f>IF(ISBLANK(INDEX('Policy Characteristics'!F:F,MATCH($C247,'Policy Characteristics'!$C:$C,0))),"",INDEX('Policy Characteristics'!F:F,MATCH($C247,'Policy Characteristics'!$C:$C,0)))</f>
        <v>0</v>
      </c>
      <c r="M247" s="272">
        <f>IF(ISBLANK(INDEX('Policy Characteristics'!G:G,MATCH($C247,'Policy Characteristics'!$C:$C,0))),"",INDEX('Policy Characteristics'!G:G,MATCH($C247,'Policy Characteristics'!$C:$C,0)))</f>
        <v>1</v>
      </c>
      <c r="N247" s="272">
        <f>IF(ISBLANK(INDEX('Policy Characteristics'!H:H,MATCH($C247,'Policy Characteristics'!$C:$C,0))),"",INDEX('Policy Characteristics'!H:H,MATCH($C247,'Policy Characteristics'!$C:$C,0)))</f>
        <v>1</v>
      </c>
      <c r="O247" s="272" t="str">
        <f>IF(ISBLANK(INDEX('Policy Characteristics'!I:I,MATCH($C247,'Policy Characteristics'!$C:$C,0))),"",INDEX('Policy Characteristics'!I:I,MATCH($C247,'Policy Characteristics'!$C:$C,0)))</f>
        <v>on/off</v>
      </c>
      <c r="P247" s="272"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272" t="str">
        <f>IF(ISBLANK(INDEX('Policy Characteristics'!K:K,MATCH($C247,'Policy Characteristics'!$C:$C,0))),"",INDEX('Policy Characteristics'!K:K,MATCH($C247,'Policy Characteristics'!$C:$C,0)))</f>
        <v/>
      </c>
      <c r="R247" s="272" t="str">
        <f>IF(ISBLANK(INDEX('Policy Characteristics'!L:L,MATCH($C247,'Policy Characteristics'!$C:$C,0))),"",INDEX('Policy Characteristics'!L:L,MATCH($C247,'Policy Characteristics'!$C:$C,0)))</f>
        <v/>
      </c>
    </row>
    <row r="248" spans="1:18" x14ac:dyDescent="0.25">
      <c r="A248" s="272" t="str">
        <f>IF(ISBLANK(INDEX('Policy Characteristics'!A:A,MATCH($C248,'Policy Characteristics'!$C:$C,0))),"",INDEX('Policy Characteristics'!A:A,MATCH($C248,'Policy Characteristics'!$C:$C,0)))</f>
        <v>Electricity Supply</v>
      </c>
      <c r="B248" s="272" t="str">
        <f>IF(ISBLANK(INDEX('Policy Characteristics'!B:B,MATCH($C248,'Policy Characteristics'!$C:$C,0))),"",INDEX('Policy Characteristics'!B:B,MATCH($C248,'Policy Characteristics'!$C:$C,0)))</f>
        <v>Non Reference Case Capacity Retirement Schedule</v>
      </c>
      <c r="C248" s="274" t="str">
        <f t="shared" si="21"/>
        <v>Boolean Use Non BAU Capacity Retirement Schedule</v>
      </c>
      <c r="D248" s="6" t="s">
        <v>80</v>
      </c>
      <c r="E248" s="44"/>
      <c r="F248" s="6" t="s">
        <v>94</v>
      </c>
      <c r="G248" s="44"/>
      <c r="H248" s="43">
        <v>866</v>
      </c>
      <c r="I248" s="44" t="s">
        <v>46</v>
      </c>
      <c r="J248" s="274" t="str">
        <f>IF(ISBLANK(INDEX('Policy Characteristics'!D:D,MATCH($C248,'Policy Characteristics'!$C:$C,0))),"",INDEX('Policy Characteristics'!D:D,MATCH($C248,'Policy Characteristics'!$C:$C,0)))</f>
        <v>Non Reference Case Capacity Retirement Schedule</v>
      </c>
      <c r="K248" s="272" t="str">
        <f>IF(ISBLANK(INDEX('Policy Characteristics'!E:E,MATCH($C248,'Policy Characteristics'!$C:$C,0))),"",INDEX('Policy Characteristics'!E:E,MATCH($C248,'Policy Characteristics'!$C:$C,0)))</f>
        <v/>
      </c>
      <c r="L248" s="272">
        <f>IF(ISBLANK(INDEX('Policy Characteristics'!F:F,MATCH($C248,'Policy Characteristics'!$C:$C,0))),"",INDEX('Policy Characteristics'!F:F,MATCH($C248,'Policy Characteristics'!$C:$C,0)))</f>
        <v>0</v>
      </c>
      <c r="M248" s="272">
        <f>IF(ISBLANK(INDEX('Policy Characteristics'!G:G,MATCH($C248,'Policy Characteristics'!$C:$C,0))),"",INDEX('Policy Characteristics'!G:G,MATCH($C248,'Policy Characteristics'!$C:$C,0)))</f>
        <v>1</v>
      </c>
      <c r="N248" s="272">
        <f>IF(ISBLANK(INDEX('Policy Characteristics'!H:H,MATCH($C248,'Policy Characteristics'!$C:$C,0))),"",INDEX('Policy Characteristics'!H:H,MATCH($C248,'Policy Characteristics'!$C:$C,0)))</f>
        <v>1</v>
      </c>
      <c r="O248" s="272" t="str">
        <f>IF(ISBLANK(INDEX('Policy Characteristics'!I:I,MATCH($C248,'Policy Characteristics'!$C:$C,0))),"",INDEX('Policy Characteristics'!I:I,MATCH($C248,'Policy Characteristics'!$C:$C,0)))</f>
        <v>on/off</v>
      </c>
      <c r="P248" s="272"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272" t="str">
        <f>IF(ISBLANK(INDEX('Policy Characteristics'!K:K,MATCH($C248,'Policy Characteristics'!$C:$C,0))),"",INDEX('Policy Characteristics'!K:K,MATCH($C248,'Policy Characteristics'!$C:$C,0)))</f>
        <v/>
      </c>
      <c r="R248" s="272" t="str">
        <f>IF(ISBLANK(INDEX('Policy Characteristics'!L:L,MATCH($C248,'Policy Characteristics'!$C:$C,0))),"",INDEX('Policy Characteristics'!L:L,MATCH($C248,'Policy Characteristics'!$C:$C,0)))</f>
        <v/>
      </c>
    </row>
    <row r="249" spans="1:18" x14ac:dyDescent="0.25">
      <c r="A249" s="272" t="str">
        <f>IF(ISBLANK(INDEX('Policy Characteristics'!A:A,MATCH($C249,'Policy Characteristics'!$C:$C,0))),"",INDEX('Policy Characteristics'!A:A,MATCH($C249,'Policy Characteristics'!$C:$C,0)))</f>
        <v>Electricity Supply</v>
      </c>
      <c r="B249" s="272" t="str">
        <f>IF(ISBLANK(INDEX('Policy Characteristics'!B:B,MATCH($C249,'Policy Characteristics'!$C:$C,0))),"",INDEX('Policy Characteristics'!B:B,MATCH($C249,'Policy Characteristics'!$C:$C,0)))</f>
        <v>Non Reference Case Capacity Retirement Schedule</v>
      </c>
      <c r="C249" s="274" t="str">
        <f t="shared" si="21"/>
        <v>Boolean Use Non BAU Capacity Retirement Schedule</v>
      </c>
      <c r="D249" s="6" t="s">
        <v>81</v>
      </c>
      <c r="E249" s="44"/>
      <c r="F249" s="6" t="s">
        <v>95</v>
      </c>
      <c r="G249" s="44"/>
      <c r="H249" s="43">
        <v>867</v>
      </c>
      <c r="I249" s="44" t="s">
        <v>46</v>
      </c>
      <c r="J249" s="274" t="str">
        <f>IF(ISBLANK(INDEX('Policy Characteristics'!D:D,MATCH($C249,'Policy Characteristics'!$C:$C,0))),"",INDEX('Policy Characteristics'!D:D,MATCH($C249,'Policy Characteristics'!$C:$C,0)))</f>
        <v>Non Reference Case Capacity Retirement Schedule</v>
      </c>
      <c r="K249" s="272" t="str">
        <f>IF(ISBLANK(INDEX('Policy Characteristics'!E:E,MATCH($C249,'Policy Characteristics'!$C:$C,0))),"",INDEX('Policy Characteristics'!E:E,MATCH($C249,'Policy Characteristics'!$C:$C,0)))</f>
        <v/>
      </c>
      <c r="L249" s="272">
        <f>IF(ISBLANK(INDEX('Policy Characteristics'!F:F,MATCH($C249,'Policy Characteristics'!$C:$C,0))),"",INDEX('Policy Characteristics'!F:F,MATCH($C249,'Policy Characteristics'!$C:$C,0)))</f>
        <v>0</v>
      </c>
      <c r="M249" s="272">
        <f>IF(ISBLANK(INDEX('Policy Characteristics'!G:G,MATCH($C249,'Policy Characteristics'!$C:$C,0))),"",INDEX('Policy Characteristics'!G:G,MATCH($C249,'Policy Characteristics'!$C:$C,0)))</f>
        <v>1</v>
      </c>
      <c r="N249" s="272">
        <f>IF(ISBLANK(INDEX('Policy Characteristics'!H:H,MATCH($C249,'Policy Characteristics'!$C:$C,0))),"",INDEX('Policy Characteristics'!H:H,MATCH($C249,'Policy Characteristics'!$C:$C,0)))</f>
        <v>1</v>
      </c>
      <c r="O249" s="272" t="str">
        <f>IF(ISBLANK(INDEX('Policy Characteristics'!I:I,MATCH($C249,'Policy Characteristics'!$C:$C,0))),"",INDEX('Policy Characteristics'!I:I,MATCH($C249,'Policy Characteristics'!$C:$C,0)))</f>
        <v>on/off</v>
      </c>
      <c r="P249" s="272"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272" t="str">
        <f>IF(ISBLANK(INDEX('Policy Characteristics'!K:K,MATCH($C249,'Policy Characteristics'!$C:$C,0))),"",INDEX('Policy Characteristics'!K:K,MATCH($C249,'Policy Characteristics'!$C:$C,0)))</f>
        <v/>
      </c>
      <c r="R249" s="272" t="str">
        <f>IF(ISBLANK(INDEX('Policy Characteristics'!L:L,MATCH($C249,'Policy Characteristics'!$C:$C,0))),"",INDEX('Policy Characteristics'!L:L,MATCH($C249,'Policy Characteristics'!$C:$C,0)))</f>
        <v/>
      </c>
    </row>
    <row r="250" spans="1:18" x14ac:dyDescent="0.25">
      <c r="A250" s="272" t="str">
        <f>IF(ISBLANK(INDEX('Policy Characteristics'!A:A,MATCH($C250,'Policy Characteristics'!$C:$C,0))),"",INDEX('Policy Characteristics'!A:A,MATCH($C250,'Policy Characteristics'!$C:$C,0)))</f>
        <v>Electricity Supply</v>
      </c>
      <c r="B250" s="272" t="str">
        <f>IF(ISBLANK(INDEX('Policy Characteristics'!B:B,MATCH($C250,'Policy Characteristics'!$C:$C,0))),"",INDEX('Policy Characteristics'!B:B,MATCH($C250,'Policy Characteristics'!$C:$C,0)))</f>
        <v>Non Reference Case Capacity Retirement Schedule</v>
      </c>
      <c r="C250" s="274" t="str">
        <f t="shared" si="21"/>
        <v>Boolean Use Non BAU Capacity Retirement Schedule</v>
      </c>
      <c r="D250" s="6" t="s">
        <v>2473</v>
      </c>
      <c r="E250" s="44"/>
      <c r="F250" s="6" t="s">
        <v>460</v>
      </c>
      <c r="G250" s="44"/>
      <c r="H250" s="43">
        <v>868</v>
      </c>
      <c r="I250" s="44" t="s">
        <v>46</v>
      </c>
      <c r="J250" s="274" t="str">
        <f>IF(ISBLANK(INDEX('Policy Characteristics'!D:D,MATCH($C250,'Policy Characteristics'!$C:$C,0))),"",INDEX('Policy Characteristics'!D:D,MATCH($C250,'Policy Characteristics'!$C:$C,0)))</f>
        <v>Non Reference Case Capacity Retirement Schedule</v>
      </c>
      <c r="K250" s="272" t="str">
        <f>IF(ISBLANK(INDEX('Policy Characteristics'!E:E,MATCH($C250,'Policy Characteristics'!$C:$C,0))),"",INDEX('Policy Characteristics'!E:E,MATCH($C250,'Policy Characteristics'!$C:$C,0)))</f>
        <v/>
      </c>
      <c r="L250" s="272">
        <f>IF(ISBLANK(INDEX('Policy Characteristics'!F:F,MATCH($C250,'Policy Characteristics'!$C:$C,0))),"",INDEX('Policy Characteristics'!F:F,MATCH($C250,'Policy Characteristics'!$C:$C,0)))</f>
        <v>0</v>
      </c>
      <c r="M250" s="272">
        <f>IF(ISBLANK(INDEX('Policy Characteristics'!G:G,MATCH($C250,'Policy Characteristics'!$C:$C,0))),"",INDEX('Policy Characteristics'!G:G,MATCH($C250,'Policy Characteristics'!$C:$C,0)))</f>
        <v>1</v>
      </c>
      <c r="N250" s="272">
        <f>IF(ISBLANK(INDEX('Policy Characteristics'!H:H,MATCH($C250,'Policy Characteristics'!$C:$C,0))),"",INDEX('Policy Characteristics'!H:H,MATCH($C250,'Policy Characteristics'!$C:$C,0)))</f>
        <v>1</v>
      </c>
      <c r="O250" s="272" t="str">
        <f>IF(ISBLANK(INDEX('Policy Characteristics'!I:I,MATCH($C250,'Policy Characteristics'!$C:$C,0))),"",INDEX('Policy Characteristics'!I:I,MATCH($C250,'Policy Characteristics'!$C:$C,0)))</f>
        <v>on/off</v>
      </c>
      <c r="P250" s="272"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272" t="str">
        <f>IF(ISBLANK(INDEX('Policy Characteristics'!K:K,MATCH($C250,'Policy Characteristics'!$C:$C,0))),"",INDEX('Policy Characteristics'!K:K,MATCH($C250,'Policy Characteristics'!$C:$C,0)))</f>
        <v/>
      </c>
      <c r="R250" s="272" t="str">
        <f>IF(ISBLANK(INDEX('Policy Characteristics'!L:L,MATCH($C250,'Policy Characteristics'!$C:$C,0))),"",INDEX('Policy Characteristics'!L:L,MATCH($C250,'Policy Characteristics'!$C:$C,0)))</f>
        <v/>
      </c>
    </row>
    <row r="251" spans="1:18" x14ac:dyDescent="0.25">
      <c r="A251" s="272" t="str">
        <f>IF(ISBLANK(INDEX('Policy Characteristics'!A:A,MATCH($C251,'Policy Characteristics'!$C:$C,0))),"",INDEX('Policy Characteristics'!A:A,MATCH($C251,'Policy Characteristics'!$C:$C,0)))</f>
        <v>Electricity Supply</v>
      </c>
      <c r="B251" s="272" t="str">
        <f>IF(ISBLANK(INDEX('Policy Characteristics'!B:B,MATCH($C251,'Policy Characteristics'!$C:$C,0))),"",INDEX('Policy Characteristics'!B:B,MATCH($C251,'Policy Characteristics'!$C:$C,0)))</f>
        <v>Non Reference Case Capacity Retirement Schedule</v>
      </c>
      <c r="C251" s="274" t="str">
        <f t="shared" si="21"/>
        <v>Boolean Use Non BAU Capacity Retirement Schedule</v>
      </c>
      <c r="D251" s="6" t="s">
        <v>328</v>
      </c>
      <c r="E251" s="44"/>
      <c r="F251" s="6" t="s">
        <v>330</v>
      </c>
      <c r="G251" s="44"/>
      <c r="H251" s="43">
        <v>869</v>
      </c>
      <c r="I251" s="44" t="s">
        <v>46</v>
      </c>
      <c r="J251" s="274" t="str">
        <f>IF(ISBLANK(INDEX('Policy Characteristics'!D:D,MATCH($C251,'Policy Characteristics'!$C:$C,0))),"",INDEX('Policy Characteristics'!D:D,MATCH($C251,'Policy Characteristics'!$C:$C,0)))</f>
        <v>Non Reference Case Capacity Retirement Schedule</v>
      </c>
      <c r="K251" s="272" t="str">
        <f>IF(ISBLANK(INDEX('Policy Characteristics'!E:E,MATCH($C251,'Policy Characteristics'!$C:$C,0))),"",INDEX('Policy Characteristics'!E:E,MATCH($C251,'Policy Characteristics'!$C:$C,0)))</f>
        <v/>
      </c>
      <c r="L251" s="272">
        <f>IF(ISBLANK(INDEX('Policy Characteristics'!F:F,MATCH($C251,'Policy Characteristics'!$C:$C,0))),"",INDEX('Policy Characteristics'!F:F,MATCH($C251,'Policy Characteristics'!$C:$C,0)))</f>
        <v>0</v>
      </c>
      <c r="M251" s="272">
        <f>IF(ISBLANK(INDEX('Policy Characteristics'!G:G,MATCH($C251,'Policy Characteristics'!$C:$C,0))),"",INDEX('Policy Characteristics'!G:G,MATCH($C251,'Policy Characteristics'!$C:$C,0)))</f>
        <v>1</v>
      </c>
      <c r="N251" s="272">
        <f>IF(ISBLANK(INDEX('Policy Characteristics'!H:H,MATCH($C251,'Policy Characteristics'!$C:$C,0))),"",INDEX('Policy Characteristics'!H:H,MATCH($C251,'Policy Characteristics'!$C:$C,0)))</f>
        <v>1</v>
      </c>
      <c r="O251" s="272" t="str">
        <f>IF(ISBLANK(INDEX('Policy Characteristics'!I:I,MATCH($C251,'Policy Characteristics'!$C:$C,0))),"",INDEX('Policy Characteristics'!I:I,MATCH($C251,'Policy Characteristics'!$C:$C,0)))</f>
        <v>on/off</v>
      </c>
      <c r="P251" s="272"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272" t="str">
        <f>IF(ISBLANK(INDEX('Policy Characteristics'!K:K,MATCH($C251,'Policy Characteristics'!$C:$C,0))),"",INDEX('Policy Characteristics'!K:K,MATCH($C251,'Policy Characteristics'!$C:$C,0)))</f>
        <v/>
      </c>
      <c r="R251" s="272" t="str">
        <f>IF(ISBLANK(INDEX('Policy Characteristics'!L:L,MATCH($C251,'Policy Characteristics'!$C:$C,0))),"",INDEX('Policy Characteristics'!L:L,MATCH($C251,'Policy Characteristics'!$C:$C,0)))</f>
        <v/>
      </c>
    </row>
    <row r="252" spans="1:18" x14ac:dyDescent="0.25">
      <c r="A252" s="272" t="str">
        <f>IF(ISBLANK(INDEX('Policy Characteristics'!A:A,MATCH($C252,'Policy Characteristics'!$C:$C,0))),"",INDEX('Policy Characteristics'!A:A,MATCH($C252,'Policy Characteristics'!$C:$C,0)))</f>
        <v>Electricity Supply</v>
      </c>
      <c r="B252" s="272" t="str">
        <f>IF(ISBLANK(INDEX('Policy Characteristics'!B:B,MATCH($C252,'Policy Characteristics'!$C:$C,0))),"",INDEX('Policy Characteristics'!B:B,MATCH($C252,'Policy Characteristics'!$C:$C,0)))</f>
        <v>Non Reference Case Capacity Retirement Schedule</v>
      </c>
      <c r="C252" s="274" t="str">
        <f t="shared" si="21"/>
        <v>Boolean Use Non BAU Capacity Retirement Schedule</v>
      </c>
      <c r="D252" s="6" t="s">
        <v>329</v>
      </c>
      <c r="E252" s="44"/>
      <c r="F252" s="6" t="s">
        <v>331</v>
      </c>
      <c r="G252" s="44"/>
      <c r="H252" s="43">
        <v>870</v>
      </c>
      <c r="I252" s="44" t="s">
        <v>46</v>
      </c>
      <c r="J252" s="274" t="str">
        <f>IF(ISBLANK(INDEX('Policy Characteristics'!D:D,MATCH($C252,'Policy Characteristics'!$C:$C,0))),"",INDEX('Policy Characteristics'!D:D,MATCH($C252,'Policy Characteristics'!$C:$C,0)))</f>
        <v>Non Reference Case Capacity Retirement Schedule</v>
      </c>
      <c r="K252" s="272" t="str">
        <f>IF(ISBLANK(INDEX('Policy Characteristics'!E:E,MATCH($C252,'Policy Characteristics'!$C:$C,0))),"",INDEX('Policy Characteristics'!E:E,MATCH($C252,'Policy Characteristics'!$C:$C,0)))</f>
        <v/>
      </c>
      <c r="L252" s="272">
        <f>IF(ISBLANK(INDEX('Policy Characteristics'!F:F,MATCH($C252,'Policy Characteristics'!$C:$C,0))),"",INDEX('Policy Characteristics'!F:F,MATCH($C252,'Policy Characteristics'!$C:$C,0)))</f>
        <v>0</v>
      </c>
      <c r="M252" s="272">
        <f>IF(ISBLANK(INDEX('Policy Characteristics'!G:G,MATCH($C252,'Policy Characteristics'!$C:$C,0))),"",INDEX('Policy Characteristics'!G:G,MATCH($C252,'Policy Characteristics'!$C:$C,0)))</f>
        <v>1</v>
      </c>
      <c r="N252" s="272">
        <f>IF(ISBLANK(INDEX('Policy Characteristics'!H:H,MATCH($C252,'Policy Characteristics'!$C:$C,0))),"",INDEX('Policy Characteristics'!H:H,MATCH($C252,'Policy Characteristics'!$C:$C,0)))</f>
        <v>1</v>
      </c>
      <c r="O252" s="272" t="str">
        <f>IF(ISBLANK(INDEX('Policy Characteristics'!I:I,MATCH($C252,'Policy Characteristics'!$C:$C,0))),"",INDEX('Policy Characteristics'!I:I,MATCH($C252,'Policy Characteristics'!$C:$C,0)))</f>
        <v>on/off</v>
      </c>
      <c r="P252" s="272"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272" t="str">
        <f>IF(ISBLANK(INDEX('Policy Characteristics'!K:K,MATCH($C252,'Policy Characteristics'!$C:$C,0))),"",INDEX('Policy Characteristics'!K:K,MATCH($C252,'Policy Characteristics'!$C:$C,0)))</f>
        <v/>
      </c>
      <c r="R252" s="272" t="str">
        <f>IF(ISBLANK(INDEX('Policy Characteristics'!L:L,MATCH($C252,'Policy Characteristics'!$C:$C,0))),"",INDEX('Policy Characteristics'!L:L,MATCH($C252,'Policy Characteristics'!$C:$C,0)))</f>
        <v/>
      </c>
    </row>
    <row r="253" spans="1:18" x14ac:dyDescent="0.25">
      <c r="A253" s="272" t="str">
        <f>IF(ISBLANK(INDEX('Policy Characteristics'!A:A,MATCH($C253,'Policy Characteristics'!$C:$C,0))),"",INDEX('Policy Characteristics'!A:A,MATCH($C253,'Policy Characteristics'!$C:$C,0)))</f>
        <v>Electricity Supply</v>
      </c>
      <c r="B253" s="272" t="str">
        <f>IF(ISBLANK(INDEX('Policy Characteristics'!B:B,MATCH($C253,'Policy Characteristics'!$C:$C,0))),"",INDEX('Policy Characteristics'!B:B,MATCH($C253,'Policy Characteristics'!$C:$C,0)))</f>
        <v>Non Reference Case Capacity Retirement Schedule</v>
      </c>
      <c r="C253" s="274" t="str">
        <f t="shared" si="21"/>
        <v>Boolean Use Non BAU Capacity Retirement Schedule</v>
      </c>
      <c r="D253" s="6" t="s">
        <v>468</v>
      </c>
      <c r="E253" s="44"/>
      <c r="F253" s="6" t="s">
        <v>467</v>
      </c>
      <c r="G253" s="44"/>
      <c r="H253" s="43">
        <v>871</v>
      </c>
      <c r="I253" s="44" t="s">
        <v>46</v>
      </c>
      <c r="J253" s="274" t="str">
        <f>IF(ISBLANK(INDEX('Policy Characteristics'!D:D,MATCH($C253,'Policy Characteristics'!$C:$C,0))),"",INDEX('Policy Characteristics'!D:D,MATCH($C253,'Policy Characteristics'!$C:$C,0)))</f>
        <v>Non Reference Case Capacity Retirement Schedule</v>
      </c>
      <c r="K253" s="272" t="str">
        <f>IF(ISBLANK(INDEX('Policy Characteristics'!E:E,MATCH($C253,'Policy Characteristics'!$C:$C,0))),"",INDEX('Policy Characteristics'!E:E,MATCH($C253,'Policy Characteristics'!$C:$C,0)))</f>
        <v/>
      </c>
      <c r="L253" s="272">
        <f>IF(ISBLANK(INDEX('Policy Characteristics'!F:F,MATCH($C253,'Policy Characteristics'!$C:$C,0))),"",INDEX('Policy Characteristics'!F:F,MATCH($C253,'Policy Characteristics'!$C:$C,0)))</f>
        <v>0</v>
      </c>
      <c r="M253" s="272">
        <f>IF(ISBLANK(INDEX('Policy Characteristics'!G:G,MATCH($C253,'Policy Characteristics'!$C:$C,0))),"",INDEX('Policy Characteristics'!G:G,MATCH($C253,'Policy Characteristics'!$C:$C,0)))</f>
        <v>1</v>
      </c>
      <c r="N253" s="272">
        <f>IF(ISBLANK(INDEX('Policy Characteristics'!H:H,MATCH($C253,'Policy Characteristics'!$C:$C,0))),"",INDEX('Policy Characteristics'!H:H,MATCH($C253,'Policy Characteristics'!$C:$C,0)))</f>
        <v>1</v>
      </c>
      <c r="O253" s="272" t="str">
        <f>IF(ISBLANK(INDEX('Policy Characteristics'!I:I,MATCH($C253,'Policy Characteristics'!$C:$C,0))),"",INDEX('Policy Characteristics'!I:I,MATCH($C253,'Policy Characteristics'!$C:$C,0)))</f>
        <v>on/off</v>
      </c>
      <c r="P253" s="272"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272" t="str">
        <f>IF(ISBLANK(INDEX('Policy Characteristics'!K:K,MATCH($C253,'Policy Characteristics'!$C:$C,0))),"",INDEX('Policy Characteristics'!K:K,MATCH($C253,'Policy Characteristics'!$C:$C,0)))</f>
        <v/>
      </c>
      <c r="R253" s="272" t="str">
        <f>IF(ISBLANK(INDEX('Policy Characteristics'!L:L,MATCH($C253,'Policy Characteristics'!$C:$C,0))),"",INDEX('Policy Characteristics'!L:L,MATCH($C253,'Policy Characteristics'!$C:$C,0)))</f>
        <v/>
      </c>
    </row>
    <row r="254" spans="1:18" x14ac:dyDescent="0.25">
      <c r="A254" s="272" t="str">
        <f>IF(ISBLANK(INDEX('Policy Characteristics'!A:A,MATCH($C254,'Policy Characteristics'!$C:$C,0))),"",INDEX('Policy Characteristics'!A:A,MATCH($C254,'Policy Characteristics'!$C:$C,0)))</f>
        <v>Electricity Supply</v>
      </c>
      <c r="B254" s="272" t="str">
        <f>IF(ISBLANK(INDEX('Policy Characteristics'!B:B,MATCH($C254,'Policy Characteristics'!$C:$C,0))),"",INDEX('Policy Characteristics'!B:B,MATCH($C254,'Policy Characteristics'!$C:$C,0)))</f>
        <v>Non Reference Case Capacity Retirement Schedule</v>
      </c>
      <c r="C254" s="274" t="str">
        <f t="shared" si="21"/>
        <v>Boolean Use Non BAU Capacity Retirement Schedule</v>
      </c>
      <c r="D254" s="6" t="s">
        <v>477</v>
      </c>
      <c r="E254" s="44"/>
      <c r="F254" s="6" t="s">
        <v>478</v>
      </c>
      <c r="G254" s="44"/>
      <c r="H254" s="43">
        <v>872</v>
      </c>
      <c r="I254" s="44" t="s">
        <v>46</v>
      </c>
      <c r="J254" s="274" t="str">
        <f>IF(ISBLANK(INDEX('Policy Characteristics'!D:D,MATCH($C254,'Policy Characteristics'!$C:$C,0))),"",INDEX('Policy Characteristics'!D:D,MATCH($C254,'Policy Characteristics'!$C:$C,0)))</f>
        <v>Non Reference Case Capacity Retirement Schedule</v>
      </c>
      <c r="K254" s="272" t="str">
        <f>IF(ISBLANK(INDEX('Policy Characteristics'!E:E,MATCH($C254,'Policy Characteristics'!$C:$C,0))),"",INDEX('Policy Characteristics'!E:E,MATCH($C254,'Policy Characteristics'!$C:$C,0)))</f>
        <v/>
      </c>
      <c r="L254" s="272">
        <f>IF(ISBLANK(INDEX('Policy Characteristics'!F:F,MATCH($C254,'Policy Characteristics'!$C:$C,0))),"",INDEX('Policy Characteristics'!F:F,MATCH($C254,'Policy Characteristics'!$C:$C,0)))</f>
        <v>0</v>
      </c>
      <c r="M254" s="272">
        <f>IF(ISBLANK(INDEX('Policy Characteristics'!G:G,MATCH($C254,'Policy Characteristics'!$C:$C,0))),"",INDEX('Policy Characteristics'!G:G,MATCH($C254,'Policy Characteristics'!$C:$C,0)))</f>
        <v>1</v>
      </c>
      <c r="N254" s="272">
        <f>IF(ISBLANK(INDEX('Policy Characteristics'!H:H,MATCH($C254,'Policy Characteristics'!$C:$C,0))),"",INDEX('Policy Characteristics'!H:H,MATCH($C254,'Policy Characteristics'!$C:$C,0)))</f>
        <v>1</v>
      </c>
      <c r="O254" s="272" t="str">
        <f>IF(ISBLANK(INDEX('Policy Characteristics'!I:I,MATCH($C254,'Policy Characteristics'!$C:$C,0))),"",INDEX('Policy Characteristics'!I:I,MATCH($C254,'Policy Characteristics'!$C:$C,0)))</f>
        <v>on/off</v>
      </c>
      <c r="P254" s="272"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272" t="str">
        <f>IF(ISBLANK(INDEX('Policy Characteristics'!K:K,MATCH($C254,'Policy Characteristics'!$C:$C,0))),"",INDEX('Policy Characteristics'!K:K,MATCH($C254,'Policy Characteristics'!$C:$C,0)))</f>
        <v/>
      </c>
      <c r="R254" s="272" t="str">
        <f>IF(ISBLANK(INDEX('Policy Characteristics'!L:L,MATCH($C254,'Policy Characteristics'!$C:$C,0))),"",INDEX('Policy Characteristics'!L:L,MATCH($C254,'Policy Characteristics'!$C:$C,0)))</f>
        <v/>
      </c>
    </row>
    <row r="255" spans="1:18" x14ac:dyDescent="0.25">
      <c r="A255" s="272" t="str">
        <f>IF(ISBLANK(INDEX('Policy Characteristics'!A:A,MATCH($C255,'Policy Characteristics'!$C:$C,0))),"",INDEX('Policy Characteristics'!A:A,MATCH($C255,'Policy Characteristics'!$C:$C,0)))</f>
        <v>Electricity Supply</v>
      </c>
      <c r="B255" s="272" t="str">
        <f>IF(ISBLANK(INDEX('Policy Characteristics'!B:B,MATCH($C255,'Policy Characteristics'!$C:$C,0))),"",INDEX('Policy Characteristics'!B:B,MATCH($C255,'Policy Characteristics'!$C:$C,0)))</f>
        <v>Non Reference Case Capacity Retirement Schedule</v>
      </c>
      <c r="C255" s="274" t="str">
        <f t="shared" si="21"/>
        <v>Boolean Use Non BAU Capacity Retirement Schedule</v>
      </c>
      <c r="D255" s="6" t="s">
        <v>2831</v>
      </c>
      <c r="E255" s="44"/>
      <c r="F255" s="6" t="s">
        <v>2525</v>
      </c>
      <c r="G255" s="44"/>
      <c r="H255" s="43">
        <v>873</v>
      </c>
      <c r="I255" s="44" t="s">
        <v>46</v>
      </c>
      <c r="J255" s="274" t="str">
        <f>IF(ISBLANK(INDEX('Policy Characteristics'!D:D,MATCH($C255,'Policy Characteristics'!$C:$C,0))),"",INDEX('Policy Characteristics'!D:D,MATCH($C255,'Policy Characteristics'!$C:$C,0)))</f>
        <v>Non Reference Case Capacity Retirement Schedule</v>
      </c>
      <c r="K255" s="272" t="str">
        <f>IF(ISBLANK(INDEX('Policy Characteristics'!E:E,MATCH($C255,'Policy Characteristics'!$C:$C,0))),"",INDEX('Policy Characteristics'!E:E,MATCH($C255,'Policy Characteristics'!$C:$C,0)))</f>
        <v/>
      </c>
      <c r="L255" s="272">
        <f>IF(ISBLANK(INDEX('Policy Characteristics'!F:F,MATCH($C255,'Policy Characteristics'!$C:$C,0))),"",INDEX('Policy Characteristics'!F:F,MATCH($C255,'Policy Characteristics'!$C:$C,0)))</f>
        <v>0</v>
      </c>
      <c r="M255" s="272">
        <f>IF(ISBLANK(INDEX('Policy Characteristics'!G:G,MATCH($C255,'Policy Characteristics'!$C:$C,0))),"",INDEX('Policy Characteristics'!G:G,MATCH($C255,'Policy Characteristics'!$C:$C,0)))</f>
        <v>1</v>
      </c>
      <c r="N255" s="272">
        <f>IF(ISBLANK(INDEX('Policy Characteristics'!H:H,MATCH($C255,'Policy Characteristics'!$C:$C,0))),"",INDEX('Policy Characteristics'!H:H,MATCH($C255,'Policy Characteristics'!$C:$C,0)))</f>
        <v>1</v>
      </c>
      <c r="O255" s="272" t="str">
        <f>IF(ISBLANK(INDEX('Policy Characteristics'!I:I,MATCH($C255,'Policy Characteristics'!$C:$C,0))),"",INDEX('Policy Characteristics'!I:I,MATCH($C255,'Policy Characteristics'!$C:$C,0)))</f>
        <v>on/off</v>
      </c>
      <c r="P255" s="272"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272" t="str">
        <f>IF(ISBLANK(INDEX('Policy Characteristics'!K:K,MATCH($C255,'Policy Characteristics'!$C:$C,0))),"",INDEX('Policy Characteristics'!K:K,MATCH($C255,'Policy Characteristics'!$C:$C,0)))</f>
        <v/>
      </c>
      <c r="R255" s="272" t="str">
        <f>IF(ISBLANK(INDEX('Policy Characteristics'!L:L,MATCH($C255,'Policy Characteristics'!$C:$C,0))),"",INDEX('Policy Characteristics'!L:L,MATCH($C255,'Policy Characteristics'!$C:$C,0)))</f>
        <v/>
      </c>
    </row>
    <row r="256" spans="1:18" x14ac:dyDescent="0.25">
      <c r="A256" s="272" t="str">
        <f>IF(ISBLANK(INDEX('Policy Characteristics'!A:A,MATCH($C256,'Policy Characteristics'!$C:$C,0))),"",INDEX('Policy Characteristics'!A:A,MATCH($C256,'Policy Characteristics'!$C:$C,0)))</f>
        <v>Electricity Supply</v>
      </c>
      <c r="B256" s="272" t="str">
        <f>IF(ISBLANK(INDEX('Policy Characteristics'!B:B,MATCH($C256,'Policy Characteristics'!$C:$C,0))),"",INDEX('Policy Characteristics'!B:B,MATCH($C256,'Policy Characteristics'!$C:$C,0)))</f>
        <v>Non Reference Case Capacity Retirement Schedule</v>
      </c>
      <c r="C256" s="274" t="str">
        <f t="shared" si="21"/>
        <v>Boolean Use Non BAU Capacity Retirement Schedule</v>
      </c>
      <c r="D256" s="6" t="s">
        <v>2832</v>
      </c>
      <c r="E256" s="44"/>
      <c r="F256" s="6" t="s">
        <v>2659</v>
      </c>
      <c r="G256" s="44"/>
      <c r="H256" s="43">
        <v>874</v>
      </c>
      <c r="I256" s="44" t="s">
        <v>46</v>
      </c>
      <c r="J256" s="274" t="str">
        <f>IF(ISBLANK(INDEX('Policy Characteristics'!D:D,MATCH($C256,'Policy Characteristics'!$C:$C,0))),"",INDEX('Policy Characteristics'!D:D,MATCH($C256,'Policy Characteristics'!$C:$C,0)))</f>
        <v>Non Reference Case Capacity Retirement Schedule</v>
      </c>
      <c r="K256" s="272" t="str">
        <f>IF(ISBLANK(INDEX('Policy Characteristics'!E:E,MATCH($C256,'Policy Characteristics'!$C:$C,0))),"",INDEX('Policy Characteristics'!E:E,MATCH($C256,'Policy Characteristics'!$C:$C,0)))</f>
        <v/>
      </c>
      <c r="L256" s="272">
        <f>IF(ISBLANK(INDEX('Policy Characteristics'!F:F,MATCH($C256,'Policy Characteristics'!$C:$C,0))),"",INDEX('Policy Characteristics'!F:F,MATCH($C256,'Policy Characteristics'!$C:$C,0)))</f>
        <v>0</v>
      </c>
      <c r="M256" s="272">
        <f>IF(ISBLANK(INDEX('Policy Characteristics'!G:G,MATCH($C256,'Policy Characteristics'!$C:$C,0))),"",INDEX('Policy Characteristics'!G:G,MATCH($C256,'Policy Characteristics'!$C:$C,0)))</f>
        <v>1</v>
      </c>
      <c r="N256" s="272">
        <f>IF(ISBLANK(INDEX('Policy Characteristics'!H:H,MATCH($C256,'Policy Characteristics'!$C:$C,0))),"",INDEX('Policy Characteristics'!H:H,MATCH($C256,'Policy Characteristics'!$C:$C,0)))</f>
        <v>1</v>
      </c>
      <c r="O256" s="272" t="str">
        <f>IF(ISBLANK(INDEX('Policy Characteristics'!I:I,MATCH($C256,'Policy Characteristics'!$C:$C,0))),"",INDEX('Policy Characteristics'!I:I,MATCH($C256,'Policy Characteristics'!$C:$C,0)))</f>
        <v>on/off</v>
      </c>
      <c r="P256" s="272"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272" t="str">
        <f>IF(ISBLANK(INDEX('Policy Characteristics'!K:K,MATCH($C256,'Policy Characteristics'!$C:$C,0))),"",INDEX('Policy Characteristics'!K:K,MATCH($C256,'Policy Characteristics'!$C:$C,0)))</f>
        <v/>
      </c>
      <c r="R256" s="272" t="str">
        <f>IF(ISBLANK(INDEX('Policy Characteristics'!L:L,MATCH($C256,'Policy Characteristics'!$C:$C,0))),"",INDEX('Policy Characteristics'!L:L,MATCH($C256,'Policy Characteristics'!$C:$C,0)))</f>
        <v/>
      </c>
    </row>
    <row r="257" spans="1:18" x14ac:dyDescent="0.25">
      <c r="A257" s="272" t="str">
        <f>IF(ISBLANK(INDEX('Policy Characteristics'!A:A,MATCH($C257,'Policy Characteristics'!$C:$C,0))),"",INDEX('Policy Characteristics'!A:A,MATCH($C257,'Policy Characteristics'!$C:$C,0)))</f>
        <v>Electricity Supply</v>
      </c>
      <c r="B257" s="272" t="str">
        <f>IF(ISBLANK(INDEX('Policy Characteristics'!B:B,MATCH($C257,'Policy Characteristics'!$C:$C,0))),"",INDEX('Policy Characteristics'!B:B,MATCH($C257,'Policy Characteristics'!$C:$C,0)))</f>
        <v>Non Reference Case Capacity Retirement Schedule</v>
      </c>
      <c r="C257" s="274" t="str">
        <f t="shared" si="21"/>
        <v>Boolean Use Non BAU Capacity Retirement Schedule</v>
      </c>
      <c r="D257" s="6" t="s">
        <v>2833</v>
      </c>
      <c r="E257" s="44"/>
      <c r="F257" s="6" t="s">
        <v>2527</v>
      </c>
      <c r="G257" s="44"/>
      <c r="H257" s="43">
        <v>875</v>
      </c>
      <c r="I257" s="44" t="s">
        <v>46</v>
      </c>
      <c r="J257" s="274" t="str">
        <f>IF(ISBLANK(INDEX('Policy Characteristics'!D:D,MATCH($C257,'Policy Characteristics'!$C:$C,0))),"",INDEX('Policy Characteristics'!D:D,MATCH($C257,'Policy Characteristics'!$C:$C,0)))</f>
        <v>Non Reference Case Capacity Retirement Schedule</v>
      </c>
      <c r="K257" s="272" t="str">
        <f>IF(ISBLANK(INDEX('Policy Characteristics'!E:E,MATCH($C257,'Policy Characteristics'!$C:$C,0))),"",INDEX('Policy Characteristics'!E:E,MATCH($C257,'Policy Characteristics'!$C:$C,0)))</f>
        <v/>
      </c>
      <c r="L257" s="272">
        <f>IF(ISBLANK(INDEX('Policy Characteristics'!F:F,MATCH($C257,'Policy Characteristics'!$C:$C,0))),"",INDEX('Policy Characteristics'!F:F,MATCH($C257,'Policy Characteristics'!$C:$C,0)))</f>
        <v>0</v>
      </c>
      <c r="M257" s="272">
        <f>IF(ISBLANK(INDEX('Policy Characteristics'!G:G,MATCH($C257,'Policy Characteristics'!$C:$C,0))),"",INDEX('Policy Characteristics'!G:G,MATCH($C257,'Policy Characteristics'!$C:$C,0)))</f>
        <v>1</v>
      </c>
      <c r="N257" s="272">
        <f>IF(ISBLANK(INDEX('Policy Characteristics'!H:H,MATCH($C257,'Policy Characteristics'!$C:$C,0))),"",INDEX('Policy Characteristics'!H:H,MATCH($C257,'Policy Characteristics'!$C:$C,0)))</f>
        <v>1</v>
      </c>
      <c r="O257" s="272" t="str">
        <f>IF(ISBLANK(INDEX('Policy Characteristics'!I:I,MATCH($C257,'Policy Characteristics'!$C:$C,0))),"",INDEX('Policy Characteristics'!I:I,MATCH($C257,'Policy Characteristics'!$C:$C,0)))</f>
        <v>on/off</v>
      </c>
      <c r="P257" s="272"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272" t="str">
        <f>IF(ISBLANK(INDEX('Policy Characteristics'!K:K,MATCH($C257,'Policy Characteristics'!$C:$C,0))),"",INDEX('Policy Characteristics'!K:K,MATCH($C257,'Policy Characteristics'!$C:$C,0)))</f>
        <v/>
      </c>
      <c r="R257" s="272" t="str">
        <f>IF(ISBLANK(INDEX('Policy Characteristics'!L:L,MATCH($C257,'Policy Characteristics'!$C:$C,0))),"",INDEX('Policy Characteristics'!L:L,MATCH($C257,'Policy Characteristics'!$C:$C,0)))</f>
        <v/>
      </c>
    </row>
    <row r="258" spans="1:18" s="4" customFormat="1" x14ac:dyDescent="0.25">
      <c r="A258" s="272" t="str">
        <f>IF(ISBLANK(INDEX('Policy Characteristics'!A:A,MATCH($C258,'Policy Characteristics'!$C:$C,0))),"",INDEX('Policy Characteristics'!A:A,MATCH($C258,'Policy Characteristics'!$C:$C,0)))</f>
        <v>Electricity Supply</v>
      </c>
      <c r="B258" s="272" t="str">
        <f>IF(ISBLANK(INDEX('Policy Characteristics'!B:B,MATCH($C258,'Policy Characteristics'!$C:$C,0))),"",INDEX('Policy Characteristics'!B:B,MATCH($C258,'Policy Characteristics'!$C:$C,0)))</f>
        <v>Non Reference Case Mandated Capacity Construction</v>
      </c>
      <c r="C258" s="275" t="s">
        <v>133</v>
      </c>
      <c r="D258" s="44" t="s">
        <v>471</v>
      </c>
      <c r="E258" s="44"/>
      <c r="F258" s="44" t="s">
        <v>470</v>
      </c>
      <c r="G258" s="44"/>
      <c r="H258" s="43">
        <v>633</v>
      </c>
      <c r="I258" s="44" t="s">
        <v>45</v>
      </c>
      <c r="J258" s="274" t="str">
        <f>IF(ISBLANK(INDEX('Policy Characteristics'!D:D,MATCH($C258,'Policy Characteristics'!$C:$C,0))),"",INDEX('Policy Characteristics'!D:D,MATCH($C258,'Policy Characteristics'!$C:$C,0)))</f>
        <v>Non Reference Case Mandated Capacity Construction</v>
      </c>
      <c r="K258" s="272" t="str">
        <f>IF(ISBLANK(INDEX('Policy Characteristics'!E:E,MATCH($C258,'Policy Characteristics'!$C:$C,0))),"",INDEX('Policy Characteristics'!E:E,MATCH($C258,'Policy Characteristics'!$C:$C,0)))</f>
        <v/>
      </c>
      <c r="L258" s="272">
        <f>IF(ISBLANK(INDEX('Policy Characteristics'!F:F,MATCH($C258,'Policy Characteristics'!$C:$C,0))),"",INDEX('Policy Characteristics'!F:F,MATCH($C258,'Policy Characteristics'!$C:$C,0)))</f>
        <v>0</v>
      </c>
      <c r="M258" s="272">
        <f>IF(ISBLANK(INDEX('Policy Characteristics'!G:G,MATCH($C258,'Policy Characteristics'!$C:$C,0))),"",INDEX('Policy Characteristics'!G:G,MATCH($C258,'Policy Characteristics'!$C:$C,0)))</f>
        <v>1</v>
      </c>
      <c r="N258" s="272">
        <f>IF(ISBLANK(INDEX('Policy Characteristics'!H:H,MATCH($C258,'Policy Characteristics'!$C:$C,0))),"",INDEX('Policy Characteristics'!H:H,MATCH($C258,'Policy Characteristics'!$C:$C,0)))</f>
        <v>1</v>
      </c>
      <c r="O258" s="272" t="str">
        <f>IF(ISBLANK(INDEX('Policy Characteristics'!I:I,MATCH($C258,'Policy Characteristics'!$C:$C,0))),"",INDEX('Policy Characteristics'!I:I,MATCH($C258,'Policy Characteristics'!$C:$C,0)))</f>
        <v>on/off</v>
      </c>
      <c r="P258" s="272"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272" t="str">
        <f>IF(ISBLANK(INDEX('Policy Characteristics'!K:K,MATCH($C258,'Policy Characteristics'!$C:$C,0))),"",INDEX('Policy Characteristics'!K:K,MATCH($C258,'Policy Characteristics'!$C:$C,0)))</f>
        <v/>
      </c>
      <c r="R258" s="272" t="str">
        <f>IF(ISBLANK(INDEX('Policy Characteristics'!L:L,MATCH($C258,'Policy Characteristics'!$C:$C,0))),"",INDEX('Policy Characteristics'!L:L,MATCH($C258,'Policy Characteristics'!$C:$C,0)))</f>
        <v/>
      </c>
    </row>
    <row r="259" spans="1:18" s="4" customFormat="1" x14ac:dyDescent="0.25">
      <c r="A259" s="272" t="str">
        <f>IF(ISBLANK(INDEX('Policy Characteristics'!A:A,MATCH($C259,'Policy Characteristics'!$C:$C,0))),"",INDEX('Policy Characteristics'!A:A,MATCH($C259,'Policy Characteristics'!$C:$C,0)))</f>
        <v>Electricity Supply</v>
      </c>
      <c r="B259" s="272" t="str">
        <f>IF(ISBLANK(INDEX('Policy Characteristics'!B:B,MATCH($C259,'Policy Characteristics'!$C:$C,0))),"",INDEX('Policy Characteristics'!B:B,MATCH($C259,'Policy Characteristics'!$C:$C,0)))</f>
        <v>Non Reference Case Mandated Capacity Construction</v>
      </c>
      <c r="C259" s="274" t="str">
        <f t="shared" ref="C259:C273" si="22">C$258</f>
        <v>Boolean Use Non BAU Mandated Capacity Construction Schedule</v>
      </c>
      <c r="D259" s="6" t="s">
        <v>326</v>
      </c>
      <c r="E259" s="44"/>
      <c r="F259" s="6" t="s">
        <v>327</v>
      </c>
      <c r="G259" s="44"/>
      <c r="H259" s="43">
        <v>634</v>
      </c>
      <c r="I259" s="44" t="s">
        <v>45</v>
      </c>
      <c r="J259" s="274" t="str">
        <f>IF(ISBLANK(INDEX('Policy Characteristics'!D:D,MATCH($C259,'Policy Characteristics'!$C:$C,0))),"",INDEX('Policy Characteristics'!D:D,MATCH($C259,'Policy Characteristics'!$C:$C,0)))</f>
        <v>Non Reference Case Mandated Capacity Construction</v>
      </c>
      <c r="K259" s="272" t="str">
        <f>IF(ISBLANK(INDEX('Policy Characteristics'!E:E,MATCH($C259,'Policy Characteristics'!$C:$C,0))),"",INDEX('Policy Characteristics'!E:E,MATCH($C259,'Policy Characteristics'!$C:$C,0)))</f>
        <v/>
      </c>
      <c r="L259" s="272">
        <f>IF(ISBLANK(INDEX('Policy Characteristics'!F:F,MATCH($C259,'Policy Characteristics'!$C:$C,0))),"",INDEX('Policy Characteristics'!F:F,MATCH($C259,'Policy Characteristics'!$C:$C,0)))</f>
        <v>0</v>
      </c>
      <c r="M259" s="272">
        <f>IF(ISBLANK(INDEX('Policy Characteristics'!G:G,MATCH($C259,'Policy Characteristics'!$C:$C,0))),"",INDEX('Policy Characteristics'!G:G,MATCH($C259,'Policy Characteristics'!$C:$C,0)))</f>
        <v>1</v>
      </c>
      <c r="N259" s="272">
        <f>IF(ISBLANK(INDEX('Policy Characteristics'!H:H,MATCH($C259,'Policy Characteristics'!$C:$C,0))),"",INDEX('Policy Characteristics'!H:H,MATCH($C259,'Policy Characteristics'!$C:$C,0)))</f>
        <v>1</v>
      </c>
      <c r="O259" s="272" t="str">
        <f>IF(ISBLANK(INDEX('Policy Characteristics'!I:I,MATCH($C259,'Policy Characteristics'!$C:$C,0))),"",INDEX('Policy Characteristics'!I:I,MATCH($C259,'Policy Characteristics'!$C:$C,0)))</f>
        <v>on/off</v>
      </c>
      <c r="P259" s="272"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272" t="str">
        <f>IF(ISBLANK(INDEX('Policy Characteristics'!K:K,MATCH($C259,'Policy Characteristics'!$C:$C,0))),"",INDEX('Policy Characteristics'!K:K,MATCH($C259,'Policy Characteristics'!$C:$C,0)))</f>
        <v/>
      </c>
      <c r="R259" s="272" t="str">
        <f>IF(ISBLANK(INDEX('Policy Characteristics'!L:L,MATCH($C259,'Policy Characteristics'!$C:$C,0))),"",INDEX('Policy Characteristics'!L:L,MATCH($C259,'Policy Characteristics'!$C:$C,0)))</f>
        <v/>
      </c>
    </row>
    <row r="260" spans="1:18" s="4" customFormat="1" x14ac:dyDescent="0.25">
      <c r="A260" s="272" t="str">
        <f>IF(ISBLANK(INDEX('Policy Characteristics'!A:A,MATCH($C260,'Policy Characteristics'!$C:$C,0))),"",INDEX('Policy Characteristics'!A:A,MATCH($C260,'Policy Characteristics'!$C:$C,0)))</f>
        <v>Electricity Supply</v>
      </c>
      <c r="B260" s="272" t="str">
        <f>IF(ISBLANK(INDEX('Policy Characteristics'!B:B,MATCH($C260,'Policy Characteristics'!$C:$C,0))),"",INDEX('Policy Characteristics'!B:B,MATCH($C260,'Policy Characteristics'!$C:$C,0)))</f>
        <v>Non Reference Case Mandated Capacity Construction</v>
      </c>
      <c r="C260" s="274" t="str">
        <f t="shared" si="22"/>
        <v>Boolean Use Non BAU Mandated Capacity Construction Schedule</v>
      </c>
      <c r="D260" s="6" t="s">
        <v>77</v>
      </c>
      <c r="E260" s="44"/>
      <c r="F260" s="6" t="s">
        <v>91</v>
      </c>
      <c r="G260" s="44"/>
      <c r="H260" s="43">
        <v>635</v>
      </c>
      <c r="I260" s="44" t="s">
        <v>45</v>
      </c>
      <c r="J260" s="274" t="str">
        <f>IF(ISBLANK(INDEX('Policy Characteristics'!D:D,MATCH($C260,'Policy Characteristics'!$C:$C,0))),"",INDEX('Policy Characteristics'!D:D,MATCH($C260,'Policy Characteristics'!$C:$C,0)))</f>
        <v>Non Reference Case Mandated Capacity Construction</v>
      </c>
      <c r="K260" s="272" t="str">
        <f>IF(ISBLANK(INDEX('Policy Characteristics'!E:E,MATCH($C260,'Policy Characteristics'!$C:$C,0))),"",INDEX('Policy Characteristics'!E:E,MATCH($C260,'Policy Characteristics'!$C:$C,0)))</f>
        <v/>
      </c>
      <c r="L260" s="272">
        <f>IF(ISBLANK(INDEX('Policy Characteristics'!F:F,MATCH($C260,'Policy Characteristics'!$C:$C,0))),"",INDEX('Policy Characteristics'!F:F,MATCH($C260,'Policy Characteristics'!$C:$C,0)))</f>
        <v>0</v>
      </c>
      <c r="M260" s="272">
        <f>IF(ISBLANK(INDEX('Policy Characteristics'!G:G,MATCH($C260,'Policy Characteristics'!$C:$C,0))),"",INDEX('Policy Characteristics'!G:G,MATCH($C260,'Policy Characteristics'!$C:$C,0)))</f>
        <v>1</v>
      </c>
      <c r="N260" s="272">
        <f>IF(ISBLANK(INDEX('Policy Characteristics'!H:H,MATCH($C260,'Policy Characteristics'!$C:$C,0))),"",INDEX('Policy Characteristics'!H:H,MATCH($C260,'Policy Characteristics'!$C:$C,0)))</f>
        <v>1</v>
      </c>
      <c r="O260" s="272" t="str">
        <f>IF(ISBLANK(INDEX('Policy Characteristics'!I:I,MATCH($C260,'Policy Characteristics'!$C:$C,0))),"",INDEX('Policy Characteristics'!I:I,MATCH($C260,'Policy Characteristics'!$C:$C,0)))</f>
        <v>on/off</v>
      </c>
      <c r="P260" s="272"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272" t="str">
        <f>IF(ISBLANK(INDEX('Policy Characteristics'!K:K,MATCH($C260,'Policy Characteristics'!$C:$C,0))),"",INDEX('Policy Characteristics'!K:K,MATCH($C260,'Policy Characteristics'!$C:$C,0)))</f>
        <v/>
      </c>
      <c r="R260" s="272" t="str">
        <f>IF(ISBLANK(INDEX('Policy Characteristics'!L:L,MATCH($C260,'Policy Characteristics'!$C:$C,0))),"",INDEX('Policy Characteristics'!L:L,MATCH($C260,'Policy Characteristics'!$C:$C,0)))</f>
        <v/>
      </c>
    </row>
    <row r="261" spans="1:18" s="4" customFormat="1" x14ac:dyDescent="0.25">
      <c r="A261" s="272" t="str">
        <f>IF(ISBLANK(INDEX('Policy Characteristics'!A:A,MATCH($C261,'Policy Characteristics'!$C:$C,0))),"",INDEX('Policy Characteristics'!A:A,MATCH($C261,'Policy Characteristics'!$C:$C,0)))</f>
        <v>Electricity Supply</v>
      </c>
      <c r="B261" s="272" t="str">
        <f>IF(ISBLANK(INDEX('Policy Characteristics'!B:B,MATCH($C261,'Policy Characteristics'!$C:$C,0))),"",INDEX('Policy Characteristics'!B:B,MATCH($C261,'Policy Characteristics'!$C:$C,0)))</f>
        <v>Non Reference Case Mandated Capacity Construction</v>
      </c>
      <c r="C261" s="274" t="str">
        <f t="shared" si="22"/>
        <v>Boolean Use Non BAU Mandated Capacity Construction Schedule</v>
      </c>
      <c r="D261" s="6" t="s">
        <v>78</v>
      </c>
      <c r="E261" s="44"/>
      <c r="F261" s="6" t="s">
        <v>92</v>
      </c>
      <c r="G261" s="44"/>
      <c r="H261" s="43">
        <v>636</v>
      </c>
      <c r="I261" s="44" t="s">
        <v>45</v>
      </c>
      <c r="J261" s="274" t="str">
        <f>IF(ISBLANK(INDEX('Policy Characteristics'!D:D,MATCH($C261,'Policy Characteristics'!$C:$C,0))),"",INDEX('Policy Characteristics'!D:D,MATCH($C261,'Policy Characteristics'!$C:$C,0)))</f>
        <v>Non Reference Case Mandated Capacity Construction</v>
      </c>
      <c r="K261" s="272" t="str">
        <f>IF(ISBLANK(INDEX('Policy Characteristics'!E:E,MATCH($C261,'Policy Characteristics'!$C:$C,0))),"",INDEX('Policy Characteristics'!E:E,MATCH($C261,'Policy Characteristics'!$C:$C,0)))</f>
        <v/>
      </c>
      <c r="L261" s="272">
        <f>IF(ISBLANK(INDEX('Policy Characteristics'!F:F,MATCH($C261,'Policy Characteristics'!$C:$C,0))),"",INDEX('Policy Characteristics'!F:F,MATCH($C261,'Policy Characteristics'!$C:$C,0)))</f>
        <v>0</v>
      </c>
      <c r="M261" s="272">
        <f>IF(ISBLANK(INDEX('Policy Characteristics'!G:G,MATCH($C261,'Policy Characteristics'!$C:$C,0))),"",INDEX('Policy Characteristics'!G:G,MATCH($C261,'Policy Characteristics'!$C:$C,0)))</f>
        <v>1</v>
      </c>
      <c r="N261" s="272">
        <f>IF(ISBLANK(INDEX('Policy Characteristics'!H:H,MATCH($C261,'Policy Characteristics'!$C:$C,0))),"",INDEX('Policy Characteristics'!H:H,MATCH($C261,'Policy Characteristics'!$C:$C,0)))</f>
        <v>1</v>
      </c>
      <c r="O261" s="272" t="str">
        <f>IF(ISBLANK(INDEX('Policy Characteristics'!I:I,MATCH($C261,'Policy Characteristics'!$C:$C,0))),"",INDEX('Policy Characteristics'!I:I,MATCH($C261,'Policy Characteristics'!$C:$C,0)))</f>
        <v>on/off</v>
      </c>
      <c r="P261" s="272"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272" t="str">
        <f>IF(ISBLANK(INDEX('Policy Characteristics'!K:K,MATCH($C261,'Policy Characteristics'!$C:$C,0))),"",INDEX('Policy Characteristics'!K:K,MATCH($C261,'Policy Characteristics'!$C:$C,0)))</f>
        <v/>
      </c>
      <c r="R261" s="272" t="str">
        <f>IF(ISBLANK(INDEX('Policy Characteristics'!L:L,MATCH($C261,'Policy Characteristics'!$C:$C,0))),"",INDEX('Policy Characteristics'!L:L,MATCH($C261,'Policy Characteristics'!$C:$C,0)))</f>
        <v/>
      </c>
    </row>
    <row r="262" spans="1:18" s="4" customFormat="1" x14ac:dyDescent="0.25">
      <c r="A262" s="272" t="str">
        <f>IF(ISBLANK(INDEX('Policy Characteristics'!A:A,MATCH($C262,'Policy Characteristics'!$C:$C,0))),"",INDEX('Policy Characteristics'!A:A,MATCH($C262,'Policy Characteristics'!$C:$C,0)))</f>
        <v>Electricity Supply</v>
      </c>
      <c r="B262" s="272" t="str">
        <f>IF(ISBLANK(INDEX('Policy Characteristics'!B:B,MATCH($C262,'Policy Characteristics'!$C:$C,0))),"",INDEX('Policy Characteristics'!B:B,MATCH($C262,'Policy Characteristics'!$C:$C,0)))</f>
        <v>Non Reference Case Mandated Capacity Construction</v>
      </c>
      <c r="C262" s="274" t="str">
        <f t="shared" si="22"/>
        <v>Boolean Use Non BAU Mandated Capacity Construction Schedule</v>
      </c>
      <c r="D262" s="6" t="s">
        <v>472</v>
      </c>
      <c r="E262" s="44"/>
      <c r="F262" s="6" t="s">
        <v>475</v>
      </c>
      <c r="G262" s="44"/>
      <c r="H262" s="43">
        <v>637</v>
      </c>
      <c r="I262" s="44" t="s">
        <v>45</v>
      </c>
      <c r="J262" s="274" t="str">
        <f>IF(ISBLANK(INDEX('Policy Characteristics'!D:D,MATCH($C262,'Policy Characteristics'!$C:$C,0))),"",INDEX('Policy Characteristics'!D:D,MATCH($C262,'Policy Characteristics'!$C:$C,0)))</f>
        <v>Non Reference Case Mandated Capacity Construction</v>
      </c>
      <c r="K262" s="272" t="str">
        <f>IF(ISBLANK(INDEX('Policy Characteristics'!E:E,MATCH($C262,'Policy Characteristics'!$C:$C,0))),"",INDEX('Policy Characteristics'!E:E,MATCH($C262,'Policy Characteristics'!$C:$C,0)))</f>
        <v/>
      </c>
      <c r="L262" s="272">
        <f>IF(ISBLANK(INDEX('Policy Characteristics'!F:F,MATCH($C262,'Policy Characteristics'!$C:$C,0))),"",INDEX('Policy Characteristics'!F:F,MATCH($C262,'Policy Characteristics'!$C:$C,0)))</f>
        <v>0</v>
      </c>
      <c r="M262" s="272">
        <f>IF(ISBLANK(INDEX('Policy Characteristics'!G:G,MATCH($C262,'Policy Characteristics'!$C:$C,0))),"",INDEX('Policy Characteristics'!G:G,MATCH($C262,'Policy Characteristics'!$C:$C,0)))</f>
        <v>1</v>
      </c>
      <c r="N262" s="272">
        <f>IF(ISBLANK(INDEX('Policy Characteristics'!H:H,MATCH($C262,'Policy Characteristics'!$C:$C,0))),"",INDEX('Policy Characteristics'!H:H,MATCH($C262,'Policy Characteristics'!$C:$C,0)))</f>
        <v>1</v>
      </c>
      <c r="O262" s="272" t="str">
        <f>IF(ISBLANK(INDEX('Policy Characteristics'!I:I,MATCH($C262,'Policy Characteristics'!$C:$C,0))),"",INDEX('Policy Characteristics'!I:I,MATCH($C262,'Policy Characteristics'!$C:$C,0)))</f>
        <v>on/off</v>
      </c>
      <c r="P262" s="272"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272" t="str">
        <f>IF(ISBLANK(INDEX('Policy Characteristics'!K:K,MATCH($C262,'Policy Characteristics'!$C:$C,0))),"",INDEX('Policy Characteristics'!K:K,MATCH($C262,'Policy Characteristics'!$C:$C,0)))</f>
        <v/>
      </c>
      <c r="R262" s="272" t="str">
        <f>IF(ISBLANK(INDEX('Policy Characteristics'!L:L,MATCH($C262,'Policy Characteristics'!$C:$C,0))),"",INDEX('Policy Characteristics'!L:L,MATCH($C262,'Policy Characteristics'!$C:$C,0)))</f>
        <v/>
      </c>
    </row>
    <row r="263" spans="1:18" s="4" customFormat="1" x14ac:dyDescent="0.25">
      <c r="A263" s="272" t="str">
        <f>IF(ISBLANK(INDEX('Policy Characteristics'!A:A,MATCH($C263,'Policy Characteristics'!$C:$C,0))),"",INDEX('Policy Characteristics'!A:A,MATCH($C263,'Policy Characteristics'!$C:$C,0)))</f>
        <v>Electricity Supply</v>
      </c>
      <c r="B263" s="272" t="str">
        <f>IF(ISBLANK(INDEX('Policy Characteristics'!B:B,MATCH($C263,'Policy Characteristics'!$C:$C,0))),"",INDEX('Policy Characteristics'!B:B,MATCH($C263,'Policy Characteristics'!$C:$C,0)))</f>
        <v>Non Reference Case Mandated Capacity Construction</v>
      </c>
      <c r="C263" s="274" t="str">
        <f t="shared" si="22"/>
        <v>Boolean Use Non BAU Mandated Capacity Construction Schedule</v>
      </c>
      <c r="D263" s="6" t="s">
        <v>79</v>
      </c>
      <c r="E263" s="44"/>
      <c r="F263" s="6" t="s">
        <v>93</v>
      </c>
      <c r="G263" s="44"/>
      <c r="H263" s="43">
        <v>638</v>
      </c>
      <c r="I263" s="44" t="s">
        <v>45</v>
      </c>
      <c r="J263" s="274" t="str">
        <f>IF(ISBLANK(INDEX('Policy Characteristics'!D:D,MATCH($C263,'Policy Characteristics'!$C:$C,0))),"",INDEX('Policy Characteristics'!D:D,MATCH($C263,'Policy Characteristics'!$C:$C,0)))</f>
        <v>Non Reference Case Mandated Capacity Construction</v>
      </c>
      <c r="K263" s="272" t="str">
        <f>IF(ISBLANK(INDEX('Policy Characteristics'!E:E,MATCH($C263,'Policy Characteristics'!$C:$C,0))),"",INDEX('Policy Characteristics'!E:E,MATCH($C263,'Policy Characteristics'!$C:$C,0)))</f>
        <v/>
      </c>
      <c r="L263" s="272">
        <f>IF(ISBLANK(INDEX('Policy Characteristics'!F:F,MATCH($C263,'Policy Characteristics'!$C:$C,0))),"",INDEX('Policy Characteristics'!F:F,MATCH($C263,'Policy Characteristics'!$C:$C,0)))</f>
        <v>0</v>
      </c>
      <c r="M263" s="272">
        <f>IF(ISBLANK(INDEX('Policy Characteristics'!G:G,MATCH($C263,'Policy Characteristics'!$C:$C,0))),"",INDEX('Policy Characteristics'!G:G,MATCH($C263,'Policy Characteristics'!$C:$C,0)))</f>
        <v>1</v>
      </c>
      <c r="N263" s="272">
        <f>IF(ISBLANK(INDEX('Policy Characteristics'!H:H,MATCH($C263,'Policy Characteristics'!$C:$C,0))),"",INDEX('Policy Characteristics'!H:H,MATCH($C263,'Policy Characteristics'!$C:$C,0)))</f>
        <v>1</v>
      </c>
      <c r="O263" s="272" t="str">
        <f>IF(ISBLANK(INDEX('Policy Characteristics'!I:I,MATCH($C263,'Policy Characteristics'!$C:$C,0))),"",INDEX('Policy Characteristics'!I:I,MATCH($C263,'Policy Characteristics'!$C:$C,0)))</f>
        <v>on/off</v>
      </c>
      <c r="P263" s="272"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272" t="str">
        <f>IF(ISBLANK(INDEX('Policy Characteristics'!K:K,MATCH($C263,'Policy Characteristics'!$C:$C,0))),"",INDEX('Policy Characteristics'!K:K,MATCH($C263,'Policy Characteristics'!$C:$C,0)))</f>
        <v/>
      </c>
      <c r="R263" s="272" t="str">
        <f>IF(ISBLANK(INDEX('Policy Characteristics'!L:L,MATCH($C263,'Policy Characteristics'!$C:$C,0))),"",INDEX('Policy Characteristics'!L:L,MATCH($C263,'Policy Characteristics'!$C:$C,0)))</f>
        <v/>
      </c>
    </row>
    <row r="264" spans="1:18" s="4" customFormat="1" x14ac:dyDescent="0.25">
      <c r="A264" s="272" t="str">
        <f>IF(ISBLANK(INDEX('Policy Characteristics'!A:A,MATCH($C264,'Policy Characteristics'!$C:$C,0))),"",INDEX('Policy Characteristics'!A:A,MATCH($C264,'Policy Characteristics'!$C:$C,0)))</f>
        <v>Electricity Supply</v>
      </c>
      <c r="B264" s="272" t="str">
        <f>IF(ISBLANK(INDEX('Policy Characteristics'!B:B,MATCH($C264,'Policy Characteristics'!$C:$C,0))),"",INDEX('Policy Characteristics'!B:B,MATCH($C264,'Policy Characteristics'!$C:$C,0)))</f>
        <v>Non Reference Case Mandated Capacity Construction</v>
      </c>
      <c r="C264" s="274" t="str">
        <f t="shared" si="22"/>
        <v>Boolean Use Non BAU Mandated Capacity Construction Schedule</v>
      </c>
      <c r="D264" s="6" t="s">
        <v>80</v>
      </c>
      <c r="E264" s="44"/>
      <c r="F264" s="6" t="s">
        <v>94</v>
      </c>
      <c r="G264" s="44"/>
      <c r="H264" s="43">
        <v>639</v>
      </c>
      <c r="I264" s="44" t="s">
        <v>45</v>
      </c>
      <c r="J264" s="274" t="str">
        <f>IF(ISBLANK(INDEX('Policy Characteristics'!D:D,MATCH($C264,'Policy Characteristics'!$C:$C,0))),"",INDEX('Policy Characteristics'!D:D,MATCH($C264,'Policy Characteristics'!$C:$C,0)))</f>
        <v>Non Reference Case Mandated Capacity Construction</v>
      </c>
      <c r="K264" s="272" t="str">
        <f>IF(ISBLANK(INDEX('Policy Characteristics'!E:E,MATCH($C264,'Policy Characteristics'!$C:$C,0))),"",INDEX('Policy Characteristics'!E:E,MATCH($C264,'Policy Characteristics'!$C:$C,0)))</f>
        <v/>
      </c>
      <c r="L264" s="272">
        <f>IF(ISBLANK(INDEX('Policy Characteristics'!F:F,MATCH($C264,'Policy Characteristics'!$C:$C,0))),"",INDEX('Policy Characteristics'!F:F,MATCH($C264,'Policy Characteristics'!$C:$C,0)))</f>
        <v>0</v>
      </c>
      <c r="M264" s="272">
        <f>IF(ISBLANK(INDEX('Policy Characteristics'!G:G,MATCH($C264,'Policy Characteristics'!$C:$C,0))),"",INDEX('Policy Characteristics'!G:G,MATCH($C264,'Policy Characteristics'!$C:$C,0)))</f>
        <v>1</v>
      </c>
      <c r="N264" s="272">
        <f>IF(ISBLANK(INDEX('Policy Characteristics'!H:H,MATCH($C264,'Policy Characteristics'!$C:$C,0))),"",INDEX('Policy Characteristics'!H:H,MATCH($C264,'Policy Characteristics'!$C:$C,0)))</f>
        <v>1</v>
      </c>
      <c r="O264" s="272" t="str">
        <f>IF(ISBLANK(INDEX('Policy Characteristics'!I:I,MATCH($C264,'Policy Characteristics'!$C:$C,0))),"",INDEX('Policy Characteristics'!I:I,MATCH($C264,'Policy Characteristics'!$C:$C,0)))</f>
        <v>on/off</v>
      </c>
      <c r="P264" s="272"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272" t="str">
        <f>IF(ISBLANK(INDEX('Policy Characteristics'!K:K,MATCH($C264,'Policy Characteristics'!$C:$C,0))),"",INDEX('Policy Characteristics'!K:K,MATCH($C264,'Policy Characteristics'!$C:$C,0)))</f>
        <v/>
      </c>
      <c r="R264" s="272" t="str">
        <f>IF(ISBLANK(INDEX('Policy Characteristics'!L:L,MATCH($C264,'Policy Characteristics'!$C:$C,0))),"",INDEX('Policy Characteristics'!L:L,MATCH($C264,'Policy Characteristics'!$C:$C,0)))</f>
        <v/>
      </c>
    </row>
    <row r="265" spans="1:18" s="4" customFormat="1" x14ac:dyDescent="0.25">
      <c r="A265" s="272" t="str">
        <f>IF(ISBLANK(INDEX('Policy Characteristics'!A:A,MATCH($C265,'Policy Characteristics'!$C:$C,0))),"",INDEX('Policy Characteristics'!A:A,MATCH($C265,'Policy Characteristics'!$C:$C,0)))</f>
        <v>Electricity Supply</v>
      </c>
      <c r="B265" s="272" t="str">
        <f>IF(ISBLANK(INDEX('Policy Characteristics'!B:B,MATCH($C265,'Policy Characteristics'!$C:$C,0))),"",INDEX('Policy Characteristics'!B:B,MATCH($C265,'Policy Characteristics'!$C:$C,0)))</f>
        <v>Non Reference Case Mandated Capacity Construction</v>
      </c>
      <c r="C265" s="274" t="str">
        <f t="shared" si="22"/>
        <v>Boolean Use Non BAU Mandated Capacity Construction Schedule</v>
      </c>
      <c r="D265" s="6" t="s">
        <v>81</v>
      </c>
      <c r="E265" s="44"/>
      <c r="F265" s="6" t="s">
        <v>95</v>
      </c>
      <c r="G265" s="44"/>
      <c r="H265" s="43">
        <v>640</v>
      </c>
      <c r="I265" s="44" t="s">
        <v>45</v>
      </c>
      <c r="J265" s="274" t="str">
        <f>IF(ISBLANK(INDEX('Policy Characteristics'!D:D,MATCH($C265,'Policy Characteristics'!$C:$C,0))),"",INDEX('Policy Characteristics'!D:D,MATCH($C265,'Policy Characteristics'!$C:$C,0)))</f>
        <v>Non Reference Case Mandated Capacity Construction</v>
      </c>
      <c r="K265" s="272" t="str">
        <f>IF(ISBLANK(INDEX('Policy Characteristics'!E:E,MATCH($C265,'Policy Characteristics'!$C:$C,0))),"",INDEX('Policy Characteristics'!E:E,MATCH($C265,'Policy Characteristics'!$C:$C,0)))</f>
        <v/>
      </c>
      <c r="L265" s="272">
        <f>IF(ISBLANK(INDEX('Policy Characteristics'!F:F,MATCH($C265,'Policy Characteristics'!$C:$C,0))),"",INDEX('Policy Characteristics'!F:F,MATCH($C265,'Policy Characteristics'!$C:$C,0)))</f>
        <v>0</v>
      </c>
      <c r="M265" s="272">
        <f>IF(ISBLANK(INDEX('Policy Characteristics'!G:G,MATCH($C265,'Policy Characteristics'!$C:$C,0))),"",INDEX('Policy Characteristics'!G:G,MATCH($C265,'Policy Characteristics'!$C:$C,0)))</f>
        <v>1</v>
      </c>
      <c r="N265" s="272">
        <f>IF(ISBLANK(INDEX('Policy Characteristics'!H:H,MATCH($C265,'Policy Characteristics'!$C:$C,0))),"",INDEX('Policy Characteristics'!H:H,MATCH($C265,'Policy Characteristics'!$C:$C,0)))</f>
        <v>1</v>
      </c>
      <c r="O265" s="272" t="str">
        <f>IF(ISBLANK(INDEX('Policy Characteristics'!I:I,MATCH($C265,'Policy Characteristics'!$C:$C,0))),"",INDEX('Policy Characteristics'!I:I,MATCH($C265,'Policy Characteristics'!$C:$C,0)))</f>
        <v>on/off</v>
      </c>
      <c r="P265" s="272"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272" t="str">
        <f>IF(ISBLANK(INDEX('Policy Characteristics'!K:K,MATCH($C265,'Policy Characteristics'!$C:$C,0))),"",INDEX('Policy Characteristics'!K:K,MATCH($C265,'Policy Characteristics'!$C:$C,0)))</f>
        <v/>
      </c>
      <c r="R265" s="272" t="str">
        <f>IF(ISBLANK(INDEX('Policy Characteristics'!L:L,MATCH($C265,'Policy Characteristics'!$C:$C,0))),"",INDEX('Policy Characteristics'!L:L,MATCH($C265,'Policy Characteristics'!$C:$C,0)))</f>
        <v/>
      </c>
    </row>
    <row r="266" spans="1:18" s="4" customFormat="1" x14ac:dyDescent="0.25">
      <c r="A266" s="272" t="str">
        <f>IF(ISBLANK(INDEX('Policy Characteristics'!A:A,MATCH($C266,'Policy Characteristics'!$C:$C,0))),"",INDEX('Policy Characteristics'!A:A,MATCH($C266,'Policy Characteristics'!$C:$C,0)))</f>
        <v>Electricity Supply</v>
      </c>
      <c r="B266" s="272" t="str">
        <f>IF(ISBLANK(INDEX('Policy Characteristics'!B:B,MATCH($C266,'Policy Characteristics'!$C:$C,0))),"",INDEX('Policy Characteristics'!B:B,MATCH($C266,'Policy Characteristics'!$C:$C,0)))</f>
        <v>Non Reference Case Mandated Capacity Construction</v>
      </c>
      <c r="C266" s="274" t="str">
        <f t="shared" si="22"/>
        <v>Boolean Use Non BAU Mandated Capacity Construction Schedule</v>
      </c>
      <c r="D266" s="6" t="s">
        <v>2473</v>
      </c>
      <c r="E266" s="44"/>
      <c r="F266" s="6" t="s">
        <v>460</v>
      </c>
      <c r="G266" s="44"/>
      <c r="H266" s="43">
        <v>641</v>
      </c>
      <c r="I266" s="44" t="s">
        <v>45</v>
      </c>
      <c r="J266" s="274" t="str">
        <f>IF(ISBLANK(INDEX('Policy Characteristics'!D:D,MATCH($C266,'Policy Characteristics'!$C:$C,0))),"",INDEX('Policy Characteristics'!D:D,MATCH($C266,'Policy Characteristics'!$C:$C,0)))</f>
        <v>Non Reference Case Mandated Capacity Construction</v>
      </c>
      <c r="K266" s="272" t="str">
        <f>IF(ISBLANK(INDEX('Policy Characteristics'!E:E,MATCH($C266,'Policy Characteristics'!$C:$C,0))),"",INDEX('Policy Characteristics'!E:E,MATCH($C266,'Policy Characteristics'!$C:$C,0)))</f>
        <v/>
      </c>
      <c r="L266" s="272">
        <f>IF(ISBLANK(INDEX('Policy Characteristics'!F:F,MATCH($C266,'Policy Characteristics'!$C:$C,0))),"",INDEX('Policy Characteristics'!F:F,MATCH($C266,'Policy Characteristics'!$C:$C,0)))</f>
        <v>0</v>
      </c>
      <c r="M266" s="272">
        <f>IF(ISBLANK(INDEX('Policy Characteristics'!G:G,MATCH($C266,'Policy Characteristics'!$C:$C,0))),"",INDEX('Policy Characteristics'!G:G,MATCH($C266,'Policy Characteristics'!$C:$C,0)))</f>
        <v>1</v>
      </c>
      <c r="N266" s="272">
        <f>IF(ISBLANK(INDEX('Policy Characteristics'!H:H,MATCH($C266,'Policy Characteristics'!$C:$C,0))),"",INDEX('Policy Characteristics'!H:H,MATCH($C266,'Policy Characteristics'!$C:$C,0)))</f>
        <v>1</v>
      </c>
      <c r="O266" s="272" t="str">
        <f>IF(ISBLANK(INDEX('Policy Characteristics'!I:I,MATCH($C266,'Policy Characteristics'!$C:$C,0))),"",INDEX('Policy Characteristics'!I:I,MATCH($C266,'Policy Characteristics'!$C:$C,0)))</f>
        <v>on/off</v>
      </c>
      <c r="P266" s="272"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272" t="str">
        <f>IF(ISBLANK(INDEX('Policy Characteristics'!K:K,MATCH($C266,'Policy Characteristics'!$C:$C,0))),"",INDEX('Policy Characteristics'!K:K,MATCH($C266,'Policy Characteristics'!$C:$C,0)))</f>
        <v/>
      </c>
      <c r="R266" s="272" t="str">
        <f>IF(ISBLANK(INDEX('Policy Characteristics'!L:L,MATCH($C266,'Policy Characteristics'!$C:$C,0))),"",INDEX('Policy Characteristics'!L:L,MATCH($C266,'Policy Characteristics'!$C:$C,0)))</f>
        <v/>
      </c>
    </row>
    <row r="267" spans="1:18" s="4" customFormat="1" x14ac:dyDescent="0.25">
      <c r="A267" s="272" t="str">
        <f>IF(ISBLANK(INDEX('Policy Characteristics'!A:A,MATCH($C267,'Policy Characteristics'!$C:$C,0))),"",INDEX('Policy Characteristics'!A:A,MATCH($C267,'Policy Characteristics'!$C:$C,0)))</f>
        <v>Electricity Supply</v>
      </c>
      <c r="B267" s="272" t="str">
        <f>IF(ISBLANK(INDEX('Policy Characteristics'!B:B,MATCH($C267,'Policy Characteristics'!$C:$C,0))),"",INDEX('Policy Characteristics'!B:B,MATCH($C267,'Policy Characteristics'!$C:$C,0)))</f>
        <v>Non Reference Case Mandated Capacity Construction</v>
      </c>
      <c r="C267" s="274" t="str">
        <f t="shared" si="22"/>
        <v>Boolean Use Non BAU Mandated Capacity Construction Schedule</v>
      </c>
      <c r="D267" s="6" t="s">
        <v>328</v>
      </c>
      <c r="E267" s="44"/>
      <c r="F267" s="6" t="s">
        <v>330</v>
      </c>
      <c r="G267" s="44"/>
      <c r="H267" s="43">
        <v>642</v>
      </c>
      <c r="I267" s="44" t="s">
        <v>45</v>
      </c>
      <c r="J267" s="274" t="str">
        <f>IF(ISBLANK(INDEX('Policy Characteristics'!D:D,MATCH($C267,'Policy Characteristics'!$C:$C,0))),"",INDEX('Policy Characteristics'!D:D,MATCH($C267,'Policy Characteristics'!$C:$C,0)))</f>
        <v>Non Reference Case Mandated Capacity Construction</v>
      </c>
      <c r="K267" s="272" t="str">
        <f>IF(ISBLANK(INDEX('Policy Characteristics'!E:E,MATCH($C267,'Policy Characteristics'!$C:$C,0))),"",INDEX('Policy Characteristics'!E:E,MATCH($C267,'Policy Characteristics'!$C:$C,0)))</f>
        <v/>
      </c>
      <c r="L267" s="272">
        <f>IF(ISBLANK(INDEX('Policy Characteristics'!F:F,MATCH($C267,'Policy Characteristics'!$C:$C,0))),"",INDEX('Policy Characteristics'!F:F,MATCH($C267,'Policy Characteristics'!$C:$C,0)))</f>
        <v>0</v>
      </c>
      <c r="M267" s="272">
        <f>IF(ISBLANK(INDEX('Policy Characteristics'!G:G,MATCH($C267,'Policy Characteristics'!$C:$C,0))),"",INDEX('Policy Characteristics'!G:G,MATCH($C267,'Policy Characteristics'!$C:$C,0)))</f>
        <v>1</v>
      </c>
      <c r="N267" s="272">
        <f>IF(ISBLANK(INDEX('Policy Characteristics'!H:H,MATCH($C267,'Policy Characteristics'!$C:$C,0))),"",INDEX('Policy Characteristics'!H:H,MATCH($C267,'Policy Characteristics'!$C:$C,0)))</f>
        <v>1</v>
      </c>
      <c r="O267" s="272" t="str">
        <f>IF(ISBLANK(INDEX('Policy Characteristics'!I:I,MATCH($C267,'Policy Characteristics'!$C:$C,0))),"",INDEX('Policy Characteristics'!I:I,MATCH($C267,'Policy Characteristics'!$C:$C,0)))</f>
        <v>on/off</v>
      </c>
      <c r="P267" s="272"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272" t="str">
        <f>IF(ISBLANK(INDEX('Policy Characteristics'!K:K,MATCH($C267,'Policy Characteristics'!$C:$C,0))),"",INDEX('Policy Characteristics'!K:K,MATCH($C267,'Policy Characteristics'!$C:$C,0)))</f>
        <v/>
      </c>
      <c r="R267" s="272" t="str">
        <f>IF(ISBLANK(INDEX('Policy Characteristics'!L:L,MATCH($C267,'Policy Characteristics'!$C:$C,0))),"",INDEX('Policy Characteristics'!L:L,MATCH($C267,'Policy Characteristics'!$C:$C,0)))</f>
        <v/>
      </c>
    </row>
    <row r="268" spans="1:18" s="4" customFormat="1" x14ac:dyDescent="0.25">
      <c r="A268" s="272" t="str">
        <f>IF(ISBLANK(INDEX('Policy Characteristics'!A:A,MATCH($C268,'Policy Characteristics'!$C:$C,0))),"",INDEX('Policy Characteristics'!A:A,MATCH($C268,'Policy Characteristics'!$C:$C,0)))</f>
        <v>Electricity Supply</v>
      </c>
      <c r="B268" s="272" t="str">
        <f>IF(ISBLANK(INDEX('Policy Characteristics'!B:B,MATCH($C268,'Policy Characteristics'!$C:$C,0))),"",INDEX('Policy Characteristics'!B:B,MATCH($C268,'Policy Characteristics'!$C:$C,0)))</f>
        <v>Non Reference Case Mandated Capacity Construction</v>
      </c>
      <c r="C268" s="274" t="str">
        <f t="shared" si="22"/>
        <v>Boolean Use Non BAU Mandated Capacity Construction Schedule</v>
      </c>
      <c r="D268" s="6" t="s">
        <v>329</v>
      </c>
      <c r="E268" s="44"/>
      <c r="F268" s="6" t="s">
        <v>331</v>
      </c>
      <c r="G268" s="44"/>
      <c r="H268" s="43">
        <v>643</v>
      </c>
      <c r="I268" s="44" t="s">
        <v>45</v>
      </c>
      <c r="J268" s="274" t="str">
        <f>IF(ISBLANK(INDEX('Policy Characteristics'!D:D,MATCH($C268,'Policy Characteristics'!$C:$C,0))),"",INDEX('Policy Characteristics'!D:D,MATCH($C268,'Policy Characteristics'!$C:$C,0)))</f>
        <v>Non Reference Case Mandated Capacity Construction</v>
      </c>
      <c r="K268" s="272" t="str">
        <f>IF(ISBLANK(INDEX('Policy Characteristics'!E:E,MATCH($C268,'Policy Characteristics'!$C:$C,0))),"",INDEX('Policy Characteristics'!E:E,MATCH($C268,'Policy Characteristics'!$C:$C,0)))</f>
        <v/>
      </c>
      <c r="L268" s="272">
        <f>IF(ISBLANK(INDEX('Policy Characteristics'!F:F,MATCH($C268,'Policy Characteristics'!$C:$C,0))),"",INDEX('Policy Characteristics'!F:F,MATCH($C268,'Policy Characteristics'!$C:$C,0)))</f>
        <v>0</v>
      </c>
      <c r="M268" s="272">
        <f>IF(ISBLANK(INDEX('Policy Characteristics'!G:G,MATCH($C268,'Policy Characteristics'!$C:$C,0))),"",INDEX('Policy Characteristics'!G:G,MATCH($C268,'Policy Characteristics'!$C:$C,0)))</f>
        <v>1</v>
      </c>
      <c r="N268" s="272">
        <f>IF(ISBLANK(INDEX('Policy Characteristics'!H:H,MATCH($C268,'Policy Characteristics'!$C:$C,0))),"",INDEX('Policy Characteristics'!H:H,MATCH($C268,'Policy Characteristics'!$C:$C,0)))</f>
        <v>1</v>
      </c>
      <c r="O268" s="272" t="str">
        <f>IF(ISBLANK(INDEX('Policy Characteristics'!I:I,MATCH($C268,'Policy Characteristics'!$C:$C,0))),"",INDEX('Policy Characteristics'!I:I,MATCH($C268,'Policy Characteristics'!$C:$C,0)))</f>
        <v>on/off</v>
      </c>
      <c r="P268" s="272"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272" t="str">
        <f>IF(ISBLANK(INDEX('Policy Characteristics'!K:K,MATCH($C268,'Policy Characteristics'!$C:$C,0))),"",INDEX('Policy Characteristics'!K:K,MATCH($C268,'Policy Characteristics'!$C:$C,0)))</f>
        <v/>
      </c>
      <c r="R268" s="272" t="str">
        <f>IF(ISBLANK(INDEX('Policy Characteristics'!L:L,MATCH($C268,'Policy Characteristics'!$C:$C,0))),"",INDEX('Policy Characteristics'!L:L,MATCH($C268,'Policy Characteristics'!$C:$C,0)))</f>
        <v/>
      </c>
    </row>
    <row r="269" spans="1:18" s="4" customFormat="1" x14ac:dyDescent="0.25">
      <c r="A269" s="272" t="str">
        <f>IF(ISBLANK(INDEX('Policy Characteristics'!A:A,MATCH($C269,'Policy Characteristics'!$C:$C,0))),"",INDEX('Policy Characteristics'!A:A,MATCH($C269,'Policy Characteristics'!$C:$C,0)))</f>
        <v>Electricity Supply</v>
      </c>
      <c r="B269" s="272" t="str">
        <f>IF(ISBLANK(INDEX('Policy Characteristics'!B:B,MATCH($C269,'Policy Characteristics'!$C:$C,0))),"",INDEX('Policy Characteristics'!B:B,MATCH($C269,'Policy Characteristics'!$C:$C,0)))</f>
        <v>Non Reference Case Mandated Capacity Construction</v>
      </c>
      <c r="C269" s="274" t="str">
        <f t="shared" si="22"/>
        <v>Boolean Use Non BAU Mandated Capacity Construction Schedule</v>
      </c>
      <c r="D269" s="6" t="s">
        <v>468</v>
      </c>
      <c r="E269" s="44"/>
      <c r="F269" s="6" t="s">
        <v>467</v>
      </c>
      <c r="G269" s="44"/>
      <c r="H269" s="43">
        <v>644</v>
      </c>
      <c r="I269" s="44" t="s">
        <v>45</v>
      </c>
      <c r="J269" s="274" t="str">
        <f>IF(ISBLANK(INDEX('Policy Characteristics'!D:D,MATCH($C269,'Policy Characteristics'!$C:$C,0))),"",INDEX('Policy Characteristics'!D:D,MATCH($C269,'Policy Characteristics'!$C:$C,0)))</f>
        <v>Non Reference Case Mandated Capacity Construction</v>
      </c>
      <c r="K269" s="272" t="str">
        <f>IF(ISBLANK(INDEX('Policy Characteristics'!E:E,MATCH($C269,'Policy Characteristics'!$C:$C,0))),"",INDEX('Policy Characteristics'!E:E,MATCH($C269,'Policy Characteristics'!$C:$C,0)))</f>
        <v/>
      </c>
      <c r="L269" s="272">
        <f>IF(ISBLANK(INDEX('Policy Characteristics'!F:F,MATCH($C269,'Policy Characteristics'!$C:$C,0))),"",INDEX('Policy Characteristics'!F:F,MATCH($C269,'Policy Characteristics'!$C:$C,0)))</f>
        <v>0</v>
      </c>
      <c r="M269" s="272">
        <f>IF(ISBLANK(INDEX('Policy Characteristics'!G:G,MATCH($C269,'Policy Characteristics'!$C:$C,0))),"",INDEX('Policy Characteristics'!G:G,MATCH($C269,'Policy Characteristics'!$C:$C,0)))</f>
        <v>1</v>
      </c>
      <c r="N269" s="272">
        <f>IF(ISBLANK(INDEX('Policy Characteristics'!H:H,MATCH($C269,'Policy Characteristics'!$C:$C,0))),"",INDEX('Policy Characteristics'!H:H,MATCH($C269,'Policy Characteristics'!$C:$C,0)))</f>
        <v>1</v>
      </c>
      <c r="O269" s="272" t="str">
        <f>IF(ISBLANK(INDEX('Policy Characteristics'!I:I,MATCH($C269,'Policy Characteristics'!$C:$C,0))),"",INDEX('Policy Characteristics'!I:I,MATCH($C269,'Policy Characteristics'!$C:$C,0)))</f>
        <v>on/off</v>
      </c>
      <c r="P269" s="272"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272" t="str">
        <f>IF(ISBLANK(INDEX('Policy Characteristics'!K:K,MATCH($C269,'Policy Characteristics'!$C:$C,0))),"",INDEX('Policy Characteristics'!K:K,MATCH($C269,'Policy Characteristics'!$C:$C,0)))</f>
        <v/>
      </c>
      <c r="R269" s="272" t="str">
        <f>IF(ISBLANK(INDEX('Policy Characteristics'!L:L,MATCH($C269,'Policy Characteristics'!$C:$C,0))),"",INDEX('Policy Characteristics'!L:L,MATCH($C269,'Policy Characteristics'!$C:$C,0)))</f>
        <v/>
      </c>
    </row>
    <row r="270" spans="1:18" s="4" customFormat="1" x14ac:dyDescent="0.25">
      <c r="A270" s="272" t="str">
        <f>IF(ISBLANK(INDEX('Policy Characteristics'!A:A,MATCH($C270,'Policy Characteristics'!$C:$C,0))),"",INDEX('Policy Characteristics'!A:A,MATCH($C270,'Policy Characteristics'!$C:$C,0)))</f>
        <v>Electricity Supply</v>
      </c>
      <c r="B270" s="272" t="str">
        <f>IF(ISBLANK(INDEX('Policy Characteristics'!B:B,MATCH($C270,'Policy Characteristics'!$C:$C,0))),"",INDEX('Policy Characteristics'!B:B,MATCH($C270,'Policy Characteristics'!$C:$C,0)))</f>
        <v>Non Reference Case Mandated Capacity Construction</v>
      </c>
      <c r="C270" s="274" t="str">
        <f t="shared" si="22"/>
        <v>Boolean Use Non BAU Mandated Capacity Construction Schedule</v>
      </c>
      <c r="D270" s="6" t="s">
        <v>477</v>
      </c>
      <c r="E270" s="44"/>
      <c r="F270" s="6" t="s">
        <v>478</v>
      </c>
      <c r="G270" s="44"/>
      <c r="H270" s="43">
        <v>645</v>
      </c>
      <c r="I270" s="44" t="s">
        <v>45</v>
      </c>
      <c r="J270" s="274" t="str">
        <f>IF(ISBLANK(INDEX('Policy Characteristics'!D:D,MATCH($C270,'Policy Characteristics'!$C:$C,0))),"",INDEX('Policy Characteristics'!D:D,MATCH($C270,'Policy Characteristics'!$C:$C,0)))</f>
        <v>Non Reference Case Mandated Capacity Construction</v>
      </c>
      <c r="K270" s="272" t="str">
        <f>IF(ISBLANK(INDEX('Policy Characteristics'!E:E,MATCH($C270,'Policy Characteristics'!$C:$C,0))),"",INDEX('Policy Characteristics'!E:E,MATCH($C270,'Policy Characteristics'!$C:$C,0)))</f>
        <v/>
      </c>
      <c r="L270" s="272">
        <f>IF(ISBLANK(INDEX('Policy Characteristics'!F:F,MATCH($C270,'Policy Characteristics'!$C:$C,0))),"",INDEX('Policy Characteristics'!F:F,MATCH($C270,'Policy Characteristics'!$C:$C,0)))</f>
        <v>0</v>
      </c>
      <c r="M270" s="272">
        <f>IF(ISBLANK(INDEX('Policy Characteristics'!G:G,MATCH($C270,'Policy Characteristics'!$C:$C,0))),"",INDEX('Policy Characteristics'!G:G,MATCH($C270,'Policy Characteristics'!$C:$C,0)))</f>
        <v>1</v>
      </c>
      <c r="N270" s="272">
        <f>IF(ISBLANK(INDEX('Policy Characteristics'!H:H,MATCH($C270,'Policy Characteristics'!$C:$C,0))),"",INDEX('Policy Characteristics'!H:H,MATCH($C270,'Policy Characteristics'!$C:$C,0)))</f>
        <v>1</v>
      </c>
      <c r="O270" s="272" t="str">
        <f>IF(ISBLANK(INDEX('Policy Characteristics'!I:I,MATCH($C270,'Policy Characteristics'!$C:$C,0))),"",INDEX('Policy Characteristics'!I:I,MATCH($C270,'Policy Characteristics'!$C:$C,0)))</f>
        <v>on/off</v>
      </c>
      <c r="P270" s="272"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272" t="str">
        <f>IF(ISBLANK(INDEX('Policy Characteristics'!K:K,MATCH($C270,'Policy Characteristics'!$C:$C,0))),"",INDEX('Policy Characteristics'!K:K,MATCH($C270,'Policy Characteristics'!$C:$C,0)))</f>
        <v/>
      </c>
      <c r="R270" s="272" t="str">
        <f>IF(ISBLANK(INDEX('Policy Characteristics'!L:L,MATCH($C270,'Policy Characteristics'!$C:$C,0))),"",INDEX('Policy Characteristics'!L:L,MATCH($C270,'Policy Characteristics'!$C:$C,0)))</f>
        <v/>
      </c>
    </row>
    <row r="271" spans="1:18" s="4" customFormat="1" x14ac:dyDescent="0.25">
      <c r="A271" s="272" t="str">
        <f>IF(ISBLANK(INDEX('Policy Characteristics'!A:A,MATCH($C271,'Policy Characteristics'!$C:$C,0))),"",INDEX('Policy Characteristics'!A:A,MATCH($C271,'Policy Characteristics'!$C:$C,0)))</f>
        <v>Electricity Supply</v>
      </c>
      <c r="B271" s="272" t="str">
        <f>IF(ISBLANK(INDEX('Policy Characteristics'!B:B,MATCH($C271,'Policy Characteristics'!$C:$C,0))),"",INDEX('Policy Characteristics'!B:B,MATCH($C271,'Policy Characteristics'!$C:$C,0)))</f>
        <v>Non Reference Case Mandated Capacity Construction</v>
      </c>
      <c r="C271" s="274" t="str">
        <f t="shared" si="22"/>
        <v>Boolean Use Non BAU Mandated Capacity Construction Schedule</v>
      </c>
      <c r="D271" s="6" t="s">
        <v>2831</v>
      </c>
      <c r="E271" s="44"/>
      <c r="F271" s="6" t="s">
        <v>2525</v>
      </c>
      <c r="G271" s="44"/>
      <c r="H271" s="43">
        <v>646</v>
      </c>
      <c r="I271" s="44" t="s">
        <v>45</v>
      </c>
      <c r="J271" s="274" t="str">
        <f>IF(ISBLANK(INDEX('Policy Characteristics'!D:D,MATCH($C271,'Policy Characteristics'!$C:$C,0))),"",INDEX('Policy Characteristics'!D:D,MATCH($C271,'Policy Characteristics'!$C:$C,0)))</f>
        <v>Non Reference Case Mandated Capacity Construction</v>
      </c>
      <c r="K271" s="272" t="str">
        <f>IF(ISBLANK(INDEX('Policy Characteristics'!E:E,MATCH($C271,'Policy Characteristics'!$C:$C,0))),"",INDEX('Policy Characteristics'!E:E,MATCH($C271,'Policy Characteristics'!$C:$C,0)))</f>
        <v/>
      </c>
      <c r="L271" s="272">
        <f>IF(ISBLANK(INDEX('Policy Characteristics'!F:F,MATCH($C271,'Policy Characteristics'!$C:$C,0))),"",INDEX('Policy Characteristics'!F:F,MATCH($C271,'Policy Characteristics'!$C:$C,0)))</f>
        <v>0</v>
      </c>
      <c r="M271" s="272">
        <f>IF(ISBLANK(INDEX('Policy Characteristics'!G:G,MATCH($C271,'Policy Characteristics'!$C:$C,0))),"",INDEX('Policy Characteristics'!G:G,MATCH($C271,'Policy Characteristics'!$C:$C,0)))</f>
        <v>1</v>
      </c>
      <c r="N271" s="272">
        <f>IF(ISBLANK(INDEX('Policy Characteristics'!H:H,MATCH($C271,'Policy Characteristics'!$C:$C,0))),"",INDEX('Policy Characteristics'!H:H,MATCH($C271,'Policy Characteristics'!$C:$C,0)))</f>
        <v>1</v>
      </c>
      <c r="O271" s="272" t="str">
        <f>IF(ISBLANK(INDEX('Policy Characteristics'!I:I,MATCH($C271,'Policy Characteristics'!$C:$C,0))),"",INDEX('Policy Characteristics'!I:I,MATCH($C271,'Policy Characteristics'!$C:$C,0)))</f>
        <v>on/off</v>
      </c>
      <c r="P271" s="272"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272" t="str">
        <f>IF(ISBLANK(INDEX('Policy Characteristics'!K:K,MATCH($C271,'Policy Characteristics'!$C:$C,0))),"",INDEX('Policy Characteristics'!K:K,MATCH($C271,'Policy Characteristics'!$C:$C,0)))</f>
        <v/>
      </c>
      <c r="R271" s="272" t="str">
        <f>IF(ISBLANK(INDEX('Policy Characteristics'!L:L,MATCH($C271,'Policy Characteristics'!$C:$C,0))),"",INDEX('Policy Characteristics'!L:L,MATCH($C271,'Policy Characteristics'!$C:$C,0)))</f>
        <v/>
      </c>
    </row>
    <row r="272" spans="1:18" s="4" customFormat="1" x14ac:dyDescent="0.25">
      <c r="A272" s="272" t="str">
        <f>IF(ISBLANK(INDEX('Policy Characteristics'!A:A,MATCH($C272,'Policy Characteristics'!$C:$C,0))),"",INDEX('Policy Characteristics'!A:A,MATCH($C272,'Policy Characteristics'!$C:$C,0)))</f>
        <v>Electricity Supply</v>
      </c>
      <c r="B272" s="272" t="str">
        <f>IF(ISBLANK(INDEX('Policy Characteristics'!B:B,MATCH($C272,'Policy Characteristics'!$C:$C,0))),"",INDEX('Policy Characteristics'!B:B,MATCH($C272,'Policy Characteristics'!$C:$C,0)))</f>
        <v>Non Reference Case Mandated Capacity Construction</v>
      </c>
      <c r="C272" s="274" t="str">
        <f t="shared" si="22"/>
        <v>Boolean Use Non BAU Mandated Capacity Construction Schedule</v>
      </c>
      <c r="D272" s="6" t="s">
        <v>2832</v>
      </c>
      <c r="E272" s="44"/>
      <c r="F272" s="6" t="s">
        <v>2659</v>
      </c>
      <c r="G272" s="44"/>
      <c r="H272" s="43">
        <v>647</v>
      </c>
      <c r="I272" s="44" t="s">
        <v>45</v>
      </c>
      <c r="J272" s="274" t="str">
        <f>IF(ISBLANK(INDEX('Policy Characteristics'!D:D,MATCH($C272,'Policy Characteristics'!$C:$C,0))),"",INDEX('Policy Characteristics'!D:D,MATCH($C272,'Policy Characteristics'!$C:$C,0)))</f>
        <v>Non Reference Case Mandated Capacity Construction</v>
      </c>
      <c r="K272" s="272" t="str">
        <f>IF(ISBLANK(INDEX('Policy Characteristics'!E:E,MATCH($C272,'Policy Characteristics'!$C:$C,0))),"",INDEX('Policy Characteristics'!E:E,MATCH($C272,'Policy Characteristics'!$C:$C,0)))</f>
        <v/>
      </c>
      <c r="L272" s="272">
        <f>IF(ISBLANK(INDEX('Policy Characteristics'!F:F,MATCH($C272,'Policy Characteristics'!$C:$C,0))),"",INDEX('Policy Characteristics'!F:F,MATCH($C272,'Policy Characteristics'!$C:$C,0)))</f>
        <v>0</v>
      </c>
      <c r="M272" s="272">
        <f>IF(ISBLANK(INDEX('Policy Characteristics'!G:G,MATCH($C272,'Policy Characteristics'!$C:$C,0))),"",INDEX('Policy Characteristics'!G:G,MATCH($C272,'Policy Characteristics'!$C:$C,0)))</f>
        <v>1</v>
      </c>
      <c r="N272" s="272">
        <f>IF(ISBLANK(INDEX('Policy Characteristics'!H:H,MATCH($C272,'Policy Characteristics'!$C:$C,0))),"",INDEX('Policy Characteristics'!H:H,MATCH($C272,'Policy Characteristics'!$C:$C,0)))</f>
        <v>1</v>
      </c>
      <c r="O272" s="272" t="str">
        <f>IF(ISBLANK(INDEX('Policy Characteristics'!I:I,MATCH($C272,'Policy Characteristics'!$C:$C,0))),"",INDEX('Policy Characteristics'!I:I,MATCH($C272,'Policy Characteristics'!$C:$C,0)))</f>
        <v>on/off</v>
      </c>
      <c r="P272" s="272"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272" t="str">
        <f>IF(ISBLANK(INDEX('Policy Characteristics'!K:K,MATCH($C272,'Policy Characteristics'!$C:$C,0))),"",INDEX('Policy Characteristics'!K:K,MATCH($C272,'Policy Characteristics'!$C:$C,0)))</f>
        <v/>
      </c>
      <c r="R272" s="272" t="str">
        <f>IF(ISBLANK(INDEX('Policy Characteristics'!L:L,MATCH($C272,'Policy Characteristics'!$C:$C,0))),"",INDEX('Policy Characteristics'!L:L,MATCH($C272,'Policy Characteristics'!$C:$C,0)))</f>
        <v/>
      </c>
    </row>
    <row r="273" spans="1:18" s="4" customFormat="1" x14ac:dyDescent="0.25">
      <c r="A273" s="272" t="str">
        <f>IF(ISBLANK(INDEX('Policy Characteristics'!A:A,MATCH($C273,'Policy Characteristics'!$C:$C,0))),"",INDEX('Policy Characteristics'!A:A,MATCH($C273,'Policy Characteristics'!$C:$C,0)))</f>
        <v>Electricity Supply</v>
      </c>
      <c r="B273" s="272" t="str">
        <f>IF(ISBLANK(INDEX('Policy Characteristics'!B:B,MATCH($C273,'Policy Characteristics'!$C:$C,0))),"",INDEX('Policy Characteristics'!B:B,MATCH($C273,'Policy Characteristics'!$C:$C,0)))</f>
        <v>Non Reference Case Mandated Capacity Construction</v>
      </c>
      <c r="C273" s="274" t="str">
        <f t="shared" si="22"/>
        <v>Boolean Use Non BAU Mandated Capacity Construction Schedule</v>
      </c>
      <c r="D273" s="6" t="s">
        <v>2833</v>
      </c>
      <c r="E273" s="44"/>
      <c r="F273" s="6" t="s">
        <v>2527</v>
      </c>
      <c r="G273" s="44"/>
      <c r="H273" s="43">
        <v>648</v>
      </c>
      <c r="I273" s="44" t="s">
        <v>45</v>
      </c>
      <c r="J273" s="274" t="str">
        <f>IF(ISBLANK(INDEX('Policy Characteristics'!D:D,MATCH($C273,'Policy Characteristics'!$C:$C,0))),"",INDEX('Policy Characteristics'!D:D,MATCH($C273,'Policy Characteristics'!$C:$C,0)))</f>
        <v>Non Reference Case Mandated Capacity Construction</v>
      </c>
      <c r="K273" s="272" t="str">
        <f>IF(ISBLANK(INDEX('Policy Characteristics'!E:E,MATCH($C273,'Policy Characteristics'!$C:$C,0))),"",INDEX('Policy Characteristics'!E:E,MATCH($C273,'Policy Characteristics'!$C:$C,0)))</f>
        <v/>
      </c>
      <c r="L273" s="272">
        <f>IF(ISBLANK(INDEX('Policy Characteristics'!F:F,MATCH($C273,'Policy Characteristics'!$C:$C,0))),"",INDEX('Policy Characteristics'!F:F,MATCH($C273,'Policy Characteristics'!$C:$C,0)))</f>
        <v>0</v>
      </c>
      <c r="M273" s="272">
        <f>IF(ISBLANK(INDEX('Policy Characteristics'!G:G,MATCH($C273,'Policy Characteristics'!$C:$C,0))),"",INDEX('Policy Characteristics'!G:G,MATCH($C273,'Policy Characteristics'!$C:$C,0)))</f>
        <v>1</v>
      </c>
      <c r="N273" s="272">
        <f>IF(ISBLANK(INDEX('Policy Characteristics'!H:H,MATCH($C273,'Policy Characteristics'!$C:$C,0))),"",INDEX('Policy Characteristics'!H:H,MATCH($C273,'Policy Characteristics'!$C:$C,0)))</f>
        <v>1</v>
      </c>
      <c r="O273" s="272" t="str">
        <f>IF(ISBLANK(INDEX('Policy Characteristics'!I:I,MATCH($C273,'Policy Characteristics'!$C:$C,0))),"",INDEX('Policy Characteristics'!I:I,MATCH($C273,'Policy Characteristics'!$C:$C,0)))</f>
        <v>on/off</v>
      </c>
      <c r="P273" s="272"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272" t="str">
        <f>IF(ISBLANK(INDEX('Policy Characteristics'!K:K,MATCH($C273,'Policy Characteristics'!$C:$C,0))),"",INDEX('Policy Characteristics'!K:K,MATCH($C273,'Policy Characteristics'!$C:$C,0)))</f>
        <v/>
      </c>
      <c r="R273" s="272" t="str">
        <f>IF(ISBLANK(INDEX('Policy Characteristics'!L:L,MATCH($C273,'Policy Characteristics'!$C:$C,0))),"",INDEX('Policy Characteristics'!L:L,MATCH($C273,'Policy Characteristics'!$C:$C,0)))</f>
        <v/>
      </c>
    </row>
    <row r="274" spans="1:18" s="4" customFormat="1" x14ac:dyDescent="0.25">
      <c r="A274" s="272" t="str">
        <f>IF(ISBLANK(INDEX('Policy Characteristics'!A:A,MATCH($C274,'Policy Characteristics'!$C:$C,0))),"",INDEX('Policy Characteristics'!A:A,MATCH($C274,'Policy Characteristics'!$C:$C,0)))</f>
        <v>Electricity Supply</v>
      </c>
      <c r="B274" s="272" t="str">
        <f>IF(ISBLANK(INDEX('Policy Characteristics'!B:B,MATCH($C274,'Policy Characteristics'!$C:$C,0))),"",INDEX('Policy Characteristics'!B:B,MATCH($C274,'Policy Characteristics'!$C:$C,0)))</f>
        <v>Non Reference Case RPS Qualifying Resources</v>
      </c>
      <c r="C274" s="275" t="s">
        <v>379</v>
      </c>
      <c r="D274" s="44"/>
      <c r="E274" s="44"/>
      <c r="F274" s="44"/>
      <c r="G274" s="44"/>
      <c r="H274" s="43">
        <v>649</v>
      </c>
      <c r="I274" s="44" t="s">
        <v>45</v>
      </c>
      <c r="J274" s="274" t="str">
        <f>IF(ISBLANK(INDEX('Policy Characteristics'!D:D,MATCH($C274,'Policy Characteristics'!$C:$C,0))),"",INDEX('Policy Characteristics'!D:D,MATCH($C274,'Policy Characteristics'!$C:$C,0)))</f>
        <v>Non Reference Case RPS Qualifying Resources</v>
      </c>
      <c r="K274" s="272" t="str">
        <f>IF(ISBLANK(INDEX('Policy Characteristics'!E:E,MATCH($C274,'Policy Characteristics'!$C:$C,0))),"",INDEX('Policy Characteristics'!E:E,MATCH($C274,'Policy Characteristics'!$C:$C,0)))</f>
        <v>elec non BAU RPS qualifying resources</v>
      </c>
      <c r="L274" s="272">
        <f>IF(ISBLANK(INDEX('Policy Characteristics'!F:F,MATCH($C274,'Policy Characteristics'!$C:$C,0))),"",INDEX('Policy Characteristics'!F:F,MATCH($C274,'Policy Characteristics'!$C:$C,0)))</f>
        <v>0</v>
      </c>
      <c r="M274" s="272">
        <f>IF(ISBLANK(INDEX('Policy Characteristics'!G:G,MATCH($C274,'Policy Characteristics'!$C:$C,0))),"",INDEX('Policy Characteristics'!G:G,MATCH($C274,'Policy Characteristics'!$C:$C,0)))</f>
        <v>1</v>
      </c>
      <c r="N274" s="272">
        <f>IF(ISBLANK(INDEX('Policy Characteristics'!H:H,MATCH($C274,'Policy Characteristics'!$C:$C,0))),"",INDEX('Policy Characteristics'!H:H,MATCH($C274,'Policy Characteristics'!$C:$C,0)))</f>
        <v>1</v>
      </c>
      <c r="O274" s="272" t="str">
        <f>IF(ISBLANK(INDEX('Policy Characteristics'!I:I,MATCH($C274,'Policy Characteristics'!$C:$C,0))),"",INDEX('Policy Characteristics'!I:I,MATCH($C274,'Policy Characteristics'!$C:$C,0)))</f>
        <v>on/off</v>
      </c>
      <c r="P274" s="272" t="str">
        <f>IF(ISBLANK(INDEX('Policy Characteristics'!J:J,MATCH($C274,'Policy Characteristics'!$C:$C,0))),"",INDEX('Policy Characteristics'!J:J,MATCH($C274,'Policy Characteristics'!$C:$C,0)))</f>
        <v/>
      </c>
      <c r="Q274" s="272" t="str">
        <f>IF(ISBLANK(INDEX('Policy Characteristics'!K:K,MATCH($C274,'Policy Characteristics'!$C:$C,0))),"",INDEX('Policy Characteristics'!K:K,MATCH($C274,'Policy Characteristics'!$C:$C,0)))</f>
        <v/>
      </c>
      <c r="R274" s="272" t="str">
        <f>IF(ISBLANK(INDEX('Policy Characteristics'!L:L,MATCH($C274,'Policy Characteristics'!$C:$C,0))),"",INDEX('Policy Characteristics'!L:L,MATCH($C274,'Policy Characteristics'!$C:$C,0)))</f>
        <v/>
      </c>
    </row>
    <row r="275" spans="1:18" s="4" customFormat="1" x14ac:dyDescent="0.25">
      <c r="A275" s="272" t="str">
        <f>IF(ISBLANK(INDEX('Policy Characteristics'!A:A,MATCH($C275,'Policy Characteristics'!$C:$C,0))),"",INDEX('Policy Characteristics'!A:A,MATCH($C275,'Policy Characteristics'!$C:$C,0)))</f>
        <v>Electricity Supply</v>
      </c>
      <c r="B275" s="272" t="str">
        <f>IF(ISBLANK(INDEX('Policy Characteristics'!B:B,MATCH($C275,'Policy Characteristics'!$C:$C,0))),"",INDEX('Policy Characteristics'!B:B,MATCH($C275,'Policy Characteristics'!$C:$C,0)))</f>
        <v>Nuclear Plant Lifetime Extension</v>
      </c>
      <c r="C275" s="275" t="s">
        <v>2289</v>
      </c>
      <c r="D275" s="6"/>
      <c r="E275" s="45"/>
      <c r="F275" s="6"/>
      <c r="G275" s="45"/>
      <c r="H275" s="43">
        <v>35</v>
      </c>
      <c r="I275" s="6" t="s">
        <v>45</v>
      </c>
      <c r="J275" s="274" t="str">
        <f>IF(ISBLANK(INDEX('Policy Characteristics'!D:D,MATCH($C275,'Policy Characteristics'!$C:$C,0))),"",INDEX('Policy Characteristics'!D:D,MATCH($C275,'Policy Characteristics'!$C:$C,0)))</f>
        <v>Nuclear Lifetime Extension</v>
      </c>
      <c r="K275" s="272" t="str">
        <f>IF(ISBLANK(INDEX('Policy Characteristics'!E:E,MATCH($C275,'Policy Characteristics'!$C:$C,0))),"",INDEX('Policy Characteristics'!E:E,MATCH($C275,'Policy Characteristics'!$C:$C,0)))</f>
        <v/>
      </c>
      <c r="L275" s="272">
        <f>IF(ISBLANK(INDEX('Policy Characteristics'!F:F,MATCH($C275,'Policy Characteristics'!$C:$C,0))),"",INDEX('Policy Characteristics'!F:F,MATCH($C275,'Policy Characteristics'!$C:$C,0)))</f>
        <v>0</v>
      </c>
      <c r="M275" s="272">
        <f>IF(ISBLANK(INDEX('Policy Characteristics'!G:G,MATCH($C275,'Policy Characteristics'!$C:$C,0))),"",INDEX('Policy Characteristics'!G:G,MATCH($C275,'Policy Characteristics'!$C:$C,0)))</f>
        <v>20</v>
      </c>
      <c r="N275" s="272">
        <f>IF(ISBLANK(INDEX('Policy Characteristics'!H:H,MATCH($C275,'Policy Characteristics'!$C:$C,0))),"",INDEX('Policy Characteristics'!H:H,MATCH($C275,'Policy Characteristics'!$C:$C,0)))</f>
        <v>1</v>
      </c>
      <c r="O275" s="272" t="str">
        <f>IF(ISBLANK(INDEX('Policy Characteristics'!I:I,MATCH($C275,'Policy Characteristics'!$C:$C,0))),"",INDEX('Policy Characteristics'!I:I,MATCH($C275,'Policy Characteristics'!$C:$C,0)))</f>
        <v>year(s)</v>
      </c>
      <c r="P275" s="272"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272" t="str">
        <f>IF(ISBLANK(INDEX('Policy Characteristics'!K:K,MATCH($C275,'Policy Characteristics'!$C:$C,0))),"",INDEX('Policy Characteristics'!K:K,MATCH($C275,'Policy Characteristics'!$C:$C,0)))</f>
        <v>electricity-sector-main.html#life-ext</v>
      </c>
      <c r="R275" s="272" t="str">
        <f>IF(ISBLANK(INDEX('Policy Characteristics'!L:L,MATCH($C275,'Policy Characteristics'!$C:$C,0))),"",INDEX('Policy Characteristics'!L:L,MATCH($C275,'Policy Characteristics'!$C:$C,0)))</f>
        <v>nuclear-lifetime-extension.html</v>
      </c>
    </row>
    <row r="276" spans="1:18" s="2" customFormat="1" x14ac:dyDescent="0.25">
      <c r="A276" s="272" t="str">
        <f>IF(ISBLANK(INDEX('Policy Characteristics'!A:A,MATCH($C276,'Policy Characteristics'!$C:$C,0))),"",INDEX('Policy Characteristics'!A:A,MATCH($C276,'Policy Characteristics'!$C:$C,0)))</f>
        <v>Electricity Supply</v>
      </c>
      <c r="B276" s="272" t="str">
        <f>IF(ISBLANK(INDEX('Policy Characteristics'!B:B,MATCH($C276,'Policy Characteristics'!$C:$C,0))),"",INDEX('Policy Characteristics'!B:B,MATCH($C276,'Policy Characteristics'!$C:$C,0)))</f>
        <v>Reduce Plant Downtime</v>
      </c>
      <c r="C276" s="273" t="s">
        <v>267</v>
      </c>
      <c r="D276" s="6" t="s">
        <v>471</v>
      </c>
      <c r="E276" s="6" t="s">
        <v>268</v>
      </c>
      <c r="F276" s="44"/>
      <c r="G276" s="6"/>
      <c r="H276" s="46">
        <v>650</v>
      </c>
      <c r="I276" s="6" t="s">
        <v>45</v>
      </c>
      <c r="J276" s="274" t="str">
        <f>IF(ISBLANK(INDEX('Policy Characteristics'!D:D,MATCH($C276,'Policy Characteristics'!$C:$C,0))),"",INDEX('Policy Characteristics'!D:D,MATCH($C276,'Policy Characteristics'!$C:$C,0)))</f>
        <v>Reduce Plant Downtime</v>
      </c>
      <c r="K276" s="272" t="str">
        <f>IF(ISBLANK(INDEX('Policy Characteristics'!E:E,MATCH($C276,'Policy Characteristics'!$C:$C,0))),"",INDEX('Policy Characteristics'!E:E,MATCH($C276,'Policy Characteristics'!$C:$C,0)))</f>
        <v>elec reduce plant downtime</v>
      </c>
      <c r="L276" s="285">
        <f>IF(ISBLANK(INDEX('Policy Characteristics'!F:F,MATCH($C276,'Policy Characteristics'!$C:$C,0))),"",INDEX('Policy Characteristics'!F:F,MATCH($C276,'Policy Characteristics'!$C:$C,0)))</f>
        <v>0</v>
      </c>
      <c r="M276" s="285">
        <f>IF(ISBLANK(INDEX('Policy Characteristics'!G:G,MATCH($C276,'Policy Characteristics'!$C:$C,0))),"",INDEX('Policy Characteristics'!G:G,MATCH($C276,'Policy Characteristics'!$C:$C,0)))</f>
        <v>0.6</v>
      </c>
      <c r="N276" s="285">
        <f>IF(ISBLANK(INDEX('Policy Characteristics'!H:H,MATCH($C276,'Policy Characteristics'!$C:$C,0))),"",INDEX('Policy Characteristics'!H:H,MATCH($C276,'Policy Characteristics'!$C:$C,0)))</f>
        <v>0.01</v>
      </c>
      <c r="O276" s="272" t="str">
        <f>IF(ISBLANK(INDEX('Policy Characteristics'!I:I,MATCH($C276,'Policy Characteristics'!$C:$C,0))),"",INDEX('Policy Characteristics'!I:I,MATCH($C276,'Policy Characteristics'!$C:$C,0)))</f>
        <v>% reduction in downtime</v>
      </c>
      <c r="P276" s="272"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272" t="str">
        <f>IF(ISBLANK(INDEX('Policy Characteristics'!K:K,MATCH($C276,'Policy Characteristics'!$C:$C,0))),"",INDEX('Policy Characteristics'!K:K,MATCH($C276,'Policy Characteristics'!$C:$C,0)))</f>
        <v>electricity-sector-main.html#red-downtime</v>
      </c>
      <c r="R276" s="272" t="str">
        <f>IF(ISBLANK(INDEX('Policy Characteristics'!L:L,MATCH($C276,'Policy Characteristics'!$C:$C,0))),"",INDEX('Policy Characteristics'!L:L,MATCH($C276,'Policy Characteristics'!$C:$C,0)))</f>
        <v>reduce-downtime.html</v>
      </c>
    </row>
    <row r="277" spans="1:18" s="2" customFormat="1" x14ac:dyDescent="0.25">
      <c r="A277" s="272" t="str">
        <f>IF(ISBLANK(INDEX('Policy Characteristics'!A:A,MATCH($C277,'Policy Characteristics'!$C:$C,0))),"",INDEX('Policy Characteristics'!A:A,MATCH($C277,'Policy Characteristics'!$C:$C,0)))</f>
        <v>Electricity Supply</v>
      </c>
      <c r="B277" s="272" t="str">
        <f>IF(ISBLANK(INDEX('Policy Characteristics'!B:B,MATCH($C277,'Policy Characteristics'!$C:$C,0))),"",INDEX('Policy Characteristics'!B:B,MATCH($C277,'Policy Characteristics'!$C:$C,0)))</f>
        <v>Reduce Plant Downtime</v>
      </c>
      <c r="C277" s="276" t="str">
        <f t="shared" ref="C277:C306" si="23">C$276</f>
        <v>Percentage Reduction in Plant Downtime</v>
      </c>
      <c r="D277" s="6" t="s">
        <v>471</v>
      </c>
      <c r="E277" s="6" t="s">
        <v>269</v>
      </c>
      <c r="F277" s="44"/>
      <c r="G277" s="6"/>
      <c r="H277" s="46">
        <v>651</v>
      </c>
      <c r="I277" s="6" t="s">
        <v>46</v>
      </c>
      <c r="J277" s="274" t="str">
        <f>IF(ISBLANK(INDEX('Policy Characteristics'!D:D,MATCH($C277,'Policy Characteristics'!$C:$C,0))),"",INDEX('Policy Characteristics'!D:D,MATCH($C277,'Policy Characteristics'!$C:$C,0)))</f>
        <v>Reduce Plant Downtime</v>
      </c>
      <c r="K277" s="272" t="str">
        <f>IF(ISBLANK(INDEX('Policy Characteristics'!E:E,MATCH($C277,'Policy Characteristics'!$C:$C,0))),"",INDEX('Policy Characteristics'!E:E,MATCH($C277,'Policy Characteristics'!$C:$C,0)))</f>
        <v>elec reduce plant downtime</v>
      </c>
      <c r="L277" s="285">
        <f>IF(ISBLANK(INDEX('Policy Characteristics'!F:F,MATCH($C277,'Policy Characteristics'!$C:$C,0))),"",INDEX('Policy Characteristics'!F:F,MATCH($C277,'Policy Characteristics'!$C:$C,0)))</f>
        <v>0</v>
      </c>
      <c r="M277" s="285">
        <f>IF(ISBLANK(INDEX('Policy Characteristics'!G:G,MATCH($C277,'Policy Characteristics'!$C:$C,0))),"",INDEX('Policy Characteristics'!G:G,MATCH($C277,'Policy Characteristics'!$C:$C,0)))</f>
        <v>0.6</v>
      </c>
      <c r="N277" s="285">
        <f>IF(ISBLANK(INDEX('Policy Characteristics'!H:H,MATCH($C277,'Policy Characteristics'!$C:$C,0))),"",INDEX('Policy Characteristics'!H:H,MATCH($C277,'Policy Characteristics'!$C:$C,0)))</f>
        <v>0.01</v>
      </c>
      <c r="O277" s="272" t="str">
        <f>IF(ISBLANK(INDEX('Policy Characteristics'!I:I,MATCH($C277,'Policy Characteristics'!$C:$C,0))),"",INDEX('Policy Characteristics'!I:I,MATCH($C277,'Policy Characteristics'!$C:$C,0)))</f>
        <v>% reduction in downtime</v>
      </c>
      <c r="P277" s="272"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272" t="str">
        <f>IF(ISBLANK(INDEX('Policy Characteristics'!K:K,MATCH($C277,'Policy Characteristics'!$C:$C,0))),"",INDEX('Policy Characteristics'!K:K,MATCH($C277,'Policy Characteristics'!$C:$C,0)))</f>
        <v>electricity-sector-main.html#red-downtime</v>
      </c>
      <c r="R277" s="272" t="str">
        <f>IF(ISBLANK(INDEX('Policy Characteristics'!L:L,MATCH($C277,'Policy Characteristics'!$C:$C,0))),"",INDEX('Policy Characteristics'!L:L,MATCH($C277,'Policy Characteristics'!$C:$C,0)))</f>
        <v>reduce-downtime.html</v>
      </c>
    </row>
    <row r="278" spans="1:18" s="2" customFormat="1" x14ac:dyDescent="0.25">
      <c r="A278" s="272" t="str">
        <f>IF(ISBLANK(INDEX('Policy Characteristics'!A:A,MATCH($C278,'Policy Characteristics'!$C:$C,0))),"",INDEX('Policy Characteristics'!A:A,MATCH($C278,'Policy Characteristics'!$C:$C,0)))</f>
        <v>Electricity Supply</v>
      </c>
      <c r="B278" s="272" t="str">
        <f>IF(ISBLANK(INDEX('Policy Characteristics'!B:B,MATCH($C278,'Policy Characteristics'!$C:$C,0))),"",INDEX('Policy Characteristics'!B:B,MATCH($C278,'Policy Characteristics'!$C:$C,0)))</f>
        <v>Reduce Plant Downtime</v>
      </c>
      <c r="C278" s="276" t="str">
        <f t="shared" si="23"/>
        <v>Percentage Reduction in Plant Downtime</v>
      </c>
      <c r="D278" s="6" t="s">
        <v>471</v>
      </c>
      <c r="E278" s="6" t="s">
        <v>270</v>
      </c>
      <c r="F278" s="44"/>
      <c r="G278" s="6"/>
      <c r="H278" s="46">
        <v>652</v>
      </c>
      <c r="I278" s="6" t="s">
        <v>46</v>
      </c>
      <c r="J278" s="274" t="str">
        <f>IF(ISBLANK(INDEX('Policy Characteristics'!D:D,MATCH($C278,'Policy Characteristics'!$C:$C,0))),"",INDEX('Policy Characteristics'!D:D,MATCH($C278,'Policy Characteristics'!$C:$C,0)))</f>
        <v>Reduce Plant Downtime</v>
      </c>
      <c r="K278" s="272" t="str">
        <f>IF(ISBLANK(INDEX('Policy Characteristics'!E:E,MATCH($C278,'Policy Characteristics'!$C:$C,0))),"",INDEX('Policy Characteristics'!E:E,MATCH($C278,'Policy Characteristics'!$C:$C,0)))</f>
        <v>elec reduce plant downtime</v>
      </c>
      <c r="L278" s="285">
        <f>IF(ISBLANK(INDEX('Policy Characteristics'!F:F,MATCH($C278,'Policy Characteristics'!$C:$C,0))),"",INDEX('Policy Characteristics'!F:F,MATCH($C278,'Policy Characteristics'!$C:$C,0)))</f>
        <v>0</v>
      </c>
      <c r="M278" s="285">
        <f>IF(ISBLANK(INDEX('Policy Characteristics'!G:G,MATCH($C278,'Policy Characteristics'!$C:$C,0))),"",INDEX('Policy Characteristics'!G:G,MATCH($C278,'Policy Characteristics'!$C:$C,0)))</f>
        <v>0.6</v>
      </c>
      <c r="N278" s="285">
        <f>IF(ISBLANK(INDEX('Policy Characteristics'!H:H,MATCH($C278,'Policy Characteristics'!$C:$C,0))),"",INDEX('Policy Characteristics'!H:H,MATCH($C278,'Policy Characteristics'!$C:$C,0)))</f>
        <v>0.01</v>
      </c>
      <c r="O278" s="272" t="str">
        <f>IF(ISBLANK(INDEX('Policy Characteristics'!I:I,MATCH($C278,'Policy Characteristics'!$C:$C,0))),"",INDEX('Policy Characteristics'!I:I,MATCH($C278,'Policy Characteristics'!$C:$C,0)))</f>
        <v>% reduction in downtime</v>
      </c>
      <c r="P278" s="272"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272" t="str">
        <f>IF(ISBLANK(INDEX('Policy Characteristics'!K:K,MATCH($C278,'Policy Characteristics'!$C:$C,0))),"",INDEX('Policy Characteristics'!K:K,MATCH($C278,'Policy Characteristics'!$C:$C,0)))</f>
        <v>electricity-sector-main.html#red-downtime</v>
      </c>
      <c r="R278" s="272" t="str">
        <f>IF(ISBLANK(INDEX('Policy Characteristics'!L:L,MATCH($C278,'Policy Characteristics'!$C:$C,0))),"",INDEX('Policy Characteristics'!L:L,MATCH($C278,'Policy Characteristics'!$C:$C,0)))</f>
        <v>reduce-downtime.html</v>
      </c>
    </row>
    <row r="279" spans="1:18" s="2" customFormat="1" x14ac:dyDescent="0.25">
      <c r="A279" s="272" t="str">
        <f>IF(ISBLANK(INDEX('Policy Characteristics'!A:A,MATCH($C279,'Policy Characteristics'!$C:$C,0))),"",INDEX('Policy Characteristics'!A:A,MATCH($C279,'Policy Characteristics'!$C:$C,0)))</f>
        <v>Electricity Supply</v>
      </c>
      <c r="B279" s="272" t="str">
        <f>IF(ISBLANK(INDEX('Policy Characteristics'!B:B,MATCH($C279,'Policy Characteristics'!$C:$C,0))),"",INDEX('Policy Characteristics'!B:B,MATCH($C279,'Policy Characteristics'!$C:$C,0)))</f>
        <v>Reduce Plant Downtime</v>
      </c>
      <c r="C279" s="276" t="str">
        <f t="shared" si="23"/>
        <v>Percentage Reduction in Plant Downtime</v>
      </c>
      <c r="D279" s="6" t="s">
        <v>326</v>
      </c>
      <c r="E279" s="6" t="s">
        <v>268</v>
      </c>
      <c r="F279" s="6" t="s">
        <v>321</v>
      </c>
      <c r="G279" s="6" t="s">
        <v>327</v>
      </c>
      <c r="H279" s="46">
        <v>141</v>
      </c>
      <c r="I279" s="6" t="s">
        <v>45</v>
      </c>
      <c r="J279" s="274" t="str">
        <f>IF(ISBLANK(INDEX('Policy Characteristics'!D:D,MATCH($C279,'Policy Characteristics'!$C:$C,0))),"",INDEX('Policy Characteristics'!D:D,MATCH($C279,'Policy Characteristics'!$C:$C,0)))</f>
        <v>Reduce Plant Downtime</v>
      </c>
      <c r="K279" s="272" t="str">
        <f>IF(ISBLANK(INDEX('Policy Characteristics'!E:E,MATCH($C279,'Policy Characteristics'!$C:$C,0))),"",INDEX('Policy Characteristics'!E:E,MATCH($C279,'Policy Characteristics'!$C:$C,0)))</f>
        <v>elec reduce plant downtime</v>
      </c>
      <c r="L279" s="285">
        <f>IF(ISBLANK(INDEX('Policy Characteristics'!F:F,MATCH($C279,'Policy Characteristics'!$C:$C,0))),"",INDEX('Policy Characteristics'!F:F,MATCH($C279,'Policy Characteristics'!$C:$C,0)))</f>
        <v>0</v>
      </c>
      <c r="M279" s="285">
        <f>IF(ISBLANK(INDEX('Policy Characteristics'!G:G,MATCH($C279,'Policy Characteristics'!$C:$C,0))),"",INDEX('Policy Characteristics'!G:G,MATCH($C279,'Policy Characteristics'!$C:$C,0)))</f>
        <v>0.6</v>
      </c>
      <c r="N279" s="285">
        <f>IF(ISBLANK(INDEX('Policy Characteristics'!H:H,MATCH($C279,'Policy Characteristics'!$C:$C,0))),"",INDEX('Policy Characteristics'!H:H,MATCH($C279,'Policy Characteristics'!$C:$C,0)))</f>
        <v>0.01</v>
      </c>
      <c r="O279" s="272" t="str">
        <f>IF(ISBLANK(INDEX('Policy Characteristics'!I:I,MATCH($C279,'Policy Characteristics'!$C:$C,0))),"",INDEX('Policy Characteristics'!I:I,MATCH($C279,'Policy Characteristics'!$C:$C,0)))</f>
        <v>% reduction in downtime</v>
      </c>
      <c r="P279" s="272"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272" t="str">
        <f>IF(ISBLANK(INDEX('Policy Characteristics'!K:K,MATCH($C279,'Policy Characteristics'!$C:$C,0))),"",INDEX('Policy Characteristics'!K:K,MATCH($C279,'Policy Characteristics'!$C:$C,0)))</f>
        <v>electricity-sector-main.html#red-downtime</v>
      </c>
      <c r="R279" s="272" t="str">
        <f>IF(ISBLANK(INDEX('Policy Characteristics'!L:L,MATCH($C279,'Policy Characteristics'!$C:$C,0))),"",INDEX('Policy Characteristics'!L:L,MATCH($C279,'Policy Characteristics'!$C:$C,0)))</f>
        <v>reduce-downtime.html</v>
      </c>
    </row>
    <row r="280" spans="1:18" s="2" customFormat="1" x14ac:dyDescent="0.25">
      <c r="A280" s="272" t="str">
        <f>IF(ISBLANK(INDEX('Policy Characteristics'!A:A,MATCH($C280,'Policy Characteristics'!$C:$C,0))),"",INDEX('Policy Characteristics'!A:A,MATCH($C280,'Policy Characteristics'!$C:$C,0)))</f>
        <v>Electricity Supply</v>
      </c>
      <c r="B280" s="272" t="str">
        <f>IF(ISBLANK(INDEX('Policy Characteristics'!B:B,MATCH($C280,'Policy Characteristics'!$C:$C,0))),"",INDEX('Policy Characteristics'!B:B,MATCH($C280,'Policy Characteristics'!$C:$C,0)))</f>
        <v>Reduce Plant Downtime</v>
      </c>
      <c r="C280" s="276" t="str">
        <f t="shared" si="23"/>
        <v>Percentage Reduction in Plant Downtime</v>
      </c>
      <c r="D280" s="6" t="s">
        <v>326</v>
      </c>
      <c r="E280" s="6" t="s">
        <v>269</v>
      </c>
      <c r="F280" s="6"/>
      <c r="G280" s="6"/>
      <c r="H280" s="46">
        <v>653</v>
      </c>
      <c r="I280" s="6" t="s">
        <v>46</v>
      </c>
      <c r="J280" s="274" t="str">
        <f>IF(ISBLANK(INDEX('Policy Characteristics'!D:D,MATCH($C280,'Policy Characteristics'!$C:$C,0))),"",INDEX('Policy Characteristics'!D:D,MATCH($C280,'Policy Characteristics'!$C:$C,0)))</f>
        <v>Reduce Plant Downtime</v>
      </c>
      <c r="K280" s="272" t="str">
        <f>IF(ISBLANK(INDEX('Policy Characteristics'!E:E,MATCH($C280,'Policy Characteristics'!$C:$C,0))),"",INDEX('Policy Characteristics'!E:E,MATCH($C280,'Policy Characteristics'!$C:$C,0)))</f>
        <v>elec reduce plant downtime</v>
      </c>
      <c r="L280" s="285">
        <f>IF(ISBLANK(INDEX('Policy Characteristics'!F:F,MATCH($C280,'Policy Characteristics'!$C:$C,0))),"",INDEX('Policy Characteristics'!F:F,MATCH($C280,'Policy Characteristics'!$C:$C,0)))</f>
        <v>0</v>
      </c>
      <c r="M280" s="285">
        <f>IF(ISBLANK(INDEX('Policy Characteristics'!G:G,MATCH($C280,'Policy Characteristics'!$C:$C,0))),"",INDEX('Policy Characteristics'!G:G,MATCH($C280,'Policy Characteristics'!$C:$C,0)))</f>
        <v>0.6</v>
      </c>
      <c r="N280" s="285">
        <f>IF(ISBLANK(INDEX('Policy Characteristics'!H:H,MATCH($C280,'Policy Characteristics'!$C:$C,0))),"",INDEX('Policy Characteristics'!H:H,MATCH($C280,'Policy Characteristics'!$C:$C,0)))</f>
        <v>0.01</v>
      </c>
      <c r="O280" s="272" t="str">
        <f>IF(ISBLANK(INDEX('Policy Characteristics'!I:I,MATCH($C280,'Policy Characteristics'!$C:$C,0))),"",INDEX('Policy Characteristics'!I:I,MATCH($C280,'Policy Characteristics'!$C:$C,0)))</f>
        <v>% reduction in downtime</v>
      </c>
      <c r="P280" s="272"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272" t="str">
        <f>IF(ISBLANK(INDEX('Policy Characteristics'!K:K,MATCH($C280,'Policy Characteristics'!$C:$C,0))),"",INDEX('Policy Characteristics'!K:K,MATCH($C280,'Policy Characteristics'!$C:$C,0)))</f>
        <v>electricity-sector-main.html#red-downtime</v>
      </c>
      <c r="R280" s="272" t="str">
        <f>IF(ISBLANK(INDEX('Policy Characteristics'!L:L,MATCH($C280,'Policy Characteristics'!$C:$C,0))),"",INDEX('Policy Characteristics'!L:L,MATCH($C280,'Policy Characteristics'!$C:$C,0)))</f>
        <v>reduce-downtime.html</v>
      </c>
    </row>
    <row r="281" spans="1:18" s="2" customFormat="1" x14ac:dyDescent="0.25">
      <c r="A281" s="272" t="str">
        <f>IF(ISBLANK(INDEX('Policy Characteristics'!A:A,MATCH($C281,'Policy Characteristics'!$C:$C,0))),"",INDEX('Policy Characteristics'!A:A,MATCH($C281,'Policy Characteristics'!$C:$C,0)))</f>
        <v>Electricity Supply</v>
      </c>
      <c r="B281" s="272" t="str">
        <f>IF(ISBLANK(INDEX('Policy Characteristics'!B:B,MATCH($C281,'Policy Characteristics'!$C:$C,0))),"",INDEX('Policy Characteristics'!B:B,MATCH($C281,'Policy Characteristics'!$C:$C,0)))</f>
        <v>Reduce Plant Downtime</v>
      </c>
      <c r="C281" s="276" t="str">
        <f t="shared" si="23"/>
        <v>Percentage Reduction in Plant Downtime</v>
      </c>
      <c r="D281" s="6" t="s">
        <v>326</v>
      </c>
      <c r="E281" s="6" t="s">
        <v>270</v>
      </c>
      <c r="F281" s="6"/>
      <c r="G281" s="6"/>
      <c r="H281" s="46">
        <v>654</v>
      </c>
      <c r="I281" s="6" t="s">
        <v>46</v>
      </c>
      <c r="J281" s="274" t="str">
        <f>IF(ISBLANK(INDEX('Policy Characteristics'!D:D,MATCH($C281,'Policy Characteristics'!$C:$C,0))),"",INDEX('Policy Characteristics'!D:D,MATCH($C281,'Policy Characteristics'!$C:$C,0)))</f>
        <v>Reduce Plant Downtime</v>
      </c>
      <c r="K281" s="272" t="str">
        <f>IF(ISBLANK(INDEX('Policy Characteristics'!E:E,MATCH($C281,'Policy Characteristics'!$C:$C,0))),"",INDEX('Policy Characteristics'!E:E,MATCH($C281,'Policy Characteristics'!$C:$C,0)))</f>
        <v>elec reduce plant downtime</v>
      </c>
      <c r="L281" s="285">
        <f>IF(ISBLANK(INDEX('Policy Characteristics'!F:F,MATCH($C281,'Policy Characteristics'!$C:$C,0))),"",INDEX('Policy Characteristics'!F:F,MATCH($C281,'Policy Characteristics'!$C:$C,0)))</f>
        <v>0</v>
      </c>
      <c r="M281" s="285">
        <f>IF(ISBLANK(INDEX('Policy Characteristics'!G:G,MATCH($C281,'Policy Characteristics'!$C:$C,0))),"",INDEX('Policy Characteristics'!G:G,MATCH($C281,'Policy Characteristics'!$C:$C,0)))</f>
        <v>0.6</v>
      </c>
      <c r="N281" s="285">
        <f>IF(ISBLANK(INDEX('Policy Characteristics'!H:H,MATCH($C281,'Policy Characteristics'!$C:$C,0))),"",INDEX('Policy Characteristics'!H:H,MATCH($C281,'Policy Characteristics'!$C:$C,0)))</f>
        <v>0.01</v>
      </c>
      <c r="O281" s="272" t="str">
        <f>IF(ISBLANK(INDEX('Policy Characteristics'!I:I,MATCH($C281,'Policy Characteristics'!$C:$C,0))),"",INDEX('Policy Characteristics'!I:I,MATCH($C281,'Policy Characteristics'!$C:$C,0)))</f>
        <v>% reduction in downtime</v>
      </c>
      <c r="P281" s="272"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272" t="str">
        <f>IF(ISBLANK(INDEX('Policy Characteristics'!K:K,MATCH($C281,'Policy Characteristics'!$C:$C,0))),"",INDEX('Policy Characteristics'!K:K,MATCH($C281,'Policy Characteristics'!$C:$C,0)))</f>
        <v>electricity-sector-main.html#red-downtime</v>
      </c>
      <c r="R281" s="272" t="str">
        <f>IF(ISBLANK(INDEX('Policy Characteristics'!L:L,MATCH($C281,'Policy Characteristics'!$C:$C,0))),"",INDEX('Policy Characteristics'!L:L,MATCH($C281,'Policy Characteristics'!$C:$C,0)))</f>
        <v>reduce-downtime.html</v>
      </c>
    </row>
    <row r="282" spans="1:18" s="2" customFormat="1" x14ac:dyDescent="0.25">
      <c r="A282" s="272" t="str">
        <f>IF(ISBLANK(INDEX('Policy Characteristics'!A:A,MATCH($C282,'Policy Characteristics'!$C:$C,0))),"",INDEX('Policy Characteristics'!A:A,MATCH($C282,'Policy Characteristics'!$C:$C,0)))</f>
        <v>Electricity Supply</v>
      </c>
      <c r="B282" s="272" t="str">
        <f>IF(ISBLANK(INDEX('Policy Characteristics'!B:B,MATCH($C282,'Policy Characteristics'!$C:$C,0))),"",INDEX('Policy Characteristics'!B:B,MATCH($C282,'Policy Characteristics'!$C:$C,0)))</f>
        <v>Reduce Plant Downtime</v>
      </c>
      <c r="C282" s="276" t="str">
        <f t="shared" si="23"/>
        <v>Percentage Reduction in Plant Downtime</v>
      </c>
      <c r="D282" s="6" t="s">
        <v>77</v>
      </c>
      <c r="E282" s="6" t="s">
        <v>268</v>
      </c>
      <c r="F282" s="6"/>
      <c r="G282" s="6"/>
      <c r="H282" s="46">
        <v>655</v>
      </c>
      <c r="I282" s="6" t="s">
        <v>46</v>
      </c>
      <c r="J282" s="274" t="str">
        <f>IF(ISBLANK(INDEX('Policy Characteristics'!D:D,MATCH($C282,'Policy Characteristics'!$C:$C,0))),"",INDEX('Policy Characteristics'!D:D,MATCH($C282,'Policy Characteristics'!$C:$C,0)))</f>
        <v>Reduce Plant Downtime</v>
      </c>
      <c r="K282" s="272" t="str">
        <f>IF(ISBLANK(INDEX('Policy Characteristics'!E:E,MATCH($C282,'Policy Characteristics'!$C:$C,0))),"",INDEX('Policy Characteristics'!E:E,MATCH($C282,'Policy Characteristics'!$C:$C,0)))</f>
        <v>elec reduce plant downtime</v>
      </c>
      <c r="L282" s="285">
        <f>IF(ISBLANK(INDEX('Policy Characteristics'!F:F,MATCH($C282,'Policy Characteristics'!$C:$C,0))),"",INDEX('Policy Characteristics'!F:F,MATCH($C282,'Policy Characteristics'!$C:$C,0)))</f>
        <v>0</v>
      </c>
      <c r="M282" s="285">
        <f>IF(ISBLANK(INDEX('Policy Characteristics'!G:G,MATCH($C282,'Policy Characteristics'!$C:$C,0))),"",INDEX('Policy Characteristics'!G:G,MATCH($C282,'Policy Characteristics'!$C:$C,0)))</f>
        <v>0.6</v>
      </c>
      <c r="N282" s="285">
        <f>IF(ISBLANK(INDEX('Policy Characteristics'!H:H,MATCH($C282,'Policy Characteristics'!$C:$C,0))),"",INDEX('Policy Characteristics'!H:H,MATCH($C282,'Policy Characteristics'!$C:$C,0)))</f>
        <v>0.01</v>
      </c>
      <c r="O282" s="272" t="str">
        <f>IF(ISBLANK(INDEX('Policy Characteristics'!I:I,MATCH($C282,'Policy Characteristics'!$C:$C,0))),"",INDEX('Policy Characteristics'!I:I,MATCH($C282,'Policy Characteristics'!$C:$C,0)))</f>
        <v>% reduction in downtime</v>
      </c>
      <c r="P282" s="272"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272" t="str">
        <f>IF(ISBLANK(INDEX('Policy Characteristics'!K:K,MATCH($C282,'Policy Characteristics'!$C:$C,0))),"",INDEX('Policy Characteristics'!K:K,MATCH($C282,'Policy Characteristics'!$C:$C,0)))</f>
        <v>electricity-sector-main.html#red-downtime</v>
      </c>
      <c r="R282" s="272" t="str">
        <f>IF(ISBLANK(INDEX('Policy Characteristics'!L:L,MATCH($C282,'Policy Characteristics'!$C:$C,0))),"",INDEX('Policy Characteristics'!L:L,MATCH($C282,'Policy Characteristics'!$C:$C,0)))</f>
        <v>reduce-downtime.html</v>
      </c>
    </row>
    <row r="283" spans="1:18" s="2" customFormat="1" x14ac:dyDescent="0.25">
      <c r="A283" s="272" t="str">
        <f>IF(ISBLANK(INDEX('Policy Characteristics'!A:A,MATCH($C283,'Policy Characteristics'!$C:$C,0))),"",INDEX('Policy Characteristics'!A:A,MATCH($C283,'Policy Characteristics'!$C:$C,0)))</f>
        <v>Electricity Supply</v>
      </c>
      <c r="B283" s="272" t="str">
        <f>IF(ISBLANK(INDEX('Policy Characteristics'!B:B,MATCH($C283,'Policy Characteristics'!$C:$C,0))),"",INDEX('Policy Characteristics'!B:B,MATCH($C283,'Policy Characteristics'!$C:$C,0)))</f>
        <v>Reduce Plant Downtime</v>
      </c>
      <c r="C283" s="276" t="str">
        <f t="shared" si="23"/>
        <v>Percentage Reduction in Plant Downtime</v>
      </c>
      <c r="D283" s="6" t="s">
        <v>77</v>
      </c>
      <c r="E283" s="6" t="s">
        <v>269</v>
      </c>
      <c r="F283" s="6"/>
      <c r="G283" s="6"/>
      <c r="H283" s="46">
        <v>656</v>
      </c>
      <c r="I283" s="6" t="s">
        <v>46</v>
      </c>
      <c r="J283" s="274" t="str">
        <f>IF(ISBLANK(INDEX('Policy Characteristics'!D:D,MATCH($C283,'Policy Characteristics'!$C:$C,0))),"",INDEX('Policy Characteristics'!D:D,MATCH($C283,'Policy Characteristics'!$C:$C,0)))</f>
        <v>Reduce Plant Downtime</v>
      </c>
      <c r="K283" s="272" t="str">
        <f>IF(ISBLANK(INDEX('Policy Characteristics'!E:E,MATCH($C283,'Policy Characteristics'!$C:$C,0))),"",INDEX('Policy Characteristics'!E:E,MATCH($C283,'Policy Characteristics'!$C:$C,0)))</f>
        <v>elec reduce plant downtime</v>
      </c>
      <c r="L283" s="285">
        <f>IF(ISBLANK(INDEX('Policy Characteristics'!F:F,MATCH($C283,'Policy Characteristics'!$C:$C,0))),"",INDEX('Policy Characteristics'!F:F,MATCH($C283,'Policy Characteristics'!$C:$C,0)))</f>
        <v>0</v>
      </c>
      <c r="M283" s="285">
        <f>IF(ISBLANK(INDEX('Policy Characteristics'!G:G,MATCH($C283,'Policy Characteristics'!$C:$C,0))),"",INDEX('Policy Characteristics'!G:G,MATCH($C283,'Policy Characteristics'!$C:$C,0)))</f>
        <v>0.6</v>
      </c>
      <c r="N283" s="285">
        <f>IF(ISBLANK(INDEX('Policy Characteristics'!H:H,MATCH($C283,'Policy Characteristics'!$C:$C,0))),"",INDEX('Policy Characteristics'!H:H,MATCH($C283,'Policy Characteristics'!$C:$C,0)))</f>
        <v>0.01</v>
      </c>
      <c r="O283" s="272" t="str">
        <f>IF(ISBLANK(INDEX('Policy Characteristics'!I:I,MATCH($C283,'Policy Characteristics'!$C:$C,0))),"",INDEX('Policy Characteristics'!I:I,MATCH($C283,'Policy Characteristics'!$C:$C,0)))</f>
        <v>% reduction in downtime</v>
      </c>
      <c r="P283" s="272"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272" t="str">
        <f>IF(ISBLANK(INDEX('Policy Characteristics'!K:K,MATCH($C283,'Policy Characteristics'!$C:$C,0))),"",INDEX('Policy Characteristics'!K:K,MATCH($C283,'Policy Characteristics'!$C:$C,0)))</f>
        <v>electricity-sector-main.html#red-downtime</v>
      </c>
      <c r="R283" s="272" t="str">
        <f>IF(ISBLANK(INDEX('Policy Characteristics'!L:L,MATCH($C283,'Policy Characteristics'!$C:$C,0))),"",INDEX('Policy Characteristics'!L:L,MATCH($C283,'Policy Characteristics'!$C:$C,0)))</f>
        <v>reduce-downtime.html</v>
      </c>
    </row>
    <row r="284" spans="1:18" s="2" customFormat="1" x14ac:dyDescent="0.25">
      <c r="A284" s="272" t="str">
        <f>IF(ISBLANK(INDEX('Policy Characteristics'!A:A,MATCH($C284,'Policy Characteristics'!$C:$C,0))),"",INDEX('Policy Characteristics'!A:A,MATCH($C284,'Policy Characteristics'!$C:$C,0)))</f>
        <v>Electricity Supply</v>
      </c>
      <c r="B284" s="272" t="str">
        <f>IF(ISBLANK(INDEX('Policy Characteristics'!B:B,MATCH($C284,'Policy Characteristics'!$C:$C,0))),"",INDEX('Policy Characteristics'!B:B,MATCH($C284,'Policy Characteristics'!$C:$C,0)))</f>
        <v>Reduce Plant Downtime</v>
      </c>
      <c r="C284" s="276" t="str">
        <f t="shared" si="23"/>
        <v>Percentage Reduction in Plant Downtime</v>
      </c>
      <c r="D284" s="6" t="s">
        <v>77</v>
      </c>
      <c r="E284" s="6" t="s">
        <v>270</v>
      </c>
      <c r="F284" s="6"/>
      <c r="G284" s="6"/>
      <c r="H284" s="46">
        <v>657</v>
      </c>
      <c r="I284" s="6" t="s">
        <v>46</v>
      </c>
      <c r="J284" s="274" t="str">
        <f>IF(ISBLANK(INDEX('Policy Characteristics'!D:D,MATCH($C284,'Policy Characteristics'!$C:$C,0))),"",INDEX('Policy Characteristics'!D:D,MATCH($C284,'Policy Characteristics'!$C:$C,0)))</f>
        <v>Reduce Plant Downtime</v>
      </c>
      <c r="K284" s="272" t="str">
        <f>IF(ISBLANK(INDEX('Policy Characteristics'!E:E,MATCH($C284,'Policy Characteristics'!$C:$C,0))),"",INDEX('Policy Characteristics'!E:E,MATCH($C284,'Policy Characteristics'!$C:$C,0)))</f>
        <v>elec reduce plant downtime</v>
      </c>
      <c r="L284" s="285">
        <f>IF(ISBLANK(INDEX('Policy Characteristics'!F:F,MATCH($C284,'Policy Characteristics'!$C:$C,0))),"",INDEX('Policy Characteristics'!F:F,MATCH($C284,'Policy Characteristics'!$C:$C,0)))</f>
        <v>0</v>
      </c>
      <c r="M284" s="285">
        <f>IF(ISBLANK(INDEX('Policy Characteristics'!G:G,MATCH($C284,'Policy Characteristics'!$C:$C,0))),"",INDEX('Policy Characteristics'!G:G,MATCH($C284,'Policy Characteristics'!$C:$C,0)))</f>
        <v>0.6</v>
      </c>
      <c r="N284" s="285">
        <f>IF(ISBLANK(INDEX('Policy Characteristics'!H:H,MATCH($C284,'Policy Characteristics'!$C:$C,0))),"",INDEX('Policy Characteristics'!H:H,MATCH($C284,'Policy Characteristics'!$C:$C,0)))</f>
        <v>0.01</v>
      </c>
      <c r="O284" s="272" t="str">
        <f>IF(ISBLANK(INDEX('Policy Characteristics'!I:I,MATCH($C284,'Policy Characteristics'!$C:$C,0))),"",INDEX('Policy Characteristics'!I:I,MATCH($C284,'Policy Characteristics'!$C:$C,0)))</f>
        <v>% reduction in downtime</v>
      </c>
      <c r="P284" s="272"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272" t="str">
        <f>IF(ISBLANK(INDEX('Policy Characteristics'!K:K,MATCH($C284,'Policy Characteristics'!$C:$C,0))),"",INDEX('Policy Characteristics'!K:K,MATCH($C284,'Policy Characteristics'!$C:$C,0)))</f>
        <v>electricity-sector-main.html#red-downtime</v>
      </c>
      <c r="R284" s="272" t="str">
        <f>IF(ISBLANK(INDEX('Policy Characteristics'!L:L,MATCH($C284,'Policy Characteristics'!$C:$C,0))),"",INDEX('Policy Characteristics'!L:L,MATCH($C284,'Policy Characteristics'!$C:$C,0)))</f>
        <v>reduce-downtime.html</v>
      </c>
    </row>
    <row r="285" spans="1:18" s="2" customFormat="1" x14ac:dyDescent="0.25">
      <c r="A285" s="272" t="str">
        <f>IF(ISBLANK(INDEX('Policy Characteristics'!A:A,MATCH($C285,'Policy Characteristics'!$C:$C,0))),"",INDEX('Policy Characteristics'!A:A,MATCH($C285,'Policy Characteristics'!$C:$C,0)))</f>
        <v>Electricity Supply</v>
      </c>
      <c r="B285" s="272" t="str">
        <f>IF(ISBLANK(INDEX('Policy Characteristics'!B:B,MATCH($C285,'Policy Characteristics'!$C:$C,0))),"",INDEX('Policy Characteristics'!B:B,MATCH($C285,'Policy Characteristics'!$C:$C,0)))</f>
        <v>Reduce Plant Downtime</v>
      </c>
      <c r="C285" s="276" t="str">
        <f t="shared" si="23"/>
        <v>Percentage Reduction in Plant Downtime</v>
      </c>
      <c r="D285" s="6" t="s">
        <v>78</v>
      </c>
      <c r="E285" s="6" t="s">
        <v>268</v>
      </c>
      <c r="F285" s="6"/>
      <c r="G285" s="6"/>
      <c r="H285" s="46">
        <v>658</v>
      </c>
      <c r="I285" s="6" t="s">
        <v>46</v>
      </c>
      <c r="J285" s="274" t="str">
        <f>IF(ISBLANK(INDEX('Policy Characteristics'!D:D,MATCH($C285,'Policy Characteristics'!$C:$C,0))),"",INDEX('Policy Characteristics'!D:D,MATCH($C285,'Policy Characteristics'!$C:$C,0)))</f>
        <v>Reduce Plant Downtime</v>
      </c>
      <c r="K285" s="272" t="str">
        <f>IF(ISBLANK(INDEX('Policy Characteristics'!E:E,MATCH($C285,'Policy Characteristics'!$C:$C,0))),"",INDEX('Policy Characteristics'!E:E,MATCH($C285,'Policy Characteristics'!$C:$C,0)))</f>
        <v>elec reduce plant downtime</v>
      </c>
      <c r="L285" s="285">
        <f>IF(ISBLANK(INDEX('Policy Characteristics'!F:F,MATCH($C285,'Policy Characteristics'!$C:$C,0))),"",INDEX('Policy Characteristics'!F:F,MATCH($C285,'Policy Characteristics'!$C:$C,0)))</f>
        <v>0</v>
      </c>
      <c r="M285" s="285">
        <f>IF(ISBLANK(INDEX('Policy Characteristics'!G:G,MATCH($C285,'Policy Characteristics'!$C:$C,0))),"",INDEX('Policy Characteristics'!G:G,MATCH($C285,'Policy Characteristics'!$C:$C,0)))</f>
        <v>0.6</v>
      </c>
      <c r="N285" s="285">
        <f>IF(ISBLANK(INDEX('Policy Characteristics'!H:H,MATCH($C285,'Policy Characteristics'!$C:$C,0))),"",INDEX('Policy Characteristics'!H:H,MATCH($C285,'Policy Characteristics'!$C:$C,0)))</f>
        <v>0.01</v>
      </c>
      <c r="O285" s="272" t="str">
        <f>IF(ISBLANK(INDEX('Policy Characteristics'!I:I,MATCH($C285,'Policy Characteristics'!$C:$C,0))),"",INDEX('Policy Characteristics'!I:I,MATCH($C285,'Policy Characteristics'!$C:$C,0)))</f>
        <v>% reduction in downtime</v>
      </c>
      <c r="P285" s="272"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272" t="str">
        <f>IF(ISBLANK(INDEX('Policy Characteristics'!K:K,MATCH($C285,'Policy Characteristics'!$C:$C,0))),"",INDEX('Policy Characteristics'!K:K,MATCH($C285,'Policy Characteristics'!$C:$C,0)))</f>
        <v>electricity-sector-main.html#red-downtime</v>
      </c>
      <c r="R285" s="272" t="str">
        <f>IF(ISBLANK(INDEX('Policy Characteristics'!L:L,MATCH($C285,'Policy Characteristics'!$C:$C,0))),"",INDEX('Policy Characteristics'!L:L,MATCH($C285,'Policy Characteristics'!$C:$C,0)))</f>
        <v>reduce-downtime.html</v>
      </c>
    </row>
    <row r="286" spans="1:18" s="2" customFormat="1" x14ac:dyDescent="0.25">
      <c r="A286" s="272" t="str">
        <f>IF(ISBLANK(INDEX('Policy Characteristics'!A:A,MATCH($C286,'Policy Characteristics'!$C:$C,0))),"",INDEX('Policy Characteristics'!A:A,MATCH($C286,'Policy Characteristics'!$C:$C,0)))</f>
        <v>Electricity Supply</v>
      </c>
      <c r="B286" s="272" t="str">
        <f>IF(ISBLANK(INDEX('Policy Characteristics'!B:B,MATCH($C286,'Policy Characteristics'!$C:$C,0))),"",INDEX('Policy Characteristics'!B:B,MATCH($C286,'Policy Characteristics'!$C:$C,0)))</f>
        <v>Reduce Plant Downtime</v>
      </c>
      <c r="C286" s="276" t="str">
        <f t="shared" si="23"/>
        <v>Percentage Reduction in Plant Downtime</v>
      </c>
      <c r="D286" s="6" t="s">
        <v>78</v>
      </c>
      <c r="E286" s="6" t="s">
        <v>269</v>
      </c>
      <c r="F286" s="6"/>
      <c r="G286" s="6"/>
      <c r="H286" s="46">
        <v>659</v>
      </c>
      <c r="I286" s="6" t="s">
        <v>46</v>
      </c>
      <c r="J286" s="274" t="str">
        <f>IF(ISBLANK(INDEX('Policy Characteristics'!D:D,MATCH($C286,'Policy Characteristics'!$C:$C,0))),"",INDEX('Policy Characteristics'!D:D,MATCH($C286,'Policy Characteristics'!$C:$C,0)))</f>
        <v>Reduce Plant Downtime</v>
      </c>
      <c r="K286" s="272" t="str">
        <f>IF(ISBLANK(INDEX('Policy Characteristics'!E:E,MATCH($C286,'Policy Characteristics'!$C:$C,0))),"",INDEX('Policy Characteristics'!E:E,MATCH($C286,'Policy Characteristics'!$C:$C,0)))</f>
        <v>elec reduce plant downtime</v>
      </c>
      <c r="L286" s="285">
        <f>IF(ISBLANK(INDEX('Policy Characteristics'!F:F,MATCH($C286,'Policy Characteristics'!$C:$C,0))),"",INDEX('Policy Characteristics'!F:F,MATCH($C286,'Policy Characteristics'!$C:$C,0)))</f>
        <v>0</v>
      </c>
      <c r="M286" s="285">
        <f>IF(ISBLANK(INDEX('Policy Characteristics'!G:G,MATCH($C286,'Policy Characteristics'!$C:$C,0))),"",INDEX('Policy Characteristics'!G:G,MATCH($C286,'Policy Characteristics'!$C:$C,0)))</f>
        <v>0.6</v>
      </c>
      <c r="N286" s="285">
        <f>IF(ISBLANK(INDEX('Policy Characteristics'!H:H,MATCH($C286,'Policy Characteristics'!$C:$C,0))),"",INDEX('Policy Characteristics'!H:H,MATCH($C286,'Policy Characteristics'!$C:$C,0)))</f>
        <v>0.01</v>
      </c>
      <c r="O286" s="272" t="str">
        <f>IF(ISBLANK(INDEX('Policy Characteristics'!I:I,MATCH($C286,'Policy Characteristics'!$C:$C,0))),"",INDEX('Policy Characteristics'!I:I,MATCH($C286,'Policy Characteristics'!$C:$C,0)))</f>
        <v>% reduction in downtime</v>
      </c>
      <c r="P286" s="272"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272" t="str">
        <f>IF(ISBLANK(INDEX('Policy Characteristics'!K:K,MATCH($C286,'Policy Characteristics'!$C:$C,0))),"",INDEX('Policy Characteristics'!K:K,MATCH($C286,'Policy Characteristics'!$C:$C,0)))</f>
        <v>electricity-sector-main.html#red-downtime</v>
      </c>
      <c r="R286" s="272" t="str">
        <f>IF(ISBLANK(INDEX('Policy Characteristics'!L:L,MATCH($C286,'Policy Characteristics'!$C:$C,0))),"",INDEX('Policy Characteristics'!L:L,MATCH($C286,'Policy Characteristics'!$C:$C,0)))</f>
        <v>reduce-downtime.html</v>
      </c>
    </row>
    <row r="287" spans="1:18" s="2" customFormat="1" x14ac:dyDescent="0.25">
      <c r="A287" s="272" t="str">
        <f>IF(ISBLANK(INDEX('Policy Characteristics'!A:A,MATCH($C287,'Policy Characteristics'!$C:$C,0))),"",INDEX('Policy Characteristics'!A:A,MATCH($C287,'Policy Characteristics'!$C:$C,0)))</f>
        <v>Electricity Supply</v>
      </c>
      <c r="B287" s="272" t="str">
        <f>IF(ISBLANK(INDEX('Policy Characteristics'!B:B,MATCH($C287,'Policy Characteristics'!$C:$C,0))),"",INDEX('Policy Characteristics'!B:B,MATCH($C287,'Policy Characteristics'!$C:$C,0)))</f>
        <v>Reduce Plant Downtime</v>
      </c>
      <c r="C287" s="276" t="str">
        <f t="shared" si="23"/>
        <v>Percentage Reduction in Plant Downtime</v>
      </c>
      <c r="D287" s="6" t="s">
        <v>78</v>
      </c>
      <c r="E287" s="6" t="s">
        <v>270</v>
      </c>
      <c r="F287" s="6"/>
      <c r="G287" s="6"/>
      <c r="H287" s="46">
        <v>660</v>
      </c>
      <c r="I287" s="6" t="s">
        <v>46</v>
      </c>
      <c r="J287" s="274" t="str">
        <f>IF(ISBLANK(INDEX('Policy Characteristics'!D:D,MATCH($C287,'Policy Characteristics'!$C:$C,0))),"",INDEX('Policy Characteristics'!D:D,MATCH($C287,'Policy Characteristics'!$C:$C,0)))</f>
        <v>Reduce Plant Downtime</v>
      </c>
      <c r="K287" s="272" t="str">
        <f>IF(ISBLANK(INDEX('Policy Characteristics'!E:E,MATCH($C287,'Policy Characteristics'!$C:$C,0))),"",INDEX('Policy Characteristics'!E:E,MATCH($C287,'Policy Characteristics'!$C:$C,0)))</f>
        <v>elec reduce plant downtime</v>
      </c>
      <c r="L287" s="285">
        <f>IF(ISBLANK(INDEX('Policy Characteristics'!F:F,MATCH($C287,'Policy Characteristics'!$C:$C,0))),"",INDEX('Policy Characteristics'!F:F,MATCH($C287,'Policy Characteristics'!$C:$C,0)))</f>
        <v>0</v>
      </c>
      <c r="M287" s="285">
        <f>IF(ISBLANK(INDEX('Policy Characteristics'!G:G,MATCH($C287,'Policy Characteristics'!$C:$C,0))),"",INDEX('Policy Characteristics'!G:G,MATCH($C287,'Policy Characteristics'!$C:$C,0)))</f>
        <v>0.6</v>
      </c>
      <c r="N287" s="285">
        <f>IF(ISBLANK(INDEX('Policy Characteristics'!H:H,MATCH($C287,'Policy Characteristics'!$C:$C,0))),"",INDEX('Policy Characteristics'!H:H,MATCH($C287,'Policy Characteristics'!$C:$C,0)))</f>
        <v>0.01</v>
      </c>
      <c r="O287" s="272" t="str">
        <f>IF(ISBLANK(INDEX('Policy Characteristics'!I:I,MATCH($C287,'Policy Characteristics'!$C:$C,0))),"",INDEX('Policy Characteristics'!I:I,MATCH($C287,'Policy Characteristics'!$C:$C,0)))</f>
        <v>% reduction in downtime</v>
      </c>
      <c r="P287" s="272"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272" t="str">
        <f>IF(ISBLANK(INDEX('Policy Characteristics'!K:K,MATCH($C287,'Policy Characteristics'!$C:$C,0))),"",INDEX('Policy Characteristics'!K:K,MATCH($C287,'Policy Characteristics'!$C:$C,0)))</f>
        <v>electricity-sector-main.html#red-downtime</v>
      </c>
      <c r="R287" s="272" t="str">
        <f>IF(ISBLANK(INDEX('Policy Characteristics'!L:L,MATCH($C287,'Policy Characteristics'!$C:$C,0))),"",INDEX('Policy Characteristics'!L:L,MATCH($C287,'Policy Characteristics'!$C:$C,0)))</f>
        <v>reduce-downtime.html</v>
      </c>
    </row>
    <row r="288" spans="1:18" s="2" customFormat="1" x14ac:dyDescent="0.25">
      <c r="A288" s="272" t="str">
        <f>IF(ISBLANK(INDEX('Policy Characteristics'!A:A,MATCH($C288,'Policy Characteristics'!$C:$C,0))),"",INDEX('Policy Characteristics'!A:A,MATCH($C288,'Policy Characteristics'!$C:$C,0)))</f>
        <v>Electricity Supply</v>
      </c>
      <c r="B288" s="272" t="str">
        <f>IF(ISBLANK(INDEX('Policy Characteristics'!B:B,MATCH($C288,'Policy Characteristics'!$C:$C,0))),"",INDEX('Policy Characteristics'!B:B,MATCH($C288,'Policy Characteristics'!$C:$C,0)))</f>
        <v>Reduce Plant Downtime</v>
      </c>
      <c r="C288" s="276" t="str">
        <f t="shared" si="23"/>
        <v>Percentage Reduction in Plant Downtime</v>
      </c>
      <c r="D288" s="6" t="s">
        <v>472</v>
      </c>
      <c r="E288" s="6" t="s">
        <v>268</v>
      </c>
      <c r="F288" s="6"/>
      <c r="G288" s="6"/>
      <c r="H288" s="46">
        <v>661</v>
      </c>
      <c r="I288" s="6" t="s">
        <v>46</v>
      </c>
      <c r="J288" s="274" t="str">
        <f>IF(ISBLANK(INDEX('Policy Characteristics'!D:D,MATCH($C288,'Policy Characteristics'!$C:$C,0))),"",INDEX('Policy Characteristics'!D:D,MATCH($C288,'Policy Characteristics'!$C:$C,0)))</f>
        <v>Reduce Plant Downtime</v>
      </c>
      <c r="K288" s="272" t="str">
        <f>IF(ISBLANK(INDEX('Policy Characteristics'!E:E,MATCH($C288,'Policy Characteristics'!$C:$C,0))),"",INDEX('Policy Characteristics'!E:E,MATCH($C288,'Policy Characteristics'!$C:$C,0)))</f>
        <v>elec reduce plant downtime</v>
      </c>
      <c r="L288" s="285">
        <f>IF(ISBLANK(INDEX('Policy Characteristics'!F:F,MATCH($C288,'Policy Characteristics'!$C:$C,0))),"",INDEX('Policy Characteristics'!F:F,MATCH($C288,'Policy Characteristics'!$C:$C,0)))</f>
        <v>0</v>
      </c>
      <c r="M288" s="285">
        <f>IF(ISBLANK(INDEX('Policy Characteristics'!G:G,MATCH($C288,'Policy Characteristics'!$C:$C,0))),"",INDEX('Policy Characteristics'!G:G,MATCH($C288,'Policy Characteristics'!$C:$C,0)))</f>
        <v>0.6</v>
      </c>
      <c r="N288" s="285">
        <f>IF(ISBLANK(INDEX('Policy Characteristics'!H:H,MATCH($C288,'Policy Characteristics'!$C:$C,0))),"",INDEX('Policy Characteristics'!H:H,MATCH($C288,'Policy Characteristics'!$C:$C,0)))</f>
        <v>0.01</v>
      </c>
      <c r="O288" s="272" t="str">
        <f>IF(ISBLANK(INDEX('Policy Characteristics'!I:I,MATCH($C288,'Policy Characteristics'!$C:$C,0))),"",INDEX('Policy Characteristics'!I:I,MATCH($C288,'Policy Characteristics'!$C:$C,0)))</f>
        <v>% reduction in downtime</v>
      </c>
      <c r="P288" s="272"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272" t="str">
        <f>IF(ISBLANK(INDEX('Policy Characteristics'!K:K,MATCH($C288,'Policy Characteristics'!$C:$C,0))),"",INDEX('Policy Characteristics'!K:K,MATCH($C288,'Policy Characteristics'!$C:$C,0)))</f>
        <v>electricity-sector-main.html#red-downtime</v>
      </c>
      <c r="R288" s="272" t="str">
        <f>IF(ISBLANK(INDEX('Policy Characteristics'!L:L,MATCH($C288,'Policy Characteristics'!$C:$C,0))),"",INDEX('Policy Characteristics'!L:L,MATCH($C288,'Policy Characteristics'!$C:$C,0)))</f>
        <v>reduce-downtime.html</v>
      </c>
    </row>
    <row r="289" spans="1:18" s="2" customFormat="1" x14ac:dyDescent="0.25">
      <c r="A289" s="272" t="str">
        <f>IF(ISBLANK(INDEX('Policy Characteristics'!A:A,MATCH($C289,'Policy Characteristics'!$C:$C,0))),"",INDEX('Policy Characteristics'!A:A,MATCH($C289,'Policy Characteristics'!$C:$C,0)))</f>
        <v>Electricity Supply</v>
      </c>
      <c r="B289" s="272" t="str">
        <f>IF(ISBLANK(INDEX('Policy Characteristics'!B:B,MATCH($C289,'Policy Characteristics'!$C:$C,0))),"",INDEX('Policy Characteristics'!B:B,MATCH($C289,'Policy Characteristics'!$C:$C,0)))</f>
        <v>Reduce Plant Downtime</v>
      </c>
      <c r="C289" s="276" t="str">
        <f t="shared" si="23"/>
        <v>Percentage Reduction in Plant Downtime</v>
      </c>
      <c r="D289" s="6" t="s">
        <v>472</v>
      </c>
      <c r="E289" s="6" t="s">
        <v>269</v>
      </c>
      <c r="F289" s="6"/>
      <c r="G289" s="6"/>
      <c r="H289" s="46">
        <v>662</v>
      </c>
      <c r="I289" s="6" t="s">
        <v>46</v>
      </c>
      <c r="J289" s="274" t="str">
        <f>IF(ISBLANK(INDEX('Policy Characteristics'!D:D,MATCH($C289,'Policy Characteristics'!$C:$C,0))),"",INDEX('Policy Characteristics'!D:D,MATCH($C289,'Policy Characteristics'!$C:$C,0)))</f>
        <v>Reduce Plant Downtime</v>
      </c>
      <c r="K289" s="272" t="str">
        <f>IF(ISBLANK(INDEX('Policy Characteristics'!E:E,MATCH($C289,'Policy Characteristics'!$C:$C,0))),"",INDEX('Policy Characteristics'!E:E,MATCH($C289,'Policy Characteristics'!$C:$C,0)))</f>
        <v>elec reduce plant downtime</v>
      </c>
      <c r="L289" s="285">
        <f>IF(ISBLANK(INDEX('Policy Characteristics'!F:F,MATCH($C289,'Policy Characteristics'!$C:$C,0))),"",INDEX('Policy Characteristics'!F:F,MATCH($C289,'Policy Characteristics'!$C:$C,0)))</f>
        <v>0</v>
      </c>
      <c r="M289" s="285">
        <f>IF(ISBLANK(INDEX('Policy Characteristics'!G:G,MATCH($C289,'Policy Characteristics'!$C:$C,0))),"",INDEX('Policy Characteristics'!G:G,MATCH($C289,'Policy Characteristics'!$C:$C,0)))</f>
        <v>0.6</v>
      </c>
      <c r="N289" s="285">
        <f>IF(ISBLANK(INDEX('Policy Characteristics'!H:H,MATCH($C289,'Policy Characteristics'!$C:$C,0))),"",INDEX('Policy Characteristics'!H:H,MATCH($C289,'Policy Characteristics'!$C:$C,0)))</f>
        <v>0.01</v>
      </c>
      <c r="O289" s="272" t="str">
        <f>IF(ISBLANK(INDEX('Policy Characteristics'!I:I,MATCH($C289,'Policy Characteristics'!$C:$C,0))),"",INDEX('Policy Characteristics'!I:I,MATCH($C289,'Policy Characteristics'!$C:$C,0)))</f>
        <v>% reduction in downtime</v>
      </c>
      <c r="P289" s="272"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272" t="str">
        <f>IF(ISBLANK(INDEX('Policy Characteristics'!K:K,MATCH($C289,'Policy Characteristics'!$C:$C,0))),"",INDEX('Policy Characteristics'!K:K,MATCH($C289,'Policy Characteristics'!$C:$C,0)))</f>
        <v>electricity-sector-main.html#red-downtime</v>
      </c>
      <c r="R289" s="272" t="str">
        <f>IF(ISBLANK(INDEX('Policy Characteristics'!L:L,MATCH($C289,'Policy Characteristics'!$C:$C,0))),"",INDEX('Policy Characteristics'!L:L,MATCH($C289,'Policy Characteristics'!$C:$C,0)))</f>
        <v>reduce-downtime.html</v>
      </c>
    </row>
    <row r="290" spans="1:18" s="2" customFormat="1" x14ac:dyDescent="0.25">
      <c r="A290" s="272" t="str">
        <f>IF(ISBLANK(INDEX('Policy Characteristics'!A:A,MATCH($C290,'Policy Characteristics'!$C:$C,0))),"",INDEX('Policy Characteristics'!A:A,MATCH($C290,'Policy Characteristics'!$C:$C,0)))</f>
        <v>Electricity Supply</v>
      </c>
      <c r="B290" s="272" t="str">
        <f>IF(ISBLANK(INDEX('Policy Characteristics'!B:B,MATCH($C290,'Policy Characteristics'!$C:$C,0))),"",INDEX('Policy Characteristics'!B:B,MATCH($C290,'Policy Characteristics'!$C:$C,0)))</f>
        <v>Reduce Plant Downtime</v>
      </c>
      <c r="C290" s="276" t="str">
        <f t="shared" si="23"/>
        <v>Percentage Reduction in Plant Downtime</v>
      </c>
      <c r="D290" s="6" t="s">
        <v>472</v>
      </c>
      <c r="E290" s="6" t="s">
        <v>270</v>
      </c>
      <c r="F290" s="6" t="s">
        <v>332</v>
      </c>
      <c r="G290" s="6" t="s">
        <v>475</v>
      </c>
      <c r="H290" s="46">
        <v>143</v>
      </c>
      <c r="I290" s="6" t="s">
        <v>45</v>
      </c>
      <c r="J290" s="274" t="str">
        <f>IF(ISBLANK(INDEX('Policy Characteristics'!D:D,MATCH($C290,'Policy Characteristics'!$C:$C,0))),"",INDEX('Policy Characteristics'!D:D,MATCH($C290,'Policy Characteristics'!$C:$C,0)))</f>
        <v>Reduce Plant Downtime</v>
      </c>
      <c r="K290" s="272" t="str">
        <f>IF(ISBLANK(INDEX('Policy Characteristics'!E:E,MATCH($C290,'Policy Characteristics'!$C:$C,0))),"",INDEX('Policy Characteristics'!E:E,MATCH($C290,'Policy Characteristics'!$C:$C,0)))</f>
        <v>elec reduce plant downtime</v>
      </c>
      <c r="L290" s="285">
        <f>IF(ISBLANK(INDEX('Policy Characteristics'!F:F,MATCH($C290,'Policy Characteristics'!$C:$C,0))),"",INDEX('Policy Characteristics'!F:F,MATCH($C290,'Policy Characteristics'!$C:$C,0)))</f>
        <v>0</v>
      </c>
      <c r="M290" s="285">
        <f>IF(ISBLANK(INDEX('Policy Characteristics'!G:G,MATCH($C290,'Policy Characteristics'!$C:$C,0))),"",INDEX('Policy Characteristics'!G:G,MATCH($C290,'Policy Characteristics'!$C:$C,0)))</f>
        <v>0.6</v>
      </c>
      <c r="N290" s="285">
        <f>IF(ISBLANK(INDEX('Policy Characteristics'!H:H,MATCH($C290,'Policy Characteristics'!$C:$C,0))),"",INDEX('Policy Characteristics'!H:H,MATCH($C290,'Policy Characteristics'!$C:$C,0)))</f>
        <v>0.01</v>
      </c>
      <c r="O290" s="272" t="str">
        <f>IF(ISBLANK(INDEX('Policy Characteristics'!I:I,MATCH($C290,'Policy Characteristics'!$C:$C,0))),"",INDEX('Policy Characteristics'!I:I,MATCH($C290,'Policy Characteristics'!$C:$C,0)))</f>
        <v>% reduction in downtime</v>
      </c>
      <c r="P290" s="272"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272" t="str">
        <f>IF(ISBLANK(INDEX('Policy Characteristics'!K:K,MATCH($C290,'Policy Characteristics'!$C:$C,0))),"",INDEX('Policy Characteristics'!K:K,MATCH($C290,'Policy Characteristics'!$C:$C,0)))</f>
        <v>electricity-sector-main.html#red-downtime</v>
      </c>
      <c r="R290" s="272" t="str">
        <f>IF(ISBLANK(INDEX('Policy Characteristics'!L:L,MATCH($C290,'Policy Characteristics'!$C:$C,0))),"",INDEX('Policy Characteristics'!L:L,MATCH($C290,'Policy Characteristics'!$C:$C,0)))</f>
        <v>reduce-downtime.html</v>
      </c>
    </row>
    <row r="291" spans="1:18" s="2" customFormat="1" x14ac:dyDescent="0.25">
      <c r="A291" s="272" t="str">
        <f>IF(ISBLANK(INDEX('Policy Characteristics'!A:A,MATCH($C291,'Policy Characteristics'!$C:$C,0))),"",INDEX('Policy Characteristics'!A:A,MATCH($C291,'Policy Characteristics'!$C:$C,0)))</f>
        <v>Electricity Supply</v>
      </c>
      <c r="B291" s="272" t="str">
        <f>IF(ISBLANK(INDEX('Policy Characteristics'!B:B,MATCH($C291,'Policy Characteristics'!$C:$C,0))),"",INDEX('Policy Characteristics'!B:B,MATCH($C291,'Policy Characteristics'!$C:$C,0)))</f>
        <v>Reduce Plant Downtime</v>
      </c>
      <c r="C291" s="276" t="str">
        <f t="shared" si="23"/>
        <v>Percentage Reduction in Plant Downtime</v>
      </c>
      <c r="D291" s="6" t="s">
        <v>79</v>
      </c>
      <c r="E291" s="6" t="s">
        <v>268</v>
      </c>
      <c r="F291" s="6"/>
      <c r="G291" s="6"/>
      <c r="H291" s="46">
        <v>663</v>
      </c>
      <c r="I291" s="6" t="s">
        <v>46</v>
      </c>
      <c r="J291" s="274" t="str">
        <f>IF(ISBLANK(INDEX('Policy Characteristics'!D:D,MATCH($C291,'Policy Characteristics'!$C:$C,0))),"",INDEX('Policy Characteristics'!D:D,MATCH($C291,'Policy Characteristics'!$C:$C,0)))</f>
        <v>Reduce Plant Downtime</v>
      </c>
      <c r="K291" s="272" t="str">
        <f>IF(ISBLANK(INDEX('Policy Characteristics'!E:E,MATCH($C291,'Policy Characteristics'!$C:$C,0))),"",INDEX('Policy Characteristics'!E:E,MATCH($C291,'Policy Characteristics'!$C:$C,0)))</f>
        <v>elec reduce plant downtime</v>
      </c>
      <c r="L291" s="285">
        <f>IF(ISBLANK(INDEX('Policy Characteristics'!F:F,MATCH($C291,'Policy Characteristics'!$C:$C,0))),"",INDEX('Policy Characteristics'!F:F,MATCH($C291,'Policy Characteristics'!$C:$C,0)))</f>
        <v>0</v>
      </c>
      <c r="M291" s="285">
        <f>IF(ISBLANK(INDEX('Policy Characteristics'!G:G,MATCH($C291,'Policy Characteristics'!$C:$C,0))),"",INDEX('Policy Characteristics'!G:G,MATCH($C291,'Policy Characteristics'!$C:$C,0)))</f>
        <v>0.6</v>
      </c>
      <c r="N291" s="285">
        <f>IF(ISBLANK(INDEX('Policy Characteristics'!H:H,MATCH($C291,'Policy Characteristics'!$C:$C,0))),"",INDEX('Policy Characteristics'!H:H,MATCH($C291,'Policy Characteristics'!$C:$C,0)))</f>
        <v>0.01</v>
      </c>
      <c r="O291" s="272" t="str">
        <f>IF(ISBLANK(INDEX('Policy Characteristics'!I:I,MATCH($C291,'Policy Characteristics'!$C:$C,0))),"",INDEX('Policy Characteristics'!I:I,MATCH($C291,'Policy Characteristics'!$C:$C,0)))</f>
        <v>% reduction in downtime</v>
      </c>
      <c r="P291" s="272"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272" t="str">
        <f>IF(ISBLANK(INDEX('Policy Characteristics'!K:K,MATCH($C291,'Policy Characteristics'!$C:$C,0))),"",INDEX('Policy Characteristics'!K:K,MATCH($C291,'Policy Characteristics'!$C:$C,0)))</f>
        <v>electricity-sector-main.html#red-downtime</v>
      </c>
      <c r="R291" s="272" t="str">
        <f>IF(ISBLANK(INDEX('Policy Characteristics'!L:L,MATCH($C291,'Policy Characteristics'!$C:$C,0))),"",INDEX('Policy Characteristics'!L:L,MATCH($C291,'Policy Characteristics'!$C:$C,0)))</f>
        <v>reduce-downtime.html</v>
      </c>
    </row>
    <row r="292" spans="1:18" s="2" customFormat="1" x14ac:dyDescent="0.25">
      <c r="A292" s="272" t="str">
        <f>IF(ISBLANK(INDEX('Policy Characteristics'!A:A,MATCH($C292,'Policy Characteristics'!$C:$C,0))),"",INDEX('Policy Characteristics'!A:A,MATCH($C292,'Policy Characteristics'!$C:$C,0)))</f>
        <v>Electricity Supply</v>
      </c>
      <c r="B292" s="272" t="str">
        <f>IF(ISBLANK(INDEX('Policy Characteristics'!B:B,MATCH($C292,'Policy Characteristics'!$C:$C,0))),"",INDEX('Policy Characteristics'!B:B,MATCH($C292,'Policy Characteristics'!$C:$C,0)))</f>
        <v>Reduce Plant Downtime</v>
      </c>
      <c r="C292" s="276" t="str">
        <f t="shared" si="23"/>
        <v>Percentage Reduction in Plant Downtime</v>
      </c>
      <c r="D292" s="6" t="s">
        <v>79</v>
      </c>
      <c r="E292" s="6" t="s">
        <v>269</v>
      </c>
      <c r="F292" s="6"/>
      <c r="G292" s="6"/>
      <c r="H292" s="46">
        <v>664</v>
      </c>
      <c r="I292" s="6" t="s">
        <v>46</v>
      </c>
      <c r="J292" s="274" t="str">
        <f>IF(ISBLANK(INDEX('Policy Characteristics'!D:D,MATCH($C292,'Policy Characteristics'!$C:$C,0))),"",INDEX('Policy Characteristics'!D:D,MATCH($C292,'Policy Characteristics'!$C:$C,0)))</f>
        <v>Reduce Plant Downtime</v>
      </c>
      <c r="K292" s="272" t="str">
        <f>IF(ISBLANK(INDEX('Policy Characteristics'!E:E,MATCH($C292,'Policy Characteristics'!$C:$C,0))),"",INDEX('Policy Characteristics'!E:E,MATCH($C292,'Policy Characteristics'!$C:$C,0)))</f>
        <v>elec reduce plant downtime</v>
      </c>
      <c r="L292" s="285">
        <f>IF(ISBLANK(INDEX('Policy Characteristics'!F:F,MATCH($C292,'Policy Characteristics'!$C:$C,0))),"",INDEX('Policy Characteristics'!F:F,MATCH($C292,'Policy Characteristics'!$C:$C,0)))</f>
        <v>0</v>
      </c>
      <c r="M292" s="285">
        <f>IF(ISBLANK(INDEX('Policy Characteristics'!G:G,MATCH($C292,'Policy Characteristics'!$C:$C,0))),"",INDEX('Policy Characteristics'!G:G,MATCH($C292,'Policy Characteristics'!$C:$C,0)))</f>
        <v>0.6</v>
      </c>
      <c r="N292" s="285">
        <f>IF(ISBLANK(INDEX('Policy Characteristics'!H:H,MATCH($C292,'Policy Characteristics'!$C:$C,0))),"",INDEX('Policy Characteristics'!H:H,MATCH($C292,'Policy Characteristics'!$C:$C,0)))</f>
        <v>0.01</v>
      </c>
      <c r="O292" s="272" t="str">
        <f>IF(ISBLANK(INDEX('Policy Characteristics'!I:I,MATCH($C292,'Policy Characteristics'!$C:$C,0))),"",INDEX('Policy Characteristics'!I:I,MATCH($C292,'Policy Characteristics'!$C:$C,0)))</f>
        <v>% reduction in downtime</v>
      </c>
      <c r="P292" s="272"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272" t="str">
        <f>IF(ISBLANK(INDEX('Policy Characteristics'!K:K,MATCH($C292,'Policy Characteristics'!$C:$C,0))),"",INDEX('Policy Characteristics'!K:K,MATCH($C292,'Policy Characteristics'!$C:$C,0)))</f>
        <v>electricity-sector-main.html#red-downtime</v>
      </c>
      <c r="R292" s="272" t="str">
        <f>IF(ISBLANK(INDEX('Policy Characteristics'!L:L,MATCH($C292,'Policy Characteristics'!$C:$C,0))),"",INDEX('Policy Characteristics'!L:L,MATCH($C292,'Policy Characteristics'!$C:$C,0)))</f>
        <v>reduce-downtime.html</v>
      </c>
    </row>
    <row r="293" spans="1:18" s="2" customFormat="1" x14ac:dyDescent="0.25">
      <c r="A293" s="272" t="str">
        <f>IF(ISBLANK(INDEX('Policy Characteristics'!A:A,MATCH($C293,'Policy Characteristics'!$C:$C,0))),"",INDEX('Policy Characteristics'!A:A,MATCH($C293,'Policy Characteristics'!$C:$C,0)))</f>
        <v>Electricity Supply</v>
      </c>
      <c r="B293" s="272" t="str">
        <f>IF(ISBLANK(INDEX('Policy Characteristics'!B:B,MATCH($C293,'Policy Characteristics'!$C:$C,0))),"",INDEX('Policy Characteristics'!B:B,MATCH($C293,'Policy Characteristics'!$C:$C,0)))</f>
        <v>Reduce Plant Downtime</v>
      </c>
      <c r="C293" s="276" t="str">
        <f t="shared" si="23"/>
        <v>Percentage Reduction in Plant Downtime</v>
      </c>
      <c r="D293" s="6" t="s">
        <v>79</v>
      </c>
      <c r="E293" s="6" t="s">
        <v>270</v>
      </c>
      <c r="F293" s="6" t="s">
        <v>332</v>
      </c>
      <c r="G293" s="6" t="s">
        <v>93</v>
      </c>
      <c r="H293" s="46">
        <v>144</v>
      </c>
      <c r="I293" s="6" t="s">
        <v>45</v>
      </c>
      <c r="J293" s="274" t="str">
        <f>IF(ISBLANK(INDEX('Policy Characteristics'!D:D,MATCH($C293,'Policy Characteristics'!$C:$C,0))),"",INDEX('Policy Characteristics'!D:D,MATCH($C293,'Policy Characteristics'!$C:$C,0)))</f>
        <v>Reduce Plant Downtime</v>
      </c>
      <c r="K293" s="272" t="str">
        <f>IF(ISBLANK(INDEX('Policy Characteristics'!E:E,MATCH($C293,'Policy Characteristics'!$C:$C,0))),"",INDEX('Policy Characteristics'!E:E,MATCH($C293,'Policy Characteristics'!$C:$C,0)))</f>
        <v>elec reduce plant downtime</v>
      </c>
      <c r="L293" s="285">
        <f>IF(ISBLANK(INDEX('Policy Characteristics'!F:F,MATCH($C293,'Policy Characteristics'!$C:$C,0))),"",INDEX('Policy Characteristics'!F:F,MATCH($C293,'Policy Characteristics'!$C:$C,0)))</f>
        <v>0</v>
      </c>
      <c r="M293" s="285">
        <f>IF(ISBLANK(INDEX('Policy Characteristics'!G:G,MATCH($C293,'Policy Characteristics'!$C:$C,0))),"",INDEX('Policy Characteristics'!G:G,MATCH($C293,'Policy Characteristics'!$C:$C,0)))</f>
        <v>0.6</v>
      </c>
      <c r="N293" s="285">
        <f>IF(ISBLANK(INDEX('Policy Characteristics'!H:H,MATCH($C293,'Policy Characteristics'!$C:$C,0))),"",INDEX('Policy Characteristics'!H:H,MATCH($C293,'Policy Characteristics'!$C:$C,0)))</f>
        <v>0.01</v>
      </c>
      <c r="O293" s="272" t="str">
        <f>IF(ISBLANK(INDEX('Policy Characteristics'!I:I,MATCH($C293,'Policy Characteristics'!$C:$C,0))),"",INDEX('Policy Characteristics'!I:I,MATCH($C293,'Policy Characteristics'!$C:$C,0)))</f>
        <v>% reduction in downtime</v>
      </c>
      <c r="P293" s="272"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272" t="str">
        <f>IF(ISBLANK(INDEX('Policy Characteristics'!K:K,MATCH($C293,'Policy Characteristics'!$C:$C,0))),"",INDEX('Policy Characteristics'!K:K,MATCH($C293,'Policy Characteristics'!$C:$C,0)))</f>
        <v>electricity-sector-main.html#red-downtime</v>
      </c>
      <c r="R293" s="272" t="str">
        <f>IF(ISBLANK(INDEX('Policy Characteristics'!L:L,MATCH($C293,'Policy Characteristics'!$C:$C,0))),"",INDEX('Policy Characteristics'!L:L,MATCH($C293,'Policy Characteristics'!$C:$C,0)))</f>
        <v>reduce-downtime.html</v>
      </c>
    </row>
    <row r="294" spans="1:18" s="2" customFormat="1" x14ac:dyDescent="0.25">
      <c r="A294" s="272" t="str">
        <f>IF(ISBLANK(INDEX('Policy Characteristics'!A:A,MATCH($C294,'Policy Characteristics'!$C:$C,0))),"",INDEX('Policy Characteristics'!A:A,MATCH($C294,'Policy Characteristics'!$C:$C,0)))</f>
        <v>Electricity Supply</v>
      </c>
      <c r="B294" s="272" t="str">
        <f>IF(ISBLANK(INDEX('Policy Characteristics'!B:B,MATCH($C294,'Policy Characteristics'!$C:$C,0))),"",INDEX('Policy Characteristics'!B:B,MATCH($C294,'Policy Characteristics'!$C:$C,0)))</f>
        <v>Reduce Plant Downtime</v>
      </c>
      <c r="C294" s="276" t="str">
        <f t="shared" si="23"/>
        <v>Percentage Reduction in Plant Downtime</v>
      </c>
      <c r="D294" s="6" t="s">
        <v>80</v>
      </c>
      <c r="E294" s="6" t="s">
        <v>268</v>
      </c>
      <c r="F294" s="6"/>
      <c r="G294" s="6"/>
      <c r="H294" s="46">
        <v>665</v>
      </c>
      <c r="I294" s="6" t="s">
        <v>46</v>
      </c>
      <c r="J294" s="274" t="str">
        <f>IF(ISBLANK(INDEX('Policy Characteristics'!D:D,MATCH($C294,'Policy Characteristics'!$C:$C,0))),"",INDEX('Policy Characteristics'!D:D,MATCH($C294,'Policy Characteristics'!$C:$C,0)))</f>
        <v>Reduce Plant Downtime</v>
      </c>
      <c r="K294" s="272" t="str">
        <f>IF(ISBLANK(INDEX('Policy Characteristics'!E:E,MATCH($C294,'Policy Characteristics'!$C:$C,0))),"",INDEX('Policy Characteristics'!E:E,MATCH($C294,'Policy Characteristics'!$C:$C,0)))</f>
        <v>elec reduce plant downtime</v>
      </c>
      <c r="L294" s="285">
        <f>IF(ISBLANK(INDEX('Policy Characteristics'!F:F,MATCH($C294,'Policy Characteristics'!$C:$C,0))),"",INDEX('Policy Characteristics'!F:F,MATCH($C294,'Policy Characteristics'!$C:$C,0)))</f>
        <v>0</v>
      </c>
      <c r="M294" s="285">
        <f>IF(ISBLANK(INDEX('Policy Characteristics'!G:G,MATCH($C294,'Policy Characteristics'!$C:$C,0))),"",INDEX('Policy Characteristics'!G:G,MATCH($C294,'Policy Characteristics'!$C:$C,0)))</f>
        <v>0.6</v>
      </c>
      <c r="N294" s="285">
        <f>IF(ISBLANK(INDEX('Policy Characteristics'!H:H,MATCH($C294,'Policy Characteristics'!$C:$C,0))),"",INDEX('Policy Characteristics'!H:H,MATCH($C294,'Policy Characteristics'!$C:$C,0)))</f>
        <v>0.01</v>
      </c>
      <c r="O294" s="272" t="str">
        <f>IF(ISBLANK(INDEX('Policy Characteristics'!I:I,MATCH($C294,'Policy Characteristics'!$C:$C,0))),"",INDEX('Policy Characteristics'!I:I,MATCH($C294,'Policy Characteristics'!$C:$C,0)))</f>
        <v>% reduction in downtime</v>
      </c>
      <c r="P294" s="272"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272" t="str">
        <f>IF(ISBLANK(INDEX('Policy Characteristics'!K:K,MATCH($C294,'Policy Characteristics'!$C:$C,0))),"",INDEX('Policy Characteristics'!K:K,MATCH($C294,'Policy Characteristics'!$C:$C,0)))</f>
        <v>electricity-sector-main.html#red-downtime</v>
      </c>
      <c r="R294" s="272" t="str">
        <f>IF(ISBLANK(INDEX('Policy Characteristics'!L:L,MATCH($C294,'Policy Characteristics'!$C:$C,0))),"",INDEX('Policy Characteristics'!L:L,MATCH($C294,'Policy Characteristics'!$C:$C,0)))</f>
        <v>reduce-downtime.html</v>
      </c>
    </row>
    <row r="295" spans="1:18" s="2" customFormat="1" x14ac:dyDescent="0.25">
      <c r="A295" s="272" t="str">
        <f>IF(ISBLANK(INDEX('Policy Characteristics'!A:A,MATCH($C295,'Policy Characteristics'!$C:$C,0))),"",INDEX('Policy Characteristics'!A:A,MATCH($C295,'Policy Characteristics'!$C:$C,0)))</f>
        <v>Electricity Supply</v>
      </c>
      <c r="B295" s="272" t="str">
        <f>IF(ISBLANK(INDEX('Policy Characteristics'!B:B,MATCH($C295,'Policy Characteristics'!$C:$C,0))),"",INDEX('Policy Characteristics'!B:B,MATCH($C295,'Policy Characteristics'!$C:$C,0)))</f>
        <v>Reduce Plant Downtime</v>
      </c>
      <c r="C295" s="276" t="str">
        <f t="shared" si="23"/>
        <v>Percentage Reduction in Plant Downtime</v>
      </c>
      <c r="D295" s="6" t="s">
        <v>80</v>
      </c>
      <c r="E295" s="6" t="s">
        <v>269</v>
      </c>
      <c r="F295" s="6"/>
      <c r="G295" s="6"/>
      <c r="H295" s="46">
        <v>666</v>
      </c>
      <c r="I295" s="6" t="s">
        <v>46</v>
      </c>
      <c r="J295" s="274" t="str">
        <f>IF(ISBLANK(INDEX('Policy Characteristics'!D:D,MATCH($C295,'Policy Characteristics'!$C:$C,0))),"",INDEX('Policy Characteristics'!D:D,MATCH($C295,'Policy Characteristics'!$C:$C,0)))</f>
        <v>Reduce Plant Downtime</v>
      </c>
      <c r="K295" s="272" t="str">
        <f>IF(ISBLANK(INDEX('Policy Characteristics'!E:E,MATCH($C295,'Policy Characteristics'!$C:$C,0))),"",INDEX('Policy Characteristics'!E:E,MATCH($C295,'Policy Characteristics'!$C:$C,0)))</f>
        <v>elec reduce plant downtime</v>
      </c>
      <c r="L295" s="285">
        <f>IF(ISBLANK(INDEX('Policy Characteristics'!F:F,MATCH($C295,'Policy Characteristics'!$C:$C,0))),"",INDEX('Policy Characteristics'!F:F,MATCH($C295,'Policy Characteristics'!$C:$C,0)))</f>
        <v>0</v>
      </c>
      <c r="M295" s="285">
        <f>IF(ISBLANK(INDEX('Policy Characteristics'!G:G,MATCH($C295,'Policy Characteristics'!$C:$C,0))),"",INDEX('Policy Characteristics'!G:G,MATCH($C295,'Policy Characteristics'!$C:$C,0)))</f>
        <v>0.6</v>
      </c>
      <c r="N295" s="285">
        <f>IF(ISBLANK(INDEX('Policy Characteristics'!H:H,MATCH($C295,'Policy Characteristics'!$C:$C,0))),"",INDEX('Policy Characteristics'!H:H,MATCH($C295,'Policy Characteristics'!$C:$C,0)))</f>
        <v>0.01</v>
      </c>
      <c r="O295" s="272" t="str">
        <f>IF(ISBLANK(INDEX('Policy Characteristics'!I:I,MATCH($C295,'Policy Characteristics'!$C:$C,0))),"",INDEX('Policy Characteristics'!I:I,MATCH($C295,'Policy Characteristics'!$C:$C,0)))</f>
        <v>% reduction in downtime</v>
      </c>
      <c r="P295" s="272"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272" t="str">
        <f>IF(ISBLANK(INDEX('Policy Characteristics'!K:K,MATCH($C295,'Policy Characteristics'!$C:$C,0))),"",INDEX('Policy Characteristics'!K:K,MATCH($C295,'Policy Characteristics'!$C:$C,0)))</f>
        <v>electricity-sector-main.html#red-downtime</v>
      </c>
      <c r="R295" s="272" t="str">
        <f>IF(ISBLANK(INDEX('Policy Characteristics'!L:L,MATCH($C295,'Policy Characteristics'!$C:$C,0))),"",INDEX('Policy Characteristics'!L:L,MATCH($C295,'Policy Characteristics'!$C:$C,0)))</f>
        <v>reduce-downtime.html</v>
      </c>
    </row>
    <row r="296" spans="1:18" s="2" customFormat="1" x14ac:dyDescent="0.25">
      <c r="A296" s="272" t="str">
        <f>IF(ISBLANK(INDEX('Policy Characteristics'!A:A,MATCH($C296,'Policy Characteristics'!$C:$C,0))),"",INDEX('Policy Characteristics'!A:A,MATCH($C296,'Policy Characteristics'!$C:$C,0)))</f>
        <v>Electricity Supply</v>
      </c>
      <c r="B296" s="272" t="str">
        <f>IF(ISBLANK(INDEX('Policy Characteristics'!B:B,MATCH($C296,'Policy Characteristics'!$C:$C,0))),"",INDEX('Policy Characteristics'!B:B,MATCH($C296,'Policy Characteristics'!$C:$C,0)))</f>
        <v>Reduce Plant Downtime</v>
      </c>
      <c r="C296" s="276" t="str">
        <f t="shared" si="23"/>
        <v>Percentage Reduction in Plant Downtime</v>
      </c>
      <c r="D296" s="6" t="s">
        <v>80</v>
      </c>
      <c r="E296" s="6" t="s">
        <v>270</v>
      </c>
      <c r="F296" s="6"/>
      <c r="G296" s="6"/>
      <c r="H296" s="46">
        <v>667</v>
      </c>
      <c r="I296" s="6" t="s">
        <v>46</v>
      </c>
      <c r="J296" s="274" t="str">
        <f>IF(ISBLANK(INDEX('Policy Characteristics'!D:D,MATCH($C296,'Policy Characteristics'!$C:$C,0))),"",INDEX('Policy Characteristics'!D:D,MATCH($C296,'Policy Characteristics'!$C:$C,0)))</f>
        <v>Reduce Plant Downtime</v>
      </c>
      <c r="K296" s="272" t="str">
        <f>IF(ISBLANK(INDEX('Policy Characteristics'!E:E,MATCH($C296,'Policy Characteristics'!$C:$C,0))),"",INDEX('Policy Characteristics'!E:E,MATCH($C296,'Policy Characteristics'!$C:$C,0)))</f>
        <v>elec reduce plant downtime</v>
      </c>
      <c r="L296" s="285">
        <f>IF(ISBLANK(INDEX('Policy Characteristics'!F:F,MATCH($C296,'Policy Characteristics'!$C:$C,0))),"",INDEX('Policy Characteristics'!F:F,MATCH($C296,'Policy Characteristics'!$C:$C,0)))</f>
        <v>0</v>
      </c>
      <c r="M296" s="285">
        <f>IF(ISBLANK(INDEX('Policy Characteristics'!G:G,MATCH($C296,'Policy Characteristics'!$C:$C,0))),"",INDEX('Policy Characteristics'!G:G,MATCH($C296,'Policy Characteristics'!$C:$C,0)))</f>
        <v>0.6</v>
      </c>
      <c r="N296" s="285">
        <f>IF(ISBLANK(INDEX('Policy Characteristics'!H:H,MATCH($C296,'Policy Characteristics'!$C:$C,0))),"",INDEX('Policy Characteristics'!H:H,MATCH($C296,'Policy Characteristics'!$C:$C,0)))</f>
        <v>0.01</v>
      </c>
      <c r="O296" s="272" t="str">
        <f>IF(ISBLANK(INDEX('Policy Characteristics'!I:I,MATCH($C296,'Policy Characteristics'!$C:$C,0))),"",INDEX('Policy Characteristics'!I:I,MATCH($C296,'Policy Characteristics'!$C:$C,0)))</f>
        <v>% reduction in downtime</v>
      </c>
      <c r="P296" s="272"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272" t="str">
        <f>IF(ISBLANK(INDEX('Policy Characteristics'!K:K,MATCH($C296,'Policy Characteristics'!$C:$C,0))),"",INDEX('Policy Characteristics'!K:K,MATCH($C296,'Policy Characteristics'!$C:$C,0)))</f>
        <v>electricity-sector-main.html#red-downtime</v>
      </c>
      <c r="R296" s="272" t="str">
        <f>IF(ISBLANK(INDEX('Policy Characteristics'!L:L,MATCH($C296,'Policy Characteristics'!$C:$C,0))),"",INDEX('Policy Characteristics'!L:L,MATCH($C296,'Policy Characteristics'!$C:$C,0)))</f>
        <v>reduce-downtime.html</v>
      </c>
    </row>
    <row r="297" spans="1:18" s="2" customFormat="1" x14ac:dyDescent="0.25">
      <c r="A297" s="272" t="str">
        <f>IF(ISBLANK(INDEX('Policy Characteristics'!A:A,MATCH($C297,'Policy Characteristics'!$C:$C,0))),"",INDEX('Policy Characteristics'!A:A,MATCH($C297,'Policy Characteristics'!$C:$C,0)))</f>
        <v>Electricity Supply</v>
      </c>
      <c r="B297" s="272" t="str">
        <f>IF(ISBLANK(INDEX('Policy Characteristics'!B:B,MATCH($C297,'Policy Characteristics'!$C:$C,0))),"",INDEX('Policy Characteristics'!B:B,MATCH($C297,'Policy Characteristics'!$C:$C,0)))</f>
        <v>Reduce Plant Downtime</v>
      </c>
      <c r="C297" s="276" t="str">
        <f t="shared" si="23"/>
        <v>Percentage Reduction in Plant Downtime</v>
      </c>
      <c r="D297" s="6" t="s">
        <v>81</v>
      </c>
      <c r="E297" s="6" t="s">
        <v>268</v>
      </c>
      <c r="F297" s="6"/>
      <c r="G297" s="6"/>
      <c r="H297" s="46">
        <v>668</v>
      </c>
      <c r="I297" s="6" t="s">
        <v>46</v>
      </c>
      <c r="J297" s="274" t="str">
        <f>IF(ISBLANK(INDEX('Policy Characteristics'!D:D,MATCH($C297,'Policy Characteristics'!$C:$C,0))),"",INDEX('Policy Characteristics'!D:D,MATCH($C297,'Policy Characteristics'!$C:$C,0)))</f>
        <v>Reduce Plant Downtime</v>
      </c>
      <c r="K297" s="272" t="str">
        <f>IF(ISBLANK(INDEX('Policy Characteristics'!E:E,MATCH($C297,'Policy Characteristics'!$C:$C,0))),"",INDEX('Policy Characteristics'!E:E,MATCH($C297,'Policy Characteristics'!$C:$C,0)))</f>
        <v>elec reduce plant downtime</v>
      </c>
      <c r="L297" s="285">
        <f>IF(ISBLANK(INDEX('Policy Characteristics'!F:F,MATCH($C297,'Policy Characteristics'!$C:$C,0))),"",INDEX('Policy Characteristics'!F:F,MATCH($C297,'Policy Characteristics'!$C:$C,0)))</f>
        <v>0</v>
      </c>
      <c r="M297" s="285">
        <f>IF(ISBLANK(INDEX('Policy Characteristics'!G:G,MATCH($C297,'Policy Characteristics'!$C:$C,0))),"",INDEX('Policy Characteristics'!G:G,MATCH($C297,'Policy Characteristics'!$C:$C,0)))</f>
        <v>0.6</v>
      </c>
      <c r="N297" s="285">
        <f>IF(ISBLANK(INDEX('Policy Characteristics'!H:H,MATCH($C297,'Policy Characteristics'!$C:$C,0))),"",INDEX('Policy Characteristics'!H:H,MATCH($C297,'Policy Characteristics'!$C:$C,0)))</f>
        <v>0.01</v>
      </c>
      <c r="O297" s="272" t="str">
        <f>IF(ISBLANK(INDEX('Policy Characteristics'!I:I,MATCH($C297,'Policy Characteristics'!$C:$C,0))),"",INDEX('Policy Characteristics'!I:I,MATCH($C297,'Policy Characteristics'!$C:$C,0)))</f>
        <v>% reduction in downtime</v>
      </c>
      <c r="P297" s="272"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272" t="str">
        <f>IF(ISBLANK(INDEX('Policy Characteristics'!K:K,MATCH($C297,'Policy Characteristics'!$C:$C,0))),"",INDEX('Policy Characteristics'!K:K,MATCH($C297,'Policy Characteristics'!$C:$C,0)))</f>
        <v>electricity-sector-main.html#red-downtime</v>
      </c>
      <c r="R297" s="272" t="str">
        <f>IF(ISBLANK(INDEX('Policy Characteristics'!L:L,MATCH($C297,'Policy Characteristics'!$C:$C,0))),"",INDEX('Policy Characteristics'!L:L,MATCH($C297,'Policy Characteristics'!$C:$C,0)))</f>
        <v>reduce-downtime.html</v>
      </c>
    </row>
    <row r="298" spans="1:18" s="2" customFormat="1" x14ac:dyDescent="0.25">
      <c r="A298" s="272" t="str">
        <f>IF(ISBLANK(INDEX('Policy Characteristics'!A:A,MATCH($C298,'Policy Characteristics'!$C:$C,0))),"",INDEX('Policy Characteristics'!A:A,MATCH($C298,'Policy Characteristics'!$C:$C,0)))</f>
        <v>Electricity Supply</v>
      </c>
      <c r="B298" s="272" t="str">
        <f>IF(ISBLANK(INDEX('Policy Characteristics'!B:B,MATCH($C298,'Policy Characteristics'!$C:$C,0))),"",INDEX('Policy Characteristics'!B:B,MATCH($C298,'Policy Characteristics'!$C:$C,0)))</f>
        <v>Reduce Plant Downtime</v>
      </c>
      <c r="C298" s="276" t="str">
        <f t="shared" si="23"/>
        <v>Percentage Reduction in Plant Downtime</v>
      </c>
      <c r="D298" s="6" t="s">
        <v>81</v>
      </c>
      <c r="E298" s="6" t="s">
        <v>269</v>
      </c>
      <c r="F298" s="6"/>
      <c r="G298" s="6"/>
      <c r="H298" s="46">
        <v>669</v>
      </c>
      <c r="I298" s="6" t="s">
        <v>46</v>
      </c>
      <c r="J298" s="274" t="str">
        <f>IF(ISBLANK(INDEX('Policy Characteristics'!D:D,MATCH($C298,'Policy Characteristics'!$C:$C,0))),"",INDEX('Policy Characteristics'!D:D,MATCH($C298,'Policy Characteristics'!$C:$C,0)))</f>
        <v>Reduce Plant Downtime</v>
      </c>
      <c r="K298" s="272" t="str">
        <f>IF(ISBLANK(INDEX('Policy Characteristics'!E:E,MATCH($C298,'Policy Characteristics'!$C:$C,0))),"",INDEX('Policy Characteristics'!E:E,MATCH($C298,'Policy Characteristics'!$C:$C,0)))</f>
        <v>elec reduce plant downtime</v>
      </c>
      <c r="L298" s="285">
        <f>IF(ISBLANK(INDEX('Policy Characteristics'!F:F,MATCH($C298,'Policy Characteristics'!$C:$C,0))),"",INDEX('Policy Characteristics'!F:F,MATCH($C298,'Policy Characteristics'!$C:$C,0)))</f>
        <v>0</v>
      </c>
      <c r="M298" s="285">
        <f>IF(ISBLANK(INDEX('Policy Characteristics'!G:G,MATCH($C298,'Policy Characteristics'!$C:$C,0))),"",INDEX('Policy Characteristics'!G:G,MATCH($C298,'Policy Characteristics'!$C:$C,0)))</f>
        <v>0.6</v>
      </c>
      <c r="N298" s="285">
        <f>IF(ISBLANK(INDEX('Policy Characteristics'!H:H,MATCH($C298,'Policy Characteristics'!$C:$C,0))),"",INDEX('Policy Characteristics'!H:H,MATCH($C298,'Policy Characteristics'!$C:$C,0)))</f>
        <v>0.01</v>
      </c>
      <c r="O298" s="272" t="str">
        <f>IF(ISBLANK(INDEX('Policy Characteristics'!I:I,MATCH($C298,'Policy Characteristics'!$C:$C,0))),"",INDEX('Policy Characteristics'!I:I,MATCH($C298,'Policy Characteristics'!$C:$C,0)))</f>
        <v>% reduction in downtime</v>
      </c>
      <c r="P298" s="272"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272" t="str">
        <f>IF(ISBLANK(INDEX('Policy Characteristics'!K:K,MATCH($C298,'Policy Characteristics'!$C:$C,0))),"",INDEX('Policy Characteristics'!K:K,MATCH($C298,'Policy Characteristics'!$C:$C,0)))</f>
        <v>electricity-sector-main.html#red-downtime</v>
      </c>
      <c r="R298" s="272" t="str">
        <f>IF(ISBLANK(INDEX('Policy Characteristics'!L:L,MATCH($C298,'Policy Characteristics'!$C:$C,0))),"",INDEX('Policy Characteristics'!L:L,MATCH($C298,'Policy Characteristics'!$C:$C,0)))</f>
        <v>reduce-downtime.html</v>
      </c>
    </row>
    <row r="299" spans="1:18" s="2" customFormat="1" x14ac:dyDescent="0.25">
      <c r="A299" s="272" t="str">
        <f>IF(ISBLANK(INDEX('Policy Characteristics'!A:A,MATCH($C299,'Policy Characteristics'!$C:$C,0))),"",INDEX('Policy Characteristics'!A:A,MATCH($C299,'Policy Characteristics'!$C:$C,0)))</f>
        <v>Electricity Supply</v>
      </c>
      <c r="B299" s="272" t="str">
        <f>IF(ISBLANK(INDEX('Policy Characteristics'!B:B,MATCH($C299,'Policy Characteristics'!$C:$C,0))),"",INDEX('Policy Characteristics'!B:B,MATCH($C299,'Policy Characteristics'!$C:$C,0)))</f>
        <v>Reduce Plant Downtime</v>
      </c>
      <c r="C299" s="276" t="str">
        <f t="shared" si="23"/>
        <v>Percentage Reduction in Plant Downtime</v>
      </c>
      <c r="D299" s="6" t="s">
        <v>81</v>
      </c>
      <c r="E299" s="6" t="s">
        <v>270</v>
      </c>
      <c r="F299" s="6"/>
      <c r="G299" s="6"/>
      <c r="H299" s="46">
        <v>670</v>
      </c>
      <c r="I299" s="6" t="s">
        <v>46</v>
      </c>
      <c r="J299" s="274" t="str">
        <f>IF(ISBLANK(INDEX('Policy Characteristics'!D:D,MATCH($C299,'Policy Characteristics'!$C:$C,0))),"",INDEX('Policy Characteristics'!D:D,MATCH($C299,'Policy Characteristics'!$C:$C,0)))</f>
        <v>Reduce Plant Downtime</v>
      </c>
      <c r="K299" s="272" t="str">
        <f>IF(ISBLANK(INDEX('Policy Characteristics'!E:E,MATCH($C299,'Policy Characteristics'!$C:$C,0))),"",INDEX('Policy Characteristics'!E:E,MATCH($C299,'Policy Characteristics'!$C:$C,0)))</f>
        <v>elec reduce plant downtime</v>
      </c>
      <c r="L299" s="285">
        <f>IF(ISBLANK(INDEX('Policy Characteristics'!F:F,MATCH($C299,'Policy Characteristics'!$C:$C,0))),"",INDEX('Policy Characteristics'!F:F,MATCH($C299,'Policy Characteristics'!$C:$C,0)))</f>
        <v>0</v>
      </c>
      <c r="M299" s="285">
        <f>IF(ISBLANK(INDEX('Policy Characteristics'!G:G,MATCH($C299,'Policy Characteristics'!$C:$C,0))),"",INDEX('Policy Characteristics'!G:G,MATCH($C299,'Policy Characteristics'!$C:$C,0)))</f>
        <v>0.6</v>
      </c>
      <c r="N299" s="285">
        <f>IF(ISBLANK(INDEX('Policy Characteristics'!H:H,MATCH($C299,'Policy Characteristics'!$C:$C,0))),"",INDEX('Policy Characteristics'!H:H,MATCH($C299,'Policy Characteristics'!$C:$C,0)))</f>
        <v>0.01</v>
      </c>
      <c r="O299" s="272" t="str">
        <f>IF(ISBLANK(INDEX('Policy Characteristics'!I:I,MATCH($C299,'Policy Characteristics'!$C:$C,0))),"",INDEX('Policy Characteristics'!I:I,MATCH($C299,'Policy Characteristics'!$C:$C,0)))</f>
        <v>% reduction in downtime</v>
      </c>
      <c r="P299" s="272"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272" t="str">
        <f>IF(ISBLANK(INDEX('Policy Characteristics'!K:K,MATCH($C299,'Policy Characteristics'!$C:$C,0))),"",INDEX('Policy Characteristics'!K:K,MATCH($C299,'Policy Characteristics'!$C:$C,0)))</f>
        <v>electricity-sector-main.html#red-downtime</v>
      </c>
      <c r="R299" s="272" t="str">
        <f>IF(ISBLANK(INDEX('Policy Characteristics'!L:L,MATCH($C299,'Policy Characteristics'!$C:$C,0))),"",INDEX('Policy Characteristics'!L:L,MATCH($C299,'Policy Characteristics'!$C:$C,0)))</f>
        <v>reduce-downtime.html</v>
      </c>
    </row>
    <row r="300" spans="1:18" s="2" customFormat="1" x14ac:dyDescent="0.25">
      <c r="A300" s="272" t="str">
        <f>IF(ISBLANK(INDEX('Policy Characteristics'!A:A,MATCH($C300,'Policy Characteristics'!$C:$C,0))),"",INDEX('Policy Characteristics'!A:A,MATCH($C300,'Policy Characteristics'!$C:$C,0)))</f>
        <v>Electricity Supply</v>
      </c>
      <c r="B300" s="272" t="str">
        <f>IF(ISBLANK(INDEX('Policy Characteristics'!B:B,MATCH($C300,'Policy Characteristics'!$C:$C,0))),"",INDEX('Policy Characteristics'!B:B,MATCH($C300,'Policy Characteristics'!$C:$C,0)))</f>
        <v>Reduce Plant Downtime</v>
      </c>
      <c r="C300" s="276" t="str">
        <f t="shared" si="23"/>
        <v>Percentage Reduction in Plant Downtime</v>
      </c>
      <c r="D300" s="6" t="s">
        <v>328</v>
      </c>
      <c r="E300" s="6" t="s">
        <v>268</v>
      </c>
      <c r="F300" s="6"/>
      <c r="G300" s="6"/>
      <c r="H300" s="46">
        <v>671</v>
      </c>
      <c r="I300" s="6" t="s">
        <v>46</v>
      </c>
      <c r="J300" s="274" t="str">
        <f>IF(ISBLANK(INDEX('Policy Characteristics'!D:D,MATCH($C300,'Policy Characteristics'!$C:$C,0))),"",INDEX('Policy Characteristics'!D:D,MATCH($C300,'Policy Characteristics'!$C:$C,0)))</f>
        <v>Reduce Plant Downtime</v>
      </c>
      <c r="K300" s="272" t="str">
        <f>IF(ISBLANK(INDEX('Policy Characteristics'!E:E,MATCH($C300,'Policy Characteristics'!$C:$C,0))),"",INDEX('Policy Characteristics'!E:E,MATCH($C300,'Policy Characteristics'!$C:$C,0)))</f>
        <v>elec reduce plant downtime</v>
      </c>
      <c r="L300" s="285">
        <f>IF(ISBLANK(INDEX('Policy Characteristics'!F:F,MATCH($C300,'Policy Characteristics'!$C:$C,0))),"",INDEX('Policy Characteristics'!F:F,MATCH($C300,'Policy Characteristics'!$C:$C,0)))</f>
        <v>0</v>
      </c>
      <c r="M300" s="285">
        <f>IF(ISBLANK(INDEX('Policy Characteristics'!G:G,MATCH($C300,'Policy Characteristics'!$C:$C,0))),"",INDEX('Policy Characteristics'!G:G,MATCH($C300,'Policy Characteristics'!$C:$C,0)))</f>
        <v>0.6</v>
      </c>
      <c r="N300" s="285">
        <f>IF(ISBLANK(INDEX('Policy Characteristics'!H:H,MATCH($C300,'Policy Characteristics'!$C:$C,0))),"",INDEX('Policy Characteristics'!H:H,MATCH($C300,'Policy Characteristics'!$C:$C,0)))</f>
        <v>0.01</v>
      </c>
      <c r="O300" s="272" t="str">
        <f>IF(ISBLANK(INDEX('Policy Characteristics'!I:I,MATCH($C300,'Policy Characteristics'!$C:$C,0))),"",INDEX('Policy Characteristics'!I:I,MATCH($C300,'Policy Characteristics'!$C:$C,0)))</f>
        <v>% reduction in downtime</v>
      </c>
      <c r="P300" s="272"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272" t="str">
        <f>IF(ISBLANK(INDEX('Policy Characteristics'!K:K,MATCH($C300,'Policy Characteristics'!$C:$C,0))),"",INDEX('Policy Characteristics'!K:K,MATCH($C300,'Policy Characteristics'!$C:$C,0)))</f>
        <v>electricity-sector-main.html#red-downtime</v>
      </c>
      <c r="R300" s="272" t="str">
        <f>IF(ISBLANK(INDEX('Policy Characteristics'!L:L,MATCH($C300,'Policy Characteristics'!$C:$C,0))),"",INDEX('Policy Characteristics'!L:L,MATCH($C300,'Policy Characteristics'!$C:$C,0)))</f>
        <v>reduce-downtime.html</v>
      </c>
    </row>
    <row r="301" spans="1:18" s="2" customFormat="1" x14ac:dyDescent="0.25">
      <c r="A301" s="272" t="str">
        <f>IF(ISBLANK(INDEX('Policy Characteristics'!A:A,MATCH($C301,'Policy Characteristics'!$C:$C,0))),"",INDEX('Policy Characteristics'!A:A,MATCH($C301,'Policy Characteristics'!$C:$C,0)))</f>
        <v>Electricity Supply</v>
      </c>
      <c r="B301" s="272" t="str">
        <f>IF(ISBLANK(INDEX('Policy Characteristics'!B:B,MATCH($C301,'Policy Characteristics'!$C:$C,0))),"",INDEX('Policy Characteristics'!B:B,MATCH($C301,'Policy Characteristics'!$C:$C,0)))</f>
        <v>Reduce Plant Downtime</v>
      </c>
      <c r="C301" s="276" t="str">
        <f t="shared" si="23"/>
        <v>Percentage Reduction in Plant Downtime</v>
      </c>
      <c r="D301" s="6" t="s">
        <v>328</v>
      </c>
      <c r="E301" s="6" t="s">
        <v>269</v>
      </c>
      <c r="F301" s="6"/>
      <c r="G301" s="6"/>
      <c r="H301" s="46">
        <v>672</v>
      </c>
      <c r="I301" s="6" t="s">
        <v>46</v>
      </c>
      <c r="J301" s="274" t="str">
        <f>IF(ISBLANK(INDEX('Policy Characteristics'!D:D,MATCH($C301,'Policy Characteristics'!$C:$C,0))),"",INDEX('Policy Characteristics'!D:D,MATCH($C301,'Policy Characteristics'!$C:$C,0)))</f>
        <v>Reduce Plant Downtime</v>
      </c>
      <c r="K301" s="272" t="str">
        <f>IF(ISBLANK(INDEX('Policy Characteristics'!E:E,MATCH($C301,'Policy Characteristics'!$C:$C,0))),"",INDEX('Policy Characteristics'!E:E,MATCH($C301,'Policy Characteristics'!$C:$C,0)))</f>
        <v>elec reduce plant downtime</v>
      </c>
      <c r="L301" s="285">
        <f>IF(ISBLANK(INDEX('Policy Characteristics'!F:F,MATCH($C301,'Policy Characteristics'!$C:$C,0))),"",INDEX('Policy Characteristics'!F:F,MATCH($C301,'Policy Characteristics'!$C:$C,0)))</f>
        <v>0</v>
      </c>
      <c r="M301" s="285">
        <f>IF(ISBLANK(INDEX('Policy Characteristics'!G:G,MATCH($C301,'Policy Characteristics'!$C:$C,0))),"",INDEX('Policy Characteristics'!G:G,MATCH($C301,'Policy Characteristics'!$C:$C,0)))</f>
        <v>0.6</v>
      </c>
      <c r="N301" s="285">
        <f>IF(ISBLANK(INDEX('Policy Characteristics'!H:H,MATCH($C301,'Policy Characteristics'!$C:$C,0))),"",INDEX('Policy Characteristics'!H:H,MATCH($C301,'Policy Characteristics'!$C:$C,0)))</f>
        <v>0.01</v>
      </c>
      <c r="O301" s="272" t="str">
        <f>IF(ISBLANK(INDEX('Policy Characteristics'!I:I,MATCH($C301,'Policy Characteristics'!$C:$C,0))),"",INDEX('Policy Characteristics'!I:I,MATCH($C301,'Policy Characteristics'!$C:$C,0)))</f>
        <v>% reduction in downtime</v>
      </c>
      <c r="P301" s="272"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272" t="str">
        <f>IF(ISBLANK(INDEX('Policy Characteristics'!K:K,MATCH($C301,'Policy Characteristics'!$C:$C,0))),"",INDEX('Policy Characteristics'!K:K,MATCH($C301,'Policy Characteristics'!$C:$C,0)))</f>
        <v>electricity-sector-main.html#red-downtime</v>
      </c>
      <c r="R301" s="272" t="str">
        <f>IF(ISBLANK(INDEX('Policy Characteristics'!L:L,MATCH($C301,'Policy Characteristics'!$C:$C,0))),"",INDEX('Policy Characteristics'!L:L,MATCH($C301,'Policy Characteristics'!$C:$C,0)))</f>
        <v>reduce-downtime.html</v>
      </c>
    </row>
    <row r="302" spans="1:18" s="2" customFormat="1" x14ac:dyDescent="0.25">
      <c r="A302" s="272" t="str">
        <f>IF(ISBLANK(INDEX('Policy Characteristics'!A:A,MATCH($C302,'Policy Characteristics'!$C:$C,0))),"",INDEX('Policy Characteristics'!A:A,MATCH($C302,'Policy Characteristics'!$C:$C,0)))</f>
        <v>Electricity Supply</v>
      </c>
      <c r="B302" s="272" t="str">
        <f>IF(ISBLANK(INDEX('Policy Characteristics'!B:B,MATCH($C302,'Policy Characteristics'!$C:$C,0))),"",INDEX('Policy Characteristics'!B:B,MATCH($C302,'Policy Characteristics'!$C:$C,0)))</f>
        <v>Reduce Plant Downtime</v>
      </c>
      <c r="C302" s="276" t="str">
        <f t="shared" si="23"/>
        <v>Percentage Reduction in Plant Downtime</v>
      </c>
      <c r="D302" s="6" t="s">
        <v>328</v>
      </c>
      <c r="E302" s="6" t="s">
        <v>270</v>
      </c>
      <c r="F302" s="6"/>
      <c r="G302" s="6"/>
      <c r="H302" s="46">
        <v>673</v>
      </c>
      <c r="I302" s="6" t="s">
        <v>46</v>
      </c>
      <c r="J302" s="274" t="str">
        <f>IF(ISBLANK(INDEX('Policy Characteristics'!D:D,MATCH($C302,'Policy Characteristics'!$C:$C,0))),"",INDEX('Policy Characteristics'!D:D,MATCH($C302,'Policy Characteristics'!$C:$C,0)))</f>
        <v>Reduce Plant Downtime</v>
      </c>
      <c r="K302" s="272" t="str">
        <f>IF(ISBLANK(INDEX('Policy Characteristics'!E:E,MATCH($C302,'Policy Characteristics'!$C:$C,0))),"",INDEX('Policy Characteristics'!E:E,MATCH($C302,'Policy Characteristics'!$C:$C,0)))</f>
        <v>elec reduce plant downtime</v>
      </c>
      <c r="L302" s="285">
        <f>IF(ISBLANK(INDEX('Policy Characteristics'!F:F,MATCH($C302,'Policy Characteristics'!$C:$C,0))),"",INDEX('Policy Characteristics'!F:F,MATCH($C302,'Policy Characteristics'!$C:$C,0)))</f>
        <v>0</v>
      </c>
      <c r="M302" s="285">
        <f>IF(ISBLANK(INDEX('Policy Characteristics'!G:G,MATCH($C302,'Policy Characteristics'!$C:$C,0))),"",INDEX('Policy Characteristics'!G:G,MATCH($C302,'Policy Characteristics'!$C:$C,0)))</f>
        <v>0.6</v>
      </c>
      <c r="N302" s="285">
        <f>IF(ISBLANK(INDEX('Policy Characteristics'!H:H,MATCH($C302,'Policy Characteristics'!$C:$C,0))),"",INDEX('Policy Characteristics'!H:H,MATCH($C302,'Policy Characteristics'!$C:$C,0)))</f>
        <v>0.01</v>
      </c>
      <c r="O302" s="272" t="str">
        <f>IF(ISBLANK(INDEX('Policy Characteristics'!I:I,MATCH($C302,'Policy Characteristics'!$C:$C,0))),"",INDEX('Policy Characteristics'!I:I,MATCH($C302,'Policy Characteristics'!$C:$C,0)))</f>
        <v>% reduction in downtime</v>
      </c>
      <c r="P302" s="272"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272" t="str">
        <f>IF(ISBLANK(INDEX('Policy Characteristics'!K:K,MATCH($C302,'Policy Characteristics'!$C:$C,0))),"",INDEX('Policy Characteristics'!K:K,MATCH($C302,'Policy Characteristics'!$C:$C,0)))</f>
        <v>electricity-sector-main.html#red-downtime</v>
      </c>
      <c r="R302" s="272" t="str">
        <f>IF(ISBLANK(INDEX('Policy Characteristics'!L:L,MATCH($C302,'Policy Characteristics'!$C:$C,0))),"",INDEX('Policy Characteristics'!L:L,MATCH($C302,'Policy Characteristics'!$C:$C,0)))</f>
        <v>reduce-downtime.html</v>
      </c>
    </row>
    <row r="303" spans="1:18" s="2" customFormat="1" x14ac:dyDescent="0.25">
      <c r="A303" s="272" t="str">
        <f>IF(ISBLANK(INDEX('Policy Characteristics'!A:A,MATCH($C303,'Policy Characteristics'!$C:$C,0))),"",INDEX('Policy Characteristics'!A:A,MATCH($C303,'Policy Characteristics'!$C:$C,0)))</f>
        <v>Electricity Supply</v>
      </c>
      <c r="B303" s="272" t="str">
        <f>IF(ISBLANK(INDEX('Policy Characteristics'!B:B,MATCH($C303,'Policy Characteristics'!$C:$C,0))),"",INDEX('Policy Characteristics'!B:B,MATCH($C303,'Policy Characteristics'!$C:$C,0)))</f>
        <v>Reduce Plant Downtime</v>
      </c>
      <c r="C303" s="276" t="str">
        <f t="shared" si="23"/>
        <v>Percentage Reduction in Plant Downtime</v>
      </c>
      <c r="D303" s="6" t="s">
        <v>329</v>
      </c>
      <c r="E303" s="6" t="s">
        <v>268</v>
      </c>
      <c r="F303" s="6"/>
      <c r="G303" s="6"/>
      <c r="H303" s="46">
        <v>674</v>
      </c>
      <c r="I303" s="6" t="s">
        <v>46</v>
      </c>
      <c r="J303" s="274" t="str">
        <f>IF(ISBLANK(INDEX('Policy Characteristics'!D:D,MATCH($C303,'Policy Characteristics'!$C:$C,0))),"",INDEX('Policy Characteristics'!D:D,MATCH($C303,'Policy Characteristics'!$C:$C,0)))</f>
        <v>Reduce Plant Downtime</v>
      </c>
      <c r="K303" s="272" t="str">
        <f>IF(ISBLANK(INDEX('Policy Characteristics'!E:E,MATCH($C303,'Policy Characteristics'!$C:$C,0))),"",INDEX('Policy Characteristics'!E:E,MATCH($C303,'Policy Characteristics'!$C:$C,0)))</f>
        <v>elec reduce plant downtime</v>
      </c>
      <c r="L303" s="285">
        <f>IF(ISBLANK(INDEX('Policy Characteristics'!F:F,MATCH($C303,'Policy Characteristics'!$C:$C,0))),"",INDEX('Policy Characteristics'!F:F,MATCH($C303,'Policy Characteristics'!$C:$C,0)))</f>
        <v>0</v>
      </c>
      <c r="M303" s="285">
        <f>IF(ISBLANK(INDEX('Policy Characteristics'!G:G,MATCH($C303,'Policy Characteristics'!$C:$C,0))),"",INDEX('Policy Characteristics'!G:G,MATCH($C303,'Policy Characteristics'!$C:$C,0)))</f>
        <v>0.6</v>
      </c>
      <c r="N303" s="285">
        <f>IF(ISBLANK(INDEX('Policy Characteristics'!H:H,MATCH($C303,'Policy Characteristics'!$C:$C,0))),"",INDEX('Policy Characteristics'!H:H,MATCH($C303,'Policy Characteristics'!$C:$C,0)))</f>
        <v>0.01</v>
      </c>
      <c r="O303" s="272" t="str">
        <f>IF(ISBLANK(INDEX('Policy Characteristics'!I:I,MATCH($C303,'Policy Characteristics'!$C:$C,0))),"",INDEX('Policy Characteristics'!I:I,MATCH($C303,'Policy Characteristics'!$C:$C,0)))</f>
        <v>% reduction in downtime</v>
      </c>
      <c r="P303" s="272"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272" t="str">
        <f>IF(ISBLANK(INDEX('Policy Characteristics'!K:K,MATCH($C303,'Policy Characteristics'!$C:$C,0))),"",INDEX('Policy Characteristics'!K:K,MATCH($C303,'Policy Characteristics'!$C:$C,0)))</f>
        <v>electricity-sector-main.html#red-downtime</v>
      </c>
      <c r="R303" s="272" t="str">
        <f>IF(ISBLANK(INDEX('Policy Characteristics'!L:L,MATCH($C303,'Policy Characteristics'!$C:$C,0))),"",INDEX('Policy Characteristics'!L:L,MATCH($C303,'Policy Characteristics'!$C:$C,0)))</f>
        <v>reduce-downtime.html</v>
      </c>
    </row>
    <row r="304" spans="1:18" s="2" customFormat="1" x14ac:dyDescent="0.25">
      <c r="A304" s="272" t="str">
        <f>IF(ISBLANK(INDEX('Policy Characteristics'!A:A,MATCH($C304,'Policy Characteristics'!$C:$C,0))),"",INDEX('Policy Characteristics'!A:A,MATCH($C304,'Policy Characteristics'!$C:$C,0)))</f>
        <v>Electricity Supply</v>
      </c>
      <c r="B304" s="272" t="str">
        <f>IF(ISBLANK(INDEX('Policy Characteristics'!B:B,MATCH($C304,'Policy Characteristics'!$C:$C,0))),"",INDEX('Policy Characteristics'!B:B,MATCH($C304,'Policy Characteristics'!$C:$C,0)))</f>
        <v>Reduce Plant Downtime</v>
      </c>
      <c r="C304" s="276" t="str">
        <f t="shared" si="23"/>
        <v>Percentage Reduction in Plant Downtime</v>
      </c>
      <c r="D304" s="6" t="s">
        <v>329</v>
      </c>
      <c r="E304" s="6" t="s">
        <v>269</v>
      </c>
      <c r="F304" s="6"/>
      <c r="G304" s="6"/>
      <c r="H304" s="46">
        <v>675</v>
      </c>
      <c r="I304" s="6" t="s">
        <v>46</v>
      </c>
      <c r="J304" s="274" t="str">
        <f>IF(ISBLANK(INDEX('Policy Characteristics'!D:D,MATCH($C304,'Policy Characteristics'!$C:$C,0))),"",INDEX('Policy Characteristics'!D:D,MATCH($C304,'Policy Characteristics'!$C:$C,0)))</f>
        <v>Reduce Plant Downtime</v>
      </c>
      <c r="K304" s="272" t="str">
        <f>IF(ISBLANK(INDEX('Policy Characteristics'!E:E,MATCH($C304,'Policy Characteristics'!$C:$C,0))),"",INDEX('Policy Characteristics'!E:E,MATCH($C304,'Policy Characteristics'!$C:$C,0)))</f>
        <v>elec reduce plant downtime</v>
      </c>
      <c r="L304" s="285">
        <f>IF(ISBLANK(INDEX('Policy Characteristics'!F:F,MATCH($C304,'Policy Characteristics'!$C:$C,0))),"",INDEX('Policy Characteristics'!F:F,MATCH($C304,'Policy Characteristics'!$C:$C,0)))</f>
        <v>0</v>
      </c>
      <c r="M304" s="285">
        <f>IF(ISBLANK(INDEX('Policy Characteristics'!G:G,MATCH($C304,'Policy Characteristics'!$C:$C,0))),"",INDEX('Policy Characteristics'!G:G,MATCH($C304,'Policy Characteristics'!$C:$C,0)))</f>
        <v>0.6</v>
      </c>
      <c r="N304" s="285">
        <f>IF(ISBLANK(INDEX('Policy Characteristics'!H:H,MATCH($C304,'Policy Characteristics'!$C:$C,0))),"",INDEX('Policy Characteristics'!H:H,MATCH($C304,'Policy Characteristics'!$C:$C,0)))</f>
        <v>0.01</v>
      </c>
      <c r="O304" s="272" t="str">
        <f>IF(ISBLANK(INDEX('Policy Characteristics'!I:I,MATCH($C304,'Policy Characteristics'!$C:$C,0))),"",INDEX('Policy Characteristics'!I:I,MATCH($C304,'Policy Characteristics'!$C:$C,0)))</f>
        <v>% reduction in downtime</v>
      </c>
      <c r="P304" s="272"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272" t="str">
        <f>IF(ISBLANK(INDEX('Policy Characteristics'!K:K,MATCH($C304,'Policy Characteristics'!$C:$C,0))),"",INDEX('Policy Characteristics'!K:K,MATCH($C304,'Policy Characteristics'!$C:$C,0)))</f>
        <v>electricity-sector-main.html#red-downtime</v>
      </c>
      <c r="R304" s="272" t="str">
        <f>IF(ISBLANK(INDEX('Policy Characteristics'!L:L,MATCH($C304,'Policy Characteristics'!$C:$C,0))),"",INDEX('Policy Characteristics'!L:L,MATCH($C304,'Policy Characteristics'!$C:$C,0)))</f>
        <v>reduce-downtime.html</v>
      </c>
    </row>
    <row r="305" spans="1:18" s="2" customFormat="1" x14ac:dyDescent="0.25">
      <c r="A305" s="272" t="str">
        <f>IF(ISBLANK(INDEX('Policy Characteristics'!A:A,MATCH($C305,'Policy Characteristics'!$C:$C,0))),"",INDEX('Policy Characteristics'!A:A,MATCH($C305,'Policy Characteristics'!$C:$C,0)))</f>
        <v>Electricity Supply</v>
      </c>
      <c r="B305" s="272" t="str">
        <f>IF(ISBLANK(INDEX('Policy Characteristics'!B:B,MATCH($C305,'Policy Characteristics'!$C:$C,0))),"",INDEX('Policy Characteristics'!B:B,MATCH($C305,'Policy Characteristics'!$C:$C,0)))</f>
        <v>Reduce Plant Downtime</v>
      </c>
      <c r="C305" s="276" t="str">
        <f t="shared" si="23"/>
        <v>Percentage Reduction in Plant Downtime</v>
      </c>
      <c r="D305" s="6" t="s">
        <v>329</v>
      </c>
      <c r="E305" s="6" t="s">
        <v>270</v>
      </c>
      <c r="F305" s="6"/>
      <c r="G305" s="6"/>
      <c r="H305" s="46">
        <v>676</v>
      </c>
      <c r="I305" s="6" t="s">
        <v>46</v>
      </c>
      <c r="J305" s="274" t="str">
        <f>IF(ISBLANK(INDEX('Policy Characteristics'!D:D,MATCH($C305,'Policy Characteristics'!$C:$C,0))),"",INDEX('Policy Characteristics'!D:D,MATCH($C305,'Policy Characteristics'!$C:$C,0)))</f>
        <v>Reduce Plant Downtime</v>
      </c>
      <c r="K305" s="272" t="str">
        <f>IF(ISBLANK(INDEX('Policy Characteristics'!E:E,MATCH($C305,'Policy Characteristics'!$C:$C,0))),"",INDEX('Policy Characteristics'!E:E,MATCH($C305,'Policy Characteristics'!$C:$C,0)))</f>
        <v>elec reduce plant downtime</v>
      </c>
      <c r="L305" s="285">
        <f>IF(ISBLANK(INDEX('Policy Characteristics'!F:F,MATCH($C305,'Policy Characteristics'!$C:$C,0))),"",INDEX('Policy Characteristics'!F:F,MATCH($C305,'Policy Characteristics'!$C:$C,0)))</f>
        <v>0</v>
      </c>
      <c r="M305" s="285">
        <f>IF(ISBLANK(INDEX('Policy Characteristics'!G:G,MATCH($C305,'Policy Characteristics'!$C:$C,0))),"",INDEX('Policy Characteristics'!G:G,MATCH($C305,'Policy Characteristics'!$C:$C,0)))</f>
        <v>0.6</v>
      </c>
      <c r="N305" s="285">
        <f>IF(ISBLANK(INDEX('Policy Characteristics'!H:H,MATCH($C305,'Policy Characteristics'!$C:$C,0))),"",INDEX('Policy Characteristics'!H:H,MATCH($C305,'Policy Characteristics'!$C:$C,0)))</f>
        <v>0.01</v>
      </c>
      <c r="O305" s="272" t="str">
        <f>IF(ISBLANK(INDEX('Policy Characteristics'!I:I,MATCH($C305,'Policy Characteristics'!$C:$C,0))),"",INDEX('Policy Characteristics'!I:I,MATCH($C305,'Policy Characteristics'!$C:$C,0)))</f>
        <v>% reduction in downtime</v>
      </c>
      <c r="P305" s="272"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272" t="str">
        <f>IF(ISBLANK(INDEX('Policy Characteristics'!K:K,MATCH($C305,'Policy Characteristics'!$C:$C,0))),"",INDEX('Policy Characteristics'!K:K,MATCH($C305,'Policy Characteristics'!$C:$C,0)))</f>
        <v>electricity-sector-main.html#red-downtime</v>
      </c>
      <c r="R305" s="272" t="str">
        <f>IF(ISBLANK(INDEX('Policy Characteristics'!L:L,MATCH($C305,'Policy Characteristics'!$C:$C,0))),"",INDEX('Policy Characteristics'!L:L,MATCH($C305,'Policy Characteristics'!$C:$C,0)))</f>
        <v>reduce-downtime.html</v>
      </c>
    </row>
    <row r="306" spans="1:18" s="2" customFormat="1" x14ac:dyDescent="0.25">
      <c r="A306" s="272" t="str">
        <f>IF(ISBLANK(INDEX('Policy Characteristics'!A:A,MATCH($C306,'Policy Characteristics'!$C:$C,0))),"",INDEX('Policy Characteristics'!A:A,MATCH($C306,'Policy Characteristics'!$C:$C,0)))</f>
        <v>Electricity Supply</v>
      </c>
      <c r="B306" s="272" t="str">
        <f>IF(ISBLANK(INDEX('Policy Characteristics'!B:B,MATCH($C306,'Policy Characteristics'!$C:$C,0))),"",INDEX('Policy Characteristics'!B:B,MATCH($C306,'Policy Characteristics'!$C:$C,0)))</f>
        <v>Reduce Plant Downtime</v>
      </c>
      <c r="C306" s="276" t="str">
        <f t="shared" si="23"/>
        <v>Percentage Reduction in Plant Downtime</v>
      </c>
      <c r="D306" s="6" t="s">
        <v>468</v>
      </c>
      <c r="E306" s="6" t="s">
        <v>268</v>
      </c>
      <c r="F306" s="6"/>
      <c r="G306" s="6"/>
      <c r="H306" s="46">
        <v>677</v>
      </c>
      <c r="I306" s="6" t="s">
        <v>46</v>
      </c>
      <c r="J306" s="274" t="str">
        <f>IF(ISBLANK(INDEX('Policy Characteristics'!D:D,MATCH($C306,'Policy Characteristics'!$C:$C,0))),"",INDEX('Policy Characteristics'!D:D,MATCH($C306,'Policy Characteristics'!$C:$C,0)))</f>
        <v>Reduce Plant Downtime</v>
      </c>
      <c r="K306" s="272" t="str">
        <f>IF(ISBLANK(INDEX('Policy Characteristics'!E:E,MATCH($C306,'Policy Characteristics'!$C:$C,0))),"",INDEX('Policy Characteristics'!E:E,MATCH($C306,'Policy Characteristics'!$C:$C,0)))</f>
        <v>elec reduce plant downtime</v>
      </c>
      <c r="L306" s="285">
        <f>IF(ISBLANK(INDEX('Policy Characteristics'!F:F,MATCH($C306,'Policy Characteristics'!$C:$C,0))),"",INDEX('Policy Characteristics'!F:F,MATCH($C306,'Policy Characteristics'!$C:$C,0)))</f>
        <v>0</v>
      </c>
      <c r="M306" s="285">
        <f>IF(ISBLANK(INDEX('Policy Characteristics'!G:G,MATCH($C306,'Policy Characteristics'!$C:$C,0))),"",INDEX('Policy Characteristics'!G:G,MATCH($C306,'Policy Characteristics'!$C:$C,0)))</f>
        <v>0.6</v>
      </c>
      <c r="N306" s="285">
        <f>IF(ISBLANK(INDEX('Policy Characteristics'!H:H,MATCH($C306,'Policy Characteristics'!$C:$C,0))),"",INDEX('Policy Characteristics'!H:H,MATCH($C306,'Policy Characteristics'!$C:$C,0)))</f>
        <v>0.01</v>
      </c>
      <c r="O306" s="272" t="str">
        <f>IF(ISBLANK(INDEX('Policy Characteristics'!I:I,MATCH($C306,'Policy Characteristics'!$C:$C,0))),"",INDEX('Policy Characteristics'!I:I,MATCH($C306,'Policy Characteristics'!$C:$C,0)))</f>
        <v>% reduction in downtime</v>
      </c>
      <c r="P306" s="272"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272" t="str">
        <f>IF(ISBLANK(INDEX('Policy Characteristics'!K:K,MATCH($C306,'Policy Characteristics'!$C:$C,0))),"",INDEX('Policy Characteristics'!K:K,MATCH($C306,'Policy Characteristics'!$C:$C,0)))</f>
        <v>electricity-sector-main.html#red-downtime</v>
      </c>
      <c r="R306" s="272" t="str">
        <f>IF(ISBLANK(INDEX('Policy Characteristics'!L:L,MATCH($C306,'Policy Characteristics'!$C:$C,0))),"",INDEX('Policy Characteristics'!L:L,MATCH($C306,'Policy Characteristics'!$C:$C,0)))</f>
        <v>reduce-downtime.html</v>
      </c>
    </row>
    <row r="307" spans="1:18" s="2" customFormat="1" x14ac:dyDescent="0.25">
      <c r="A307" s="272" t="str">
        <f>IF(ISBLANK(INDEX('Policy Characteristics'!A:A,MATCH($C307,'Policy Characteristics'!$C:$C,0))),"",INDEX('Policy Characteristics'!A:A,MATCH($C307,'Policy Characteristics'!$C:$C,0)))</f>
        <v>Electricity Supply</v>
      </c>
      <c r="B307" s="272" t="str">
        <f>IF(ISBLANK(INDEX('Policy Characteristics'!B:B,MATCH($C307,'Policy Characteristics'!$C:$C,0))),"",INDEX('Policy Characteristics'!B:B,MATCH($C307,'Policy Characteristics'!$C:$C,0)))</f>
        <v>Reduce Plant Downtime</v>
      </c>
      <c r="C307" s="276" t="str">
        <f t="shared" ref="C307:C320" si="24">C$276</f>
        <v>Percentage Reduction in Plant Downtime</v>
      </c>
      <c r="D307" s="6" t="s">
        <v>468</v>
      </c>
      <c r="E307" s="6" t="s">
        <v>269</v>
      </c>
      <c r="F307" s="6"/>
      <c r="G307" s="6"/>
      <c r="H307" s="46">
        <v>678</v>
      </c>
      <c r="I307" s="6" t="s">
        <v>46</v>
      </c>
      <c r="J307" s="274" t="str">
        <f>IF(ISBLANK(INDEX('Policy Characteristics'!D:D,MATCH($C307,'Policy Characteristics'!$C:$C,0))),"",INDEX('Policy Characteristics'!D:D,MATCH($C307,'Policy Characteristics'!$C:$C,0)))</f>
        <v>Reduce Plant Downtime</v>
      </c>
      <c r="K307" s="272" t="str">
        <f>IF(ISBLANK(INDEX('Policy Characteristics'!E:E,MATCH($C307,'Policy Characteristics'!$C:$C,0))),"",INDEX('Policy Characteristics'!E:E,MATCH($C307,'Policy Characteristics'!$C:$C,0)))</f>
        <v>elec reduce plant downtime</v>
      </c>
      <c r="L307" s="285">
        <f>IF(ISBLANK(INDEX('Policy Characteristics'!F:F,MATCH($C307,'Policy Characteristics'!$C:$C,0))),"",INDEX('Policy Characteristics'!F:F,MATCH($C307,'Policy Characteristics'!$C:$C,0)))</f>
        <v>0</v>
      </c>
      <c r="M307" s="285">
        <f>IF(ISBLANK(INDEX('Policy Characteristics'!G:G,MATCH($C307,'Policy Characteristics'!$C:$C,0))),"",INDEX('Policy Characteristics'!G:G,MATCH($C307,'Policy Characteristics'!$C:$C,0)))</f>
        <v>0.6</v>
      </c>
      <c r="N307" s="285">
        <f>IF(ISBLANK(INDEX('Policy Characteristics'!H:H,MATCH($C307,'Policy Characteristics'!$C:$C,0))),"",INDEX('Policy Characteristics'!H:H,MATCH($C307,'Policy Characteristics'!$C:$C,0)))</f>
        <v>0.01</v>
      </c>
      <c r="O307" s="272" t="str">
        <f>IF(ISBLANK(INDEX('Policy Characteristics'!I:I,MATCH($C307,'Policy Characteristics'!$C:$C,0))),"",INDEX('Policy Characteristics'!I:I,MATCH($C307,'Policy Characteristics'!$C:$C,0)))</f>
        <v>% reduction in downtime</v>
      </c>
      <c r="P307" s="272"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272" t="str">
        <f>IF(ISBLANK(INDEX('Policy Characteristics'!K:K,MATCH($C307,'Policy Characteristics'!$C:$C,0))),"",INDEX('Policy Characteristics'!K:K,MATCH($C307,'Policy Characteristics'!$C:$C,0)))</f>
        <v>electricity-sector-main.html#red-downtime</v>
      </c>
      <c r="R307" s="272" t="str">
        <f>IF(ISBLANK(INDEX('Policy Characteristics'!L:L,MATCH($C307,'Policy Characteristics'!$C:$C,0))),"",INDEX('Policy Characteristics'!L:L,MATCH($C307,'Policy Characteristics'!$C:$C,0)))</f>
        <v>reduce-downtime.html</v>
      </c>
    </row>
    <row r="308" spans="1:18" s="2" customFormat="1" x14ac:dyDescent="0.25">
      <c r="A308" s="272" t="str">
        <f>IF(ISBLANK(INDEX('Policy Characteristics'!A:A,MATCH($C308,'Policy Characteristics'!$C:$C,0))),"",INDEX('Policy Characteristics'!A:A,MATCH($C308,'Policy Characteristics'!$C:$C,0)))</f>
        <v>Electricity Supply</v>
      </c>
      <c r="B308" s="272" t="str">
        <f>IF(ISBLANK(INDEX('Policy Characteristics'!B:B,MATCH($C308,'Policy Characteristics'!$C:$C,0))),"",INDEX('Policy Characteristics'!B:B,MATCH($C308,'Policy Characteristics'!$C:$C,0)))</f>
        <v>Reduce Plant Downtime</v>
      </c>
      <c r="C308" s="276" t="str">
        <f t="shared" si="24"/>
        <v>Percentage Reduction in Plant Downtime</v>
      </c>
      <c r="D308" s="6" t="s">
        <v>468</v>
      </c>
      <c r="E308" s="6" t="s">
        <v>270</v>
      </c>
      <c r="F308" s="6"/>
      <c r="G308" s="6"/>
      <c r="H308" s="46">
        <v>679</v>
      </c>
      <c r="I308" s="6" t="s">
        <v>46</v>
      </c>
      <c r="J308" s="274" t="str">
        <f>IF(ISBLANK(INDEX('Policy Characteristics'!D:D,MATCH($C308,'Policy Characteristics'!$C:$C,0))),"",INDEX('Policy Characteristics'!D:D,MATCH($C308,'Policy Characteristics'!$C:$C,0)))</f>
        <v>Reduce Plant Downtime</v>
      </c>
      <c r="K308" s="272" t="str">
        <f>IF(ISBLANK(INDEX('Policy Characteristics'!E:E,MATCH($C308,'Policy Characteristics'!$C:$C,0))),"",INDEX('Policy Characteristics'!E:E,MATCH($C308,'Policy Characteristics'!$C:$C,0)))</f>
        <v>elec reduce plant downtime</v>
      </c>
      <c r="L308" s="285">
        <f>IF(ISBLANK(INDEX('Policy Characteristics'!F:F,MATCH($C308,'Policy Characteristics'!$C:$C,0))),"",INDEX('Policy Characteristics'!F:F,MATCH($C308,'Policy Characteristics'!$C:$C,0)))</f>
        <v>0</v>
      </c>
      <c r="M308" s="285">
        <f>IF(ISBLANK(INDEX('Policy Characteristics'!G:G,MATCH($C308,'Policy Characteristics'!$C:$C,0))),"",INDEX('Policy Characteristics'!G:G,MATCH($C308,'Policy Characteristics'!$C:$C,0)))</f>
        <v>0.6</v>
      </c>
      <c r="N308" s="285">
        <f>IF(ISBLANK(INDEX('Policy Characteristics'!H:H,MATCH($C308,'Policy Characteristics'!$C:$C,0))),"",INDEX('Policy Characteristics'!H:H,MATCH($C308,'Policy Characteristics'!$C:$C,0)))</f>
        <v>0.01</v>
      </c>
      <c r="O308" s="272" t="str">
        <f>IF(ISBLANK(INDEX('Policy Characteristics'!I:I,MATCH($C308,'Policy Characteristics'!$C:$C,0))),"",INDEX('Policy Characteristics'!I:I,MATCH($C308,'Policy Characteristics'!$C:$C,0)))</f>
        <v>% reduction in downtime</v>
      </c>
      <c r="P308" s="272"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272" t="str">
        <f>IF(ISBLANK(INDEX('Policy Characteristics'!K:K,MATCH($C308,'Policy Characteristics'!$C:$C,0))),"",INDEX('Policy Characteristics'!K:K,MATCH($C308,'Policy Characteristics'!$C:$C,0)))</f>
        <v>electricity-sector-main.html#red-downtime</v>
      </c>
      <c r="R308" s="272" t="str">
        <f>IF(ISBLANK(INDEX('Policy Characteristics'!L:L,MATCH($C308,'Policy Characteristics'!$C:$C,0))),"",INDEX('Policy Characteristics'!L:L,MATCH($C308,'Policy Characteristics'!$C:$C,0)))</f>
        <v>reduce-downtime.html</v>
      </c>
    </row>
    <row r="309" spans="1:18" s="2" customFormat="1" x14ac:dyDescent="0.25">
      <c r="A309" s="272" t="str">
        <f>IF(ISBLANK(INDEX('Policy Characteristics'!A:A,MATCH($C309,'Policy Characteristics'!$C:$C,0))),"",INDEX('Policy Characteristics'!A:A,MATCH($C309,'Policy Characteristics'!$C:$C,0)))</f>
        <v>Electricity Supply</v>
      </c>
      <c r="B309" s="272" t="str">
        <f>IF(ISBLANK(INDEX('Policy Characteristics'!B:B,MATCH($C309,'Policy Characteristics'!$C:$C,0))),"",INDEX('Policy Characteristics'!B:B,MATCH($C309,'Policy Characteristics'!$C:$C,0)))</f>
        <v>Reduce Plant Downtime</v>
      </c>
      <c r="C309" s="276" t="str">
        <f t="shared" si="24"/>
        <v>Percentage Reduction in Plant Downtime</v>
      </c>
      <c r="D309" s="6" t="s">
        <v>477</v>
      </c>
      <c r="E309" s="6" t="s">
        <v>268</v>
      </c>
      <c r="F309" s="6"/>
      <c r="G309" s="6"/>
      <c r="H309" s="46">
        <v>680</v>
      </c>
      <c r="I309" s="6" t="s">
        <v>46</v>
      </c>
      <c r="J309" s="274" t="str">
        <f>IF(ISBLANK(INDEX('Policy Characteristics'!D:D,MATCH($C309,'Policy Characteristics'!$C:$C,0))),"",INDEX('Policy Characteristics'!D:D,MATCH($C309,'Policy Characteristics'!$C:$C,0)))</f>
        <v>Reduce Plant Downtime</v>
      </c>
      <c r="K309" s="272" t="str">
        <f>IF(ISBLANK(INDEX('Policy Characteristics'!E:E,MATCH($C309,'Policy Characteristics'!$C:$C,0))),"",INDEX('Policy Characteristics'!E:E,MATCH($C309,'Policy Characteristics'!$C:$C,0)))</f>
        <v>elec reduce plant downtime</v>
      </c>
      <c r="L309" s="285">
        <f>IF(ISBLANK(INDEX('Policy Characteristics'!F:F,MATCH($C309,'Policy Characteristics'!$C:$C,0))),"",INDEX('Policy Characteristics'!F:F,MATCH($C309,'Policy Characteristics'!$C:$C,0)))</f>
        <v>0</v>
      </c>
      <c r="M309" s="285">
        <f>IF(ISBLANK(INDEX('Policy Characteristics'!G:G,MATCH($C309,'Policy Characteristics'!$C:$C,0))),"",INDEX('Policy Characteristics'!G:G,MATCH($C309,'Policy Characteristics'!$C:$C,0)))</f>
        <v>0.6</v>
      </c>
      <c r="N309" s="285">
        <f>IF(ISBLANK(INDEX('Policy Characteristics'!H:H,MATCH($C309,'Policy Characteristics'!$C:$C,0))),"",INDEX('Policy Characteristics'!H:H,MATCH($C309,'Policy Characteristics'!$C:$C,0)))</f>
        <v>0.01</v>
      </c>
      <c r="O309" s="272" t="str">
        <f>IF(ISBLANK(INDEX('Policy Characteristics'!I:I,MATCH($C309,'Policy Characteristics'!$C:$C,0))),"",INDEX('Policy Characteristics'!I:I,MATCH($C309,'Policy Characteristics'!$C:$C,0)))</f>
        <v>% reduction in downtime</v>
      </c>
      <c r="P309" s="272"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272" t="str">
        <f>IF(ISBLANK(INDEX('Policy Characteristics'!K:K,MATCH($C309,'Policy Characteristics'!$C:$C,0))),"",INDEX('Policy Characteristics'!K:K,MATCH($C309,'Policy Characteristics'!$C:$C,0)))</f>
        <v>electricity-sector-main.html#red-downtime</v>
      </c>
      <c r="R309" s="272" t="str">
        <f>IF(ISBLANK(INDEX('Policy Characteristics'!L:L,MATCH($C309,'Policy Characteristics'!$C:$C,0))),"",INDEX('Policy Characteristics'!L:L,MATCH($C309,'Policy Characteristics'!$C:$C,0)))</f>
        <v>reduce-downtime.html</v>
      </c>
    </row>
    <row r="310" spans="1:18" s="2" customFormat="1" x14ac:dyDescent="0.25">
      <c r="A310" s="272" t="str">
        <f>IF(ISBLANK(INDEX('Policy Characteristics'!A:A,MATCH($C310,'Policy Characteristics'!$C:$C,0))),"",INDEX('Policy Characteristics'!A:A,MATCH($C310,'Policy Characteristics'!$C:$C,0)))</f>
        <v>Electricity Supply</v>
      </c>
      <c r="B310" s="272" t="str">
        <f>IF(ISBLANK(INDEX('Policy Characteristics'!B:B,MATCH($C310,'Policy Characteristics'!$C:$C,0))),"",INDEX('Policy Characteristics'!B:B,MATCH($C310,'Policy Characteristics'!$C:$C,0)))</f>
        <v>Reduce Plant Downtime</v>
      </c>
      <c r="C310" s="276" t="str">
        <f t="shared" si="24"/>
        <v>Percentage Reduction in Plant Downtime</v>
      </c>
      <c r="D310" s="6" t="s">
        <v>477</v>
      </c>
      <c r="E310" s="6" t="s">
        <v>269</v>
      </c>
      <c r="F310" s="6"/>
      <c r="G310" s="6"/>
      <c r="H310" s="46">
        <v>681</v>
      </c>
      <c r="I310" s="6" t="s">
        <v>46</v>
      </c>
      <c r="J310" s="274" t="str">
        <f>IF(ISBLANK(INDEX('Policy Characteristics'!D:D,MATCH($C310,'Policy Characteristics'!$C:$C,0))),"",INDEX('Policy Characteristics'!D:D,MATCH($C310,'Policy Characteristics'!$C:$C,0)))</f>
        <v>Reduce Plant Downtime</v>
      </c>
      <c r="K310" s="272" t="str">
        <f>IF(ISBLANK(INDEX('Policy Characteristics'!E:E,MATCH($C310,'Policy Characteristics'!$C:$C,0))),"",INDEX('Policy Characteristics'!E:E,MATCH($C310,'Policy Characteristics'!$C:$C,0)))</f>
        <v>elec reduce plant downtime</v>
      </c>
      <c r="L310" s="285">
        <f>IF(ISBLANK(INDEX('Policy Characteristics'!F:F,MATCH($C310,'Policy Characteristics'!$C:$C,0))),"",INDEX('Policy Characteristics'!F:F,MATCH($C310,'Policy Characteristics'!$C:$C,0)))</f>
        <v>0</v>
      </c>
      <c r="M310" s="285">
        <f>IF(ISBLANK(INDEX('Policy Characteristics'!G:G,MATCH($C310,'Policy Characteristics'!$C:$C,0))),"",INDEX('Policy Characteristics'!G:G,MATCH($C310,'Policy Characteristics'!$C:$C,0)))</f>
        <v>0.6</v>
      </c>
      <c r="N310" s="285">
        <f>IF(ISBLANK(INDEX('Policy Characteristics'!H:H,MATCH($C310,'Policy Characteristics'!$C:$C,0))),"",INDEX('Policy Characteristics'!H:H,MATCH($C310,'Policy Characteristics'!$C:$C,0)))</f>
        <v>0.01</v>
      </c>
      <c r="O310" s="272" t="str">
        <f>IF(ISBLANK(INDEX('Policy Characteristics'!I:I,MATCH($C310,'Policy Characteristics'!$C:$C,0))),"",INDEX('Policy Characteristics'!I:I,MATCH($C310,'Policy Characteristics'!$C:$C,0)))</f>
        <v>% reduction in downtime</v>
      </c>
      <c r="P310" s="272"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272" t="str">
        <f>IF(ISBLANK(INDEX('Policy Characteristics'!K:K,MATCH($C310,'Policy Characteristics'!$C:$C,0))),"",INDEX('Policy Characteristics'!K:K,MATCH($C310,'Policy Characteristics'!$C:$C,0)))</f>
        <v>electricity-sector-main.html#red-downtime</v>
      </c>
      <c r="R310" s="272" t="str">
        <f>IF(ISBLANK(INDEX('Policy Characteristics'!L:L,MATCH($C310,'Policy Characteristics'!$C:$C,0))),"",INDEX('Policy Characteristics'!L:L,MATCH($C310,'Policy Characteristics'!$C:$C,0)))</f>
        <v>reduce-downtime.html</v>
      </c>
    </row>
    <row r="311" spans="1:18" s="2" customFormat="1" x14ac:dyDescent="0.25">
      <c r="A311" s="272" t="str">
        <f>IF(ISBLANK(INDEX('Policy Characteristics'!A:A,MATCH($C311,'Policy Characteristics'!$C:$C,0))),"",INDEX('Policy Characteristics'!A:A,MATCH($C311,'Policy Characteristics'!$C:$C,0)))</f>
        <v>Electricity Supply</v>
      </c>
      <c r="B311" s="272" t="str">
        <f>IF(ISBLANK(INDEX('Policy Characteristics'!B:B,MATCH($C311,'Policy Characteristics'!$C:$C,0))),"",INDEX('Policy Characteristics'!B:B,MATCH($C311,'Policy Characteristics'!$C:$C,0)))</f>
        <v>Reduce Plant Downtime</v>
      </c>
      <c r="C311" s="276" t="str">
        <f t="shared" si="24"/>
        <v>Percentage Reduction in Plant Downtime</v>
      </c>
      <c r="D311" s="6" t="s">
        <v>477</v>
      </c>
      <c r="E311" s="6" t="s">
        <v>270</v>
      </c>
      <c r="F311" s="6" t="s">
        <v>332</v>
      </c>
      <c r="G311" s="6" t="s">
        <v>478</v>
      </c>
      <c r="H311" s="46">
        <v>182</v>
      </c>
      <c r="I311" s="6" t="s">
        <v>45</v>
      </c>
      <c r="J311" s="274" t="str">
        <f>IF(ISBLANK(INDEX('Policy Characteristics'!D:D,MATCH($C311,'Policy Characteristics'!$C:$C,0))),"",INDEX('Policy Characteristics'!D:D,MATCH($C311,'Policy Characteristics'!$C:$C,0)))</f>
        <v>Reduce Plant Downtime</v>
      </c>
      <c r="K311" s="272" t="str">
        <f>IF(ISBLANK(INDEX('Policy Characteristics'!E:E,MATCH($C311,'Policy Characteristics'!$C:$C,0))),"",INDEX('Policy Characteristics'!E:E,MATCH($C311,'Policy Characteristics'!$C:$C,0)))</f>
        <v>elec reduce plant downtime</v>
      </c>
      <c r="L311" s="285">
        <f>IF(ISBLANK(INDEX('Policy Characteristics'!F:F,MATCH($C311,'Policy Characteristics'!$C:$C,0))),"",INDEX('Policy Characteristics'!F:F,MATCH($C311,'Policy Characteristics'!$C:$C,0)))</f>
        <v>0</v>
      </c>
      <c r="M311" s="285">
        <f>IF(ISBLANK(INDEX('Policy Characteristics'!G:G,MATCH($C311,'Policy Characteristics'!$C:$C,0))),"",INDEX('Policy Characteristics'!G:G,MATCH($C311,'Policy Characteristics'!$C:$C,0)))</f>
        <v>0.6</v>
      </c>
      <c r="N311" s="285">
        <f>IF(ISBLANK(INDEX('Policy Characteristics'!H:H,MATCH($C311,'Policy Characteristics'!$C:$C,0))),"",INDEX('Policy Characteristics'!H:H,MATCH($C311,'Policy Characteristics'!$C:$C,0)))</f>
        <v>0.01</v>
      </c>
      <c r="O311" s="272" t="str">
        <f>IF(ISBLANK(INDEX('Policy Characteristics'!I:I,MATCH($C311,'Policy Characteristics'!$C:$C,0))),"",INDEX('Policy Characteristics'!I:I,MATCH($C311,'Policy Characteristics'!$C:$C,0)))</f>
        <v>% reduction in downtime</v>
      </c>
      <c r="P311" s="272"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272" t="str">
        <f>IF(ISBLANK(INDEX('Policy Characteristics'!K:K,MATCH($C311,'Policy Characteristics'!$C:$C,0))),"",INDEX('Policy Characteristics'!K:K,MATCH($C311,'Policy Characteristics'!$C:$C,0)))</f>
        <v>electricity-sector-main.html#red-downtime</v>
      </c>
      <c r="R311" s="272" t="str">
        <f>IF(ISBLANK(INDEX('Policy Characteristics'!L:L,MATCH($C311,'Policy Characteristics'!$C:$C,0))),"",INDEX('Policy Characteristics'!L:L,MATCH($C311,'Policy Characteristics'!$C:$C,0)))</f>
        <v>reduce-downtime.html</v>
      </c>
    </row>
    <row r="312" spans="1:18" s="2" customFormat="1" x14ac:dyDescent="0.25">
      <c r="A312" s="272" t="str">
        <f>IF(ISBLANK(INDEX('Policy Characteristics'!A:A,MATCH($C312,'Policy Characteristics'!$C:$C,0))),"",INDEX('Policy Characteristics'!A:A,MATCH($C312,'Policy Characteristics'!$C:$C,0)))</f>
        <v>Electricity Supply</v>
      </c>
      <c r="B312" s="272" t="str">
        <f>IF(ISBLANK(INDEX('Policy Characteristics'!B:B,MATCH($C312,'Policy Characteristics'!$C:$C,0))),"",INDEX('Policy Characteristics'!B:B,MATCH($C312,'Policy Characteristics'!$C:$C,0)))</f>
        <v>Reduce Plant Downtime</v>
      </c>
      <c r="C312" s="276" t="str">
        <f t="shared" si="24"/>
        <v>Percentage Reduction in Plant Downtime</v>
      </c>
      <c r="D312" s="6" t="s">
        <v>2831</v>
      </c>
      <c r="E312" s="6" t="s">
        <v>268</v>
      </c>
      <c r="G312" s="6"/>
      <c r="H312" s="46">
        <v>682</v>
      </c>
      <c r="I312" s="6" t="s">
        <v>46</v>
      </c>
      <c r="J312" s="274" t="str">
        <f>IF(ISBLANK(INDEX('Policy Characteristics'!D:D,MATCH($C312,'Policy Characteristics'!$C:$C,0))),"",INDEX('Policy Characteristics'!D:D,MATCH($C312,'Policy Characteristics'!$C:$C,0)))</f>
        <v>Reduce Plant Downtime</v>
      </c>
      <c r="K312" s="272" t="str">
        <f>IF(ISBLANK(INDEX('Policy Characteristics'!E:E,MATCH($C312,'Policy Characteristics'!$C:$C,0))),"",INDEX('Policy Characteristics'!E:E,MATCH($C312,'Policy Characteristics'!$C:$C,0)))</f>
        <v>elec reduce plant downtime</v>
      </c>
      <c r="L312" s="285">
        <f>IF(ISBLANK(INDEX('Policy Characteristics'!F:F,MATCH($C312,'Policy Characteristics'!$C:$C,0))),"",INDEX('Policy Characteristics'!F:F,MATCH($C312,'Policy Characteristics'!$C:$C,0)))</f>
        <v>0</v>
      </c>
      <c r="M312" s="285">
        <f>IF(ISBLANK(INDEX('Policy Characteristics'!G:G,MATCH($C312,'Policy Characteristics'!$C:$C,0))),"",INDEX('Policy Characteristics'!G:G,MATCH($C312,'Policy Characteristics'!$C:$C,0)))</f>
        <v>0.6</v>
      </c>
      <c r="N312" s="285">
        <f>IF(ISBLANK(INDEX('Policy Characteristics'!H:H,MATCH($C312,'Policy Characteristics'!$C:$C,0))),"",INDEX('Policy Characteristics'!H:H,MATCH($C312,'Policy Characteristics'!$C:$C,0)))</f>
        <v>0.01</v>
      </c>
      <c r="O312" s="272" t="str">
        <f>IF(ISBLANK(INDEX('Policy Characteristics'!I:I,MATCH($C312,'Policy Characteristics'!$C:$C,0))),"",INDEX('Policy Characteristics'!I:I,MATCH($C312,'Policy Characteristics'!$C:$C,0)))</f>
        <v>% reduction in downtime</v>
      </c>
      <c r="P312" s="272"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272" t="str">
        <f>IF(ISBLANK(INDEX('Policy Characteristics'!K:K,MATCH($C312,'Policy Characteristics'!$C:$C,0))),"",INDEX('Policy Characteristics'!K:K,MATCH($C312,'Policy Characteristics'!$C:$C,0)))</f>
        <v>electricity-sector-main.html#red-downtime</v>
      </c>
      <c r="R312" s="272" t="str">
        <f>IF(ISBLANK(INDEX('Policy Characteristics'!L:L,MATCH($C312,'Policy Characteristics'!$C:$C,0))),"",INDEX('Policy Characteristics'!L:L,MATCH($C312,'Policy Characteristics'!$C:$C,0)))</f>
        <v>reduce-downtime.html</v>
      </c>
    </row>
    <row r="313" spans="1:18" s="2" customFormat="1" x14ac:dyDescent="0.25">
      <c r="A313" s="272" t="str">
        <f>IF(ISBLANK(INDEX('Policy Characteristics'!A:A,MATCH($C313,'Policy Characteristics'!$C:$C,0))),"",INDEX('Policy Characteristics'!A:A,MATCH($C313,'Policy Characteristics'!$C:$C,0)))</f>
        <v>Electricity Supply</v>
      </c>
      <c r="B313" s="272" t="str">
        <f>IF(ISBLANK(INDEX('Policy Characteristics'!B:B,MATCH($C313,'Policy Characteristics'!$C:$C,0))),"",INDEX('Policy Characteristics'!B:B,MATCH($C313,'Policy Characteristics'!$C:$C,0)))</f>
        <v>Reduce Plant Downtime</v>
      </c>
      <c r="C313" s="276" t="str">
        <f t="shared" si="24"/>
        <v>Percentage Reduction in Plant Downtime</v>
      </c>
      <c r="D313" s="6" t="s">
        <v>2831</v>
      </c>
      <c r="E313" s="6" t="s">
        <v>269</v>
      </c>
      <c r="H313" s="46">
        <v>683</v>
      </c>
      <c r="I313" s="6" t="s">
        <v>46</v>
      </c>
      <c r="J313" s="274" t="str">
        <f>IF(ISBLANK(INDEX('Policy Characteristics'!D:D,MATCH($C313,'Policy Characteristics'!$C:$C,0))),"",INDEX('Policy Characteristics'!D:D,MATCH($C313,'Policy Characteristics'!$C:$C,0)))</f>
        <v>Reduce Plant Downtime</v>
      </c>
      <c r="K313" s="272" t="str">
        <f>IF(ISBLANK(INDEX('Policy Characteristics'!E:E,MATCH($C313,'Policy Characteristics'!$C:$C,0))),"",INDEX('Policy Characteristics'!E:E,MATCH($C313,'Policy Characteristics'!$C:$C,0)))</f>
        <v>elec reduce plant downtime</v>
      </c>
      <c r="L313" s="285">
        <f>IF(ISBLANK(INDEX('Policy Characteristics'!F:F,MATCH($C313,'Policy Characteristics'!$C:$C,0))),"",INDEX('Policy Characteristics'!F:F,MATCH($C313,'Policy Characteristics'!$C:$C,0)))</f>
        <v>0</v>
      </c>
      <c r="M313" s="285">
        <f>IF(ISBLANK(INDEX('Policy Characteristics'!G:G,MATCH($C313,'Policy Characteristics'!$C:$C,0))),"",INDEX('Policy Characteristics'!G:G,MATCH($C313,'Policy Characteristics'!$C:$C,0)))</f>
        <v>0.6</v>
      </c>
      <c r="N313" s="285">
        <f>IF(ISBLANK(INDEX('Policy Characteristics'!H:H,MATCH($C313,'Policy Characteristics'!$C:$C,0))),"",INDEX('Policy Characteristics'!H:H,MATCH($C313,'Policy Characteristics'!$C:$C,0)))</f>
        <v>0.01</v>
      </c>
      <c r="O313" s="272" t="str">
        <f>IF(ISBLANK(INDEX('Policy Characteristics'!I:I,MATCH($C313,'Policy Characteristics'!$C:$C,0))),"",INDEX('Policy Characteristics'!I:I,MATCH($C313,'Policy Characteristics'!$C:$C,0)))</f>
        <v>% reduction in downtime</v>
      </c>
      <c r="P313" s="272"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272" t="str">
        <f>IF(ISBLANK(INDEX('Policy Characteristics'!K:K,MATCH($C313,'Policy Characteristics'!$C:$C,0))),"",INDEX('Policy Characteristics'!K:K,MATCH($C313,'Policy Characteristics'!$C:$C,0)))</f>
        <v>electricity-sector-main.html#red-downtime</v>
      </c>
      <c r="R313" s="272" t="str">
        <f>IF(ISBLANK(INDEX('Policy Characteristics'!L:L,MATCH($C313,'Policy Characteristics'!$C:$C,0))),"",INDEX('Policy Characteristics'!L:L,MATCH($C313,'Policy Characteristics'!$C:$C,0)))</f>
        <v>reduce-downtime.html</v>
      </c>
    </row>
    <row r="314" spans="1:18" s="2" customFormat="1" x14ac:dyDescent="0.25">
      <c r="A314" s="272" t="str">
        <f>IF(ISBLANK(INDEX('Policy Characteristics'!A:A,MATCH($C314,'Policy Characteristics'!$C:$C,0))),"",INDEX('Policy Characteristics'!A:A,MATCH($C314,'Policy Characteristics'!$C:$C,0)))</f>
        <v>Electricity Supply</v>
      </c>
      <c r="B314" s="272" t="str">
        <f>IF(ISBLANK(INDEX('Policy Characteristics'!B:B,MATCH($C314,'Policy Characteristics'!$C:$C,0))),"",INDEX('Policy Characteristics'!B:B,MATCH($C314,'Policy Characteristics'!$C:$C,0)))</f>
        <v>Reduce Plant Downtime</v>
      </c>
      <c r="C314" s="276" t="str">
        <f t="shared" si="24"/>
        <v>Percentage Reduction in Plant Downtime</v>
      </c>
      <c r="D314" s="6" t="s">
        <v>2831</v>
      </c>
      <c r="E314" s="6" t="s">
        <v>270</v>
      </c>
      <c r="H314" s="46">
        <v>684</v>
      </c>
      <c r="I314" s="6" t="s">
        <v>46</v>
      </c>
      <c r="J314" s="274" t="str">
        <f>IF(ISBLANK(INDEX('Policy Characteristics'!D:D,MATCH($C314,'Policy Characteristics'!$C:$C,0))),"",INDEX('Policy Characteristics'!D:D,MATCH($C314,'Policy Characteristics'!$C:$C,0)))</f>
        <v>Reduce Plant Downtime</v>
      </c>
      <c r="K314" s="272" t="str">
        <f>IF(ISBLANK(INDEX('Policy Characteristics'!E:E,MATCH($C314,'Policy Characteristics'!$C:$C,0))),"",INDEX('Policy Characteristics'!E:E,MATCH($C314,'Policy Characteristics'!$C:$C,0)))</f>
        <v>elec reduce plant downtime</v>
      </c>
      <c r="L314" s="285">
        <f>IF(ISBLANK(INDEX('Policy Characteristics'!F:F,MATCH($C314,'Policy Characteristics'!$C:$C,0))),"",INDEX('Policy Characteristics'!F:F,MATCH($C314,'Policy Characteristics'!$C:$C,0)))</f>
        <v>0</v>
      </c>
      <c r="M314" s="285">
        <f>IF(ISBLANK(INDEX('Policy Characteristics'!G:G,MATCH($C314,'Policy Characteristics'!$C:$C,0))),"",INDEX('Policy Characteristics'!G:G,MATCH($C314,'Policy Characteristics'!$C:$C,0)))</f>
        <v>0.6</v>
      </c>
      <c r="N314" s="285">
        <f>IF(ISBLANK(INDEX('Policy Characteristics'!H:H,MATCH($C314,'Policy Characteristics'!$C:$C,0))),"",INDEX('Policy Characteristics'!H:H,MATCH($C314,'Policy Characteristics'!$C:$C,0)))</f>
        <v>0.01</v>
      </c>
      <c r="O314" s="272" t="str">
        <f>IF(ISBLANK(INDEX('Policy Characteristics'!I:I,MATCH($C314,'Policy Characteristics'!$C:$C,0))),"",INDEX('Policy Characteristics'!I:I,MATCH($C314,'Policy Characteristics'!$C:$C,0)))</f>
        <v>% reduction in downtime</v>
      </c>
      <c r="P314" s="272"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272" t="str">
        <f>IF(ISBLANK(INDEX('Policy Characteristics'!K:K,MATCH($C314,'Policy Characteristics'!$C:$C,0))),"",INDEX('Policy Characteristics'!K:K,MATCH($C314,'Policy Characteristics'!$C:$C,0)))</f>
        <v>electricity-sector-main.html#red-downtime</v>
      </c>
      <c r="R314" s="272" t="str">
        <f>IF(ISBLANK(INDEX('Policy Characteristics'!L:L,MATCH($C314,'Policy Characteristics'!$C:$C,0))),"",INDEX('Policy Characteristics'!L:L,MATCH($C314,'Policy Characteristics'!$C:$C,0)))</f>
        <v>reduce-downtime.html</v>
      </c>
    </row>
    <row r="315" spans="1:18" s="2" customFormat="1" x14ac:dyDescent="0.25">
      <c r="A315" s="272" t="str">
        <f>IF(ISBLANK(INDEX('Policy Characteristics'!A:A,MATCH($C315,'Policy Characteristics'!$C:$C,0))),"",INDEX('Policy Characteristics'!A:A,MATCH($C315,'Policy Characteristics'!$C:$C,0)))</f>
        <v>Electricity Supply</v>
      </c>
      <c r="B315" s="272" t="str">
        <f>IF(ISBLANK(INDEX('Policy Characteristics'!B:B,MATCH($C315,'Policy Characteristics'!$C:$C,0))),"",INDEX('Policy Characteristics'!B:B,MATCH($C315,'Policy Characteristics'!$C:$C,0)))</f>
        <v>Reduce Plant Downtime</v>
      </c>
      <c r="C315" s="276" t="str">
        <f t="shared" si="24"/>
        <v>Percentage Reduction in Plant Downtime</v>
      </c>
      <c r="D315" s="6" t="s">
        <v>2832</v>
      </c>
      <c r="E315" s="6" t="s">
        <v>268</v>
      </c>
      <c r="G315" s="6"/>
      <c r="H315" s="46">
        <v>685</v>
      </c>
      <c r="I315" s="6" t="s">
        <v>46</v>
      </c>
      <c r="J315" s="274" t="str">
        <f>IF(ISBLANK(INDEX('Policy Characteristics'!D:D,MATCH($C315,'Policy Characteristics'!$C:$C,0))),"",INDEX('Policy Characteristics'!D:D,MATCH($C315,'Policy Characteristics'!$C:$C,0)))</f>
        <v>Reduce Plant Downtime</v>
      </c>
      <c r="K315" s="272" t="str">
        <f>IF(ISBLANK(INDEX('Policy Characteristics'!E:E,MATCH($C315,'Policy Characteristics'!$C:$C,0))),"",INDEX('Policy Characteristics'!E:E,MATCH($C315,'Policy Characteristics'!$C:$C,0)))</f>
        <v>elec reduce plant downtime</v>
      </c>
      <c r="L315" s="285">
        <f>IF(ISBLANK(INDEX('Policy Characteristics'!F:F,MATCH($C315,'Policy Characteristics'!$C:$C,0))),"",INDEX('Policy Characteristics'!F:F,MATCH($C315,'Policy Characteristics'!$C:$C,0)))</f>
        <v>0</v>
      </c>
      <c r="M315" s="285">
        <f>IF(ISBLANK(INDEX('Policy Characteristics'!G:G,MATCH($C315,'Policy Characteristics'!$C:$C,0))),"",INDEX('Policy Characteristics'!G:G,MATCH($C315,'Policy Characteristics'!$C:$C,0)))</f>
        <v>0.6</v>
      </c>
      <c r="N315" s="285">
        <f>IF(ISBLANK(INDEX('Policy Characteristics'!H:H,MATCH($C315,'Policy Characteristics'!$C:$C,0))),"",INDEX('Policy Characteristics'!H:H,MATCH($C315,'Policy Characteristics'!$C:$C,0)))</f>
        <v>0.01</v>
      </c>
      <c r="O315" s="272" t="str">
        <f>IF(ISBLANK(INDEX('Policy Characteristics'!I:I,MATCH($C315,'Policy Characteristics'!$C:$C,0))),"",INDEX('Policy Characteristics'!I:I,MATCH($C315,'Policy Characteristics'!$C:$C,0)))</f>
        <v>% reduction in downtime</v>
      </c>
      <c r="P315" s="272"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272" t="str">
        <f>IF(ISBLANK(INDEX('Policy Characteristics'!K:K,MATCH($C315,'Policy Characteristics'!$C:$C,0))),"",INDEX('Policy Characteristics'!K:K,MATCH($C315,'Policy Characteristics'!$C:$C,0)))</f>
        <v>electricity-sector-main.html#red-downtime</v>
      </c>
      <c r="R315" s="272" t="str">
        <f>IF(ISBLANK(INDEX('Policy Characteristics'!L:L,MATCH($C315,'Policy Characteristics'!$C:$C,0))),"",INDEX('Policy Characteristics'!L:L,MATCH($C315,'Policy Characteristics'!$C:$C,0)))</f>
        <v>reduce-downtime.html</v>
      </c>
    </row>
    <row r="316" spans="1:18" s="2" customFormat="1" x14ac:dyDescent="0.25">
      <c r="A316" s="272" t="str">
        <f>IF(ISBLANK(INDEX('Policy Characteristics'!A:A,MATCH($C316,'Policy Characteristics'!$C:$C,0))),"",INDEX('Policy Characteristics'!A:A,MATCH($C316,'Policy Characteristics'!$C:$C,0)))</f>
        <v>Electricity Supply</v>
      </c>
      <c r="B316" s="272" t="str">
        <f>IF(ISBLANK(INDEX('Policy Characteristics'!B:B,MATCH($C316,'Policy Characteristics'!$C:$C,0))),"",INDEX('Policy Characteristics'!B:B,MATCH($C316,'Policy Characteristics'!$C:$C,0)))</f>
        <v>Reduce Plant Downtime</v>
      </c>
      <c r="C316" s="276" t="str">
        <f t="shared" si="24"/>
        <v>Percentage Reduction in Plant Downtime</v>
      </c>
      <c r="D316" s="6" t="s">
        <v>2832</v>
      </c>
      <c r="E316" s="6" t="s">
        <v>269</v>
      </c>
      <c r="H316" s="46">
        <v>686</v>
      </c>
      <c r="I316" s="6" t="s">
        <v>46</v>
      </c>
      <c r="J316" s="274" t="str">
        <f>IF(ISBLANK(INDEX('Policy Characteristics'!D:D,MATCH($C316,'Policy Characteristics'!$C:$C,0))),"",INDEX('Policy Characteristics'!D:D,MATCH($C316,'Policy Characteristics'!$C:$C,0)))</f>
        <v>Reduce Plant Downtime</v>
      </c>
      <c r="K316" s="272" t="str">
        <f>IF(ISBLANK(INDEX('Policy Characteristics'!E:E,MATCH($C316,'Policy Characteristics'!$C:$C,0))),"",INDEX('Policy Characteristics'!E:E,MATCH($C316,'Policy Characteristics'!$C:$C,0)))</f>
        <v>elec reduce plant downtime</v>
      </c>
      <c r="L316" s="285">
        <f>IF(ISBLANK(INDEX('Policy Characteristics'!F:F,MATCH($C316,'Policy Characteristics'!$C:$C,0))),"",INDEX('Policy Characteristics'!F:F,MATCH($C316,'Policy Characteristics'!$C:$C,0)))</f>
        <v>0</v>
      </c>
      <c r="M316" s="285">
        <f>IF(ISBLANK(INDEX('Policy Characteristics'!G:G,MATCH($C316,'Policy Characteristics'!$C:$C,0))),"",INDEX('Policy Characteristics'!G:G,MATCH($C316,'Policy Characteristics'!$C:$C,0)))</f>
        <v>0.6</v>
      </c>
      <c r="N316" s="285">
        <f>IF(ISBLANK(INDEX('Policy Characteristics'!H:H,MATCH($C316,'Policy Characteristics'!$C:$C,0))),"",INDEX('Policy Characteristics'!H:H,MATCH($C316,'Policy Characteristics'!$C:$C,0)))</f>
        <v>0.01</v>
      </c>
      <c r="O316" s="272" t="str">
        <f>IF(ISBLANK(INDEX('Policy Characteristics'!I:I,MATCH($C316,'Policy Characteristics'!$C:$C,0))),"",INDEX('Policy Characteristics'!I:I,MATCH($C316,'Policy Characteristics'!$C:$C,0)))</f>
        <v>% reduction in downtime</v>
      </c>
      <c r="P316" s="272"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272" t="str">
        <f>IF(ISBLANK(INDEX('Policy Characteristics'!K:K,MATCH($C316,'Policy Characteristics'!$C:$C,0))),"",INDEX('Policy Characteristics'!K:K,MATCH($C316,'Policy Characteristics'!$C:$C,0)))</f>
        <v>electricity-sector-main.html#red-downtime</v>
      </c>
      <c r="R316" s="272" t="str">
        <f>IF(ISBLANK(INDEX('Policy Characteristics'!L:L,MATCH($C316,'Policy Characteristics'!$C:$C,0))),"",INDEX('Policy Characteristics'!L:L,MATCH($C316,'Policy Characteristics'!$C:$C,0)))</f>
        <v>reduce-downtime.html</v>
      </c>
    </row>
    <row r="317" spans="1:18" s="2" customFormat="1" x14ac:dyDescent="0.25">
      <c r="A317" s="272" t="str">
        <f>IF(ISBLANK(INDEX('Policy Characteristics'!A:A,MATCH($C317,'Policy Characteristics'!$C:$C,0))),"",INDEX('Policy Characteristics'!A:A,MATCH($C317,'Policy Characteristics'!$C:$C,0)))</f>
        <v>Electricity Supply</v>
      </c>
      <c r="B317" s="272" t="str">
        <f>IF(ISBLANK(INDEX('Policy Characteristics'!B:B,MATCH($C317,'Policy Characteristics'!$C:$C,0))),"",INDEX('Policy Characteristics'!B:B,MATCH($C317,'Policy Characteristics'!$C:$C,0)))</f>
        <v>Reduce Plant Downtime</v>
      </c>
      <c r="C317" s="276" t="str">
        <f t="shared" si="24"/>
        <v>Percentage Reduction in Plant Downtime</v>
      </c>
      <c r="D317" s="6" t="s">
        <v>2832</v>
      </c>
      <c r="E317" s="6" t="s">
        <v>270</v>
      </c>
      <c r="G317" s="6"/>
      <c r="H317" s="46">
        <v>687</v>
      </c>
      <c r="I317" s="6" t="s">
        <v>46</v>
      </c>
      <c r="J317" s="274" t="str">
        <f>IF(ISBLANK(INDEX('Policy Characteristics'!D:D,MATCH($C317,'Policy Characteristics'!$C:$C,0))),"",INDEX('Policy Characteristics'!D:D,MATCH($C317,'Policy Characteristics'!$C:$C,0)))</f>
        <v>Reduce Plant Downtime</v>
      </c>
      <c r="K317" s="272" t="str">
        <f>IF(ISBLANK(INDEX('Policy Characteristics'!E:E,MATCH($C317,'Policy Characteristics'!$C:$C,0))),"",INDEX('Policy Characteristics'!E:E,MATCH($C317,'Policy Characteristics'!$C:$C,0)))</f>
        <v>elec reduce plant downtime</v>
      </c>
      <c r="L317" s="285">
        <f>IF(ISBLANK(INDEX('Policy Characteristics'!F:F,MATCH($C317,'Policy Characteristics'!$C:$C,0))),"",INDEX('Policy Characteristics'!F:F,MATCH($C317,'Policy Characteristics'!$C:$C,0)))</f>
        <v>0</v>
      </c>
      <c r="M317" s="285">
        <f>IF(ISBLANK(INDEX('Policy Characteristics'!G:G,MATCH($C317,'Policy Characteristics'!$C:$C,0))),"",INDEX('Policy Characteristics'!G:G,MATCH($C317,'Policy Characteristics'!$C:$C,0)))</f>
        <v>0.6</v>
      </c>
      <c r="N317" s="285">
        <f>IF(ISBLANK(INDEX('Policy Characteristics'!H:H,MATCH($C317,'Policy Characteristics'!$C:$C,0))),"",INDEX('Policy Characteristics'!H:H,MATCH($C317,'Policy Characteristics'!$C:$C,0)))</f>
        <v>0.01</v>
      </c>
      <c r="O317" s="272" t="str">
        <f>IF(ISBLANK(INDEX('Policy Characteristics'!I:I,MATCH($C317,'Policy Characteristics'!$C:$C,0))),"",INDEX('Policy Characteristics'!I:I,MATCH($C317,'Policy Characteristics'!$C:$C,0)))</f>
        <v>% reduction in downtime</v>
      </c>
      <c r="P317" s="272"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272" t="str">
        <f>IF(ISBLANK(INDEX('Policy Characteristics'!K:K,MATCH($C317,'Policy Characteristics'!$C:$C,0))),"",INDEX('Policy Characteristics'!K:K,MATCH($C317,'Policy Characteristics'!$C:$C,0)))</f>
        <v>electricity-sector-main.html#red-downtime</v>
      </c>
      <c r="R317" s="272" t="str">
        <f>IF(ISBLANK(INDEX('Policy Characteristics'!L:L,MATCH($C317,'Policy Characteristics'!$C:$C,0))),"",INDEX('Policy Characteristics'!L:L,MATCH($C317,'Policy Characteristics'!$C:$C,0)))</f>
        <v>reduce-downtime.html</v>
      </c>
    </row>
    <row r="318" spans="1:18" s="2" customFormat="1" x14ac:dyDescent="0.25">
      <c r="A318" s="272" t="str">
        <f>IF(ISBLANK(INDEX('Policy Characteristics'!A:A,MATCH($C318,'Policy Characteristics'!$C:$C,0))),"",INDEX('Policy Characteristics'!A:A,MATCH($C318,'Policy Characteristics'!$C:$C,0)))</f>
        <v>Electricity Supply</v>
      </c>
      <c r="B318" s="272" t="str">
        <f>IF(ISBLANK(INDEX('Policy Characteristics'!B:B,MATCH($C318,'Policy Characteristics'!$C:$C,0))),"",INDEX('Policy Characteristics'!B:B,MATCH($C318,'Policy Characteristics'!$C:$C,0)))</f>
        <v>Reduce Plant Downtime</v>
      </c>
      <c r="C318" s="276" t="str">
        <f t="shared" si="24"/>
        <v>Percentage Reduction in Plant Downtime</v>
      </c>
      <c r="D318" s="6" t="s">
        <v>2833</v>
      </c>
      <c r="E318" s="6" t="s">
        <v>268</v>
      </c>
      <c r="G318" s="6"/>
      <c r="H318" s="46">
        <v>688</v>
      </c>
      <c r="I318" s="6" t="s">
        <v>46</v>
      </c>
      <c r="J318" s="274" t="str">
        <f>IF(ISBLANK(INDEX('Policy Characteristics'!D:D,MATCH($C318,'Policy Characteristics'!$C:$C,0))),"",INDEX('Policy Characteristics'!D:D,MATCH($C318,'Policy Characteristics'!$C:$C,0)))</f>
        <v>Reduce Plant Downtime</v>
      </c>
      <c r="K318" s="272" t="str">
        <f>IF(ISBLANK(INDEX('Policy Characteristics'!E:E,MATCH($C318,'Policy Characteristics'!$C:$C,0))),"",INDEX('Policy Characteristics'!E:E,MATCH($C318,'Policy Characteristics'!$C:$C,0)))</f>
        <v>elec reduce plant downtime</v>
      </c>
      <c r="L318" s="285">
        <f>IF(ISBLANK(INDEX('Policy Characteristics'!F:F,MATCH($C318,'Policy Characteristics'!$C:$C,0))),"",INDEX('Policy Characteristics'!F:F,MATCH($C318,'Policy Characteristics'!$C:$C,0)))</f>
        <v>0</v>
      </c>
      <c r="M318" s="285">
        <f>IF(ISBLANK(INDEX('Policy Characteristics'!G:G,MATCH($C318,'Policy Characteristics'!$C:$C,0))),"",INDEX('Policy Characteristics'!G:G,MATCH($C318,'Policy Characteristics'!$C:$C,0)))</f>
        <v>0.6</v>
      </c>
      <c r="N318" s="285">
        <f>IF(ISBLANK(INDEX('Policy Characteristics'!H:H,MATCH($C318,'Policy Characteristics'!$C:$C,0))),"",INDEX('Policy Characteristics'!H:H,MATCH($C318,'Policy Characteristics'!$C:$C,0)))</f>
        <v>0.01</v>
      </c>
      <c r="O318" s="272" t="str">
        <f>IF(ISBLANK(INDEX('Policy Characteristics'!I:I,MATCH($C318,'Policy Characteristics'!$C:$C,0))),"",INDEX('Policy Characteristics'!I:I,MATCH($C318,'Policy Characteristics'!$C:$C,0)))</f>
        <v>% reduction in downtime</v>
      </c>
      <c r="P318" s="272"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272" t="str">
        <f>IF(ISBLANK(INDEX('Policy Characteristics'!K:K,MATCH($C318,'Policy Characteristics'!$C:$C,0))),"",INDEX('Policy Characteristics'!K:K,MATCH($C318,'Policy Characteristics'!$C:$C,0)))</f>
        <v>electricity-sector-main.html#red-downtime</v>
      </c>
      <c r="R318" s="272" t="str">
        <f>IF(ISBLANK(INDEX('Policy Characteristics'!L:L,MATCH($C318,'Policy Characteristics'!$C:$C,0))),"",INDEX('Policy Characteristics'!L:L,MATCH($C318,'Policy Characteristics'!$C:$C,0)))</f>
        <v>reduce-downtime.html</v>
      </c>
    </row>
    <row r="319" spans="1:18" s="2" customFormat="1" x14ac:dyDescent="0.25">
      <c r="A319" s="272" t="str">
        <f>IF(ISBLANK(INDEX('Policy Characteristics'!A:A,MATCH($C319,'Policy Characteristics'!$C:$C,0))),"",INDEX('Policy Characteristics'!A:A,MATCH($C319,'Policy Characteristics'!$C:$C,0)))</f>
        <v>Electricity Supply</v>
      </c>
      <c r="B319" s="272" t="str">
        <f>IF(ISBLANK(INDEX('Policy Characteristics'!B:B,MATCH($C319,'Policy Characteristics'!$C:$C,0))),"",INDEX('Policy Characteristics'!B:B,MATCH($C319,'Policy Characteristics'!$C:$C,0)))</f>
        <v>Reduce Plant Downtime</v>
      </c>
      <c r="C319" s="276" t="str">
        <f t="shared" si="24"/>
        <v>Percentage Reduction in Plant Downtime</v>
      </c>
      <c r="D319" s="6" t="s">
        <v>2833</v>
      </c>
      <c r="E319" s="6" t="s">
        <v>269</v>
      </c>
      <c r="F319" s="6"/>
      <c r="G319" s="6"/>
      <c r="H319" s="46">
        <v>689</v>
      </c>
      <c r="I319" s="6" t="s">
        <v>46</v>
      </c>
      <c r="J319" s="274" t="str">
        <f>IF(ISBLANK(INDEX('Policy Characteristics'!D:D,MATCH($C319,'Policy Characteristics'!$C:$C,0))),"",INDEX('Policy Characteristics'!D:D,MATCH($C319,'Policy Characteristics'!$C:$C,0)))</f>
        <v>Reduce Plant Downtime</v>
      </c>
      <c r="K319" s="272" t="str">
        <f>IF(ISBLANK(INDEX('Policy Characteristics'!E:E,MATCH($C319,'Policy Characteristics'!$C:$C,0))),"",INDEX('Policy Characteristics'!E:E,MATCH($C319,'Policy Characteristics'!$C:$C,0)))</f>
        <v>elec reduce plant downtime</v>
      </c>
      <c r="L319" s="285">
        <f>IF(ISBLANK(INDEX('Policy Characteristics'!F:F,MATCH($C319,'Policy Characteristics'!$C:$C,0))),"",INDEX('Policy Characteristics'!F:F,MATCH($C319,'Policy Characteristics'!$C:$C,0)))</f>
        <v>0</v>
      </c>
      <c r="M319" s="285">
        <f>IF(ISBLANK(INDEX('Policy Characteristics'!G:G,MATCH($C319,'Policy Characteristics'!$C:$C,0))),"",INDEX('Policy Characteristics'!G:G,MATCH($C319,'Policy Characteristics'!$C:$C,0)))</f>
        <v>0.6</v>
      </c>
      <c r="N319" s="285">
        <f>IF(ISBLANK(INDEX('Policy Characteristics'!H:H,MATCH($C319,'Policy Characteristics'!$C:$C,0))),"",INDEX('Policy Characteristics'!H:H,MATCH($C319,'Policy Characteristics'!$C:$C,0)))</f>
        <v>0.01</v>
      </c>
      <c r="O319" s="272" t="str">
        <f>IF(ISBLANK(INDEX('Policy Characteristics'!I:I,MATCH($C319,'Policy Characteristics'!$C:$C,0))),"",INDEX('Policy Characteristics'!I:I,MATCH($C319,'Policy Characteristics'!$C:$C,0)))</f>
        <v>% reduction in downtime</v>
      </c>
      <c r="P319" s="272"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272" t="str">
        <f>IF(ISBLANK(INDEX('Policy Characteristics'!K:K,MATCH($C319,'Policy Characteristics'!$C:$C,0))),"",INDEX('Policy Characteristics'!K:K,MATCH($C319,'Policy Characteristics'!$C:$C,0)))</f>
        <v>electricity-sector-main.html#red-downtime</v>
      </c>
      <c r="R319" s="272" t="str">
        <f>IF(ISBLANK(INDEX('Policy Characteristics'!L:L,MATCH($C319,'Policy Characteristics'!$C:$C,0))),"",INDEX('Policy Characteristics'!L:L,MATCH($C319,'Policy Characteristics'!$C:$C,0)))</f>
        <v>reduce-downtime.html</v>
      </c>
    </row>
    <row r="320" spans="1:18" s="2" customFormat="1" x14ac:dyDescent="0.25">
      <c r="A320" s="272" t="str">
        <f>IF(ISBLANK(INDEX('Policy Characteristics'!A:A,MATCH($C320,'Policy Characteristics'!$C:$C,0))),"",INDEX('Policy Characteristics'!A:A,MATCH($C320,'Policy Characteristics'!$C:$C,0)))</f>
        <v>Electricity Supply</v>
      </c>
      <c r="B320" s="272" t="str">
        <f>IF(ISBLANK(INDEX('Policy Characteristics'!B:B,MATCH($C320,'Policy Characteristics'!$C:$C,0))),"",INDEX('Policy Characteristics'!B:B,MATCH($C320,'Policy Characteristics'!$C:$C,0)))</f>
        <v>Reduce Plant Downtime</v>
      </c>
      <c r="C320" s="276" t="str">
        <f t="shared" si="24"/>
        <v>Percentage Reduction in Plant Downtime</v>
      </c>
      <c r="D320" s="6" t="s">
        <v>2833</v>
      </c>
      <c r="E320" s="6" t="s">
        <v>270</v>
      </c>
      <c r="F320" s="6"/>
      <c r="G320" s="6"/>
      <c r="H320" s="46">
        <v>690</v>
      </c>
      <c r="I320" s="6" t="s">
        <v>46</v>
      </c>
      <c r="J320" s="274" t="str">
        <f>IF(ISBLANK(INDEX('Policy Characteristics'!D:D,MATCH($C320,'Policy Characteristics'!$C:$C,0))),"",INDEX('Policy Characteristics'!D:D,MATCH($C320,'Policy Characteristics'!$C:$C,0)))</f>
        <v>Reduce Plant Downtime</v>
      </c>
      <c r="K320" s="272" t="str">
        <f>IF(ISBLANK(INDEX('Policy Characteristics'!E:E,MATCH($C320,'Policy Characteristics'!$C:$C,0))),"",INDEX('Policy Characteristics'!E:E,MATCH($C320,'Policy Characteristics'!$C:$C,0)))</f>
        <v>elec reduce plant downtime</v>
      </c>
      <c r="L320" s="285">
        <f>IF(ISBLANK(INDEX('Policy Characteristics'!F:F,MATCH($C320,'Policy Characteristics'!$C:$C,0))),"",INDEX('Policy Characteristics'!F:F,MATCH($C320,'Policy Characteristics'!$C:$C,0)))</f>
        <v>0</v>
      </c>
      <c r="M320" s="285">
        <f>IF(ISBLANK(INDEX('Policy Characteristics'!G:G,MATCH($C320,'Policy Characteristics'!$C:$C,0))),"",INDEX('Policy Characteristics'!G:G,MATCH($C320,'Policy Characteristics'!$C:$C,0)))</f>
        <v>0.6</v>
      </c>
      <c r="N320" s="285">
        <f>IF(ISBLANK(INDEX('Policy Characteristics'!H:H,MATCH($C320,'Policy Characteristics'!$C:$C,0))),"",INDEX('Policy Characteristics'!H:H,MATCH($C320,'Policy Characteristics'!$C:$C,0)))</f>
        <v>0.01</v>
      </c>
      <c r="O320" s="272" t="str">
        <f>IF(ISBLANK(INDEX('Policy Characteristics'!I:I,MATCH($C320,'Policy Characteristics'!$C:$C,0))),"",INDEX('Policy Characteristics'!I:I,MATCH($C320,'Policy Characteristics'!$C:$C,0)))</f>
        <v>% reduction in downtime</v>
      </c>
      <c r="P320" s="272"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272" t="str">
        <f>IF(ISBLANK(INDEX('Policy Characteristics'!K:K,MATCH($C320,'Policy Characteristics'!$C:$C,0))),"",INDEX('Policy Characteristics'!K:K,MATCH($C320,'Policy Characteristics'!$C:$C,0)))</f>
        <v>electricity-sector-main.html#red-downtime</v>
      </c>
      <c r="R320" s="272" t="str">
        <f>IF(ISBLANK(INDEX('Policy Characteristics'!L:L,MATCH($C320,'Policy Characteristics'!$C:$C,0))),"",INDEX('Policy Characteristics'!L:L,MATCH($C320,'Policy Characteristics'!$C:$C,0)))</f>
        <v>reduce-downtime.html</v>
      </c>
    </row>
    <row r="321" spans="1:18" s="2" customFormat="1" x14ac:dyDescent="0.25">
      <c r="A321" s="272" t="str">
        <f>IF(ISBLANK(INDEX('Policy Characteristics'!A:A,MATCH($C321,'Policy Characteristics'!$C:$C,0))),"",INDEX('Policy Characteristics'!A:A,MATCH($C321,'Policy Characteristics'!$C:$C,0)))</f>
        <v>Electricity Supply</v>
      </c>
      <c r="B321" s="272" t="str">
        <f>IF(ISBLANK(INDEX('Policy Characteristics'!B:B,MATCH($C321,'Policy Characteristics'!$C:$C,0))),"",INDEX('Policy Characteristics'!B:B,MATCH($C321,'Policy Characteristics'!$C:$C,0)))</f>
        <v>Reduce Soft Costs</v>
      </c>
      <c r="C321" s="277" t="s">
        <v>2367</v>
      </c>
      <c r="D321" s="6" t="s">
        <v>472</v>
      </c>
      <c r="E321" s="6"/>
      <c r="F321" s="6" t="s">
        <v>475</v>
      </c>
      <c r="G321" s="6"/>
      <c r="H321" s="46">
        <v>194</v>
      </c>
      <c r="I321" s="6" t="s">
        <v>45</v>
      </c>
      <c r="J321" s="274" t="str">
        <f>IF(ISBLANK(INDEX('Policy Characteristics'!D:D,MATCH($C321,'Policy Characteristics'!$C:$C,0))),"",INDEX('Policy Characteristics'!D:D,MATCH($C321,'Policy Characteristics'!$C:$C,0)))</f>
        <v>Reduce Soft Costs</v>
      </c>
      <c r="K321" s="272" t="str">
        <f>IF(ISBLANK(INDEX('Policy Characteristics'!E:E,MATCH($C321,'Policy Characteristics'!$C:$C,0))),"",INDEX('Policy Characteristics'!E:E,MATCH($C321,'Policy Characteristics'!$C:$C,0)))</f>
        <v>elec reduce soft costs</v>
      </c>
      <c r="L321" s="285">
        <f>IF(ISBLANK(INDEX('Policy Characteristics'!F:F,MATCH($C321,'Policy Characteristics'!$C:$C,0))),"",INDEX('Policy Characteristics'!F:F,MATCH($C321,'Policy Characteristics'!$C:$C,0)))</f>
        <v>0</v>
      </c>
      <c r="M321" s="285">
        <f>IF(ISBLANK(INDEX('Policy Characteristics'!G:G,MATCH($C321,'Policy Characteristics'!$C:$C,0))),"",INDEX('Policy Characteristics'!G:G,MATCH($C321,'Policy Characteristics'!$C:$C,0)))</f>
        <v>0.9</v>
      </c>
      <c r="N321" s="285">
        <f>IF(ISBLANK(INDEX('Policy Characteristics'!H:H,MATCH($C321,'Policy Characteristics'!$C:$C,0))),"",INDEX('Policy Characteristics'!H:H,MATCH($C321,'Policy Characteristics'!$C:$C,0)))</f>
        <v>0.01</v>
      </c>
      <c r="O321" s="272" t="str">
        <f>IF(ISBLANK(INDEX('Policy Characteristics'!I:I,MATCH($C321,'Policy Characteristics'!$C:$C,0))),"",INDEX('Policy Characteristics'!I:I,MATCH($C321,'Policy Characteristics'!$C:$C,0)))</f>
        <v>% reduction in soft costs</v>
      </c>
      <c r="P321" s="272"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272" t="str">
        <f>IF(ISBLANK(INDEX('Policy Characteristics'!K:K,MATCH($C321,'Policy Characteristics'!$C:$C,0))),"",INDEX('Policy Characteristics'!K:K,MATCH($C321,'Policy Characteristics'!$C:$C,0)))</f>
        <v>endogenous-learning.html#red-soft-costs</v>
      </c>
      <c r="R321" s="272" t="str">
        <f>IF(ISBLANK(INDEX('Policy Characteristics'!L:L,MATCH($C321,'Policy Characteristics'!$C:$C,0))),"",INDEX('Policy Characteristics'!L:L,MATCH($C321,'Policy Characteristics'!$C:$C,0)))</f>
        <v>reduce-soft-costs.html</v>
      </c>
    </row>
    <row r="322" spans="1:18" s="2" customFormat="1" x14ac:dyDescent="0.25">
      <c r="A322" s="272" t="str">
        <f>IF(ISBLANK(INDEX('Policy Characteristics'!A:A,MATCH($C322,'Policy Characteristics'!$C:$C,0))),"",INDEX('Policy Characteristics'!A:A,MATCH($C322,'Policy Characteristics'!$C:$C,0)))</f>
        <v>Electricity Supply</v>
      </c>
      <c r="B322" s="272" t="str">
        <f>IF(ISBLANK(INDEX('Policy Characteristics'!B:B,MATCH($C322,'Policy Characteristics'!$C:$C,0))),"",INDEX('Policy Characteristics'!B:B,MATCH($C322,'Policy Characteristics'!$C:$C,0)))</f>
        <v>Reduce Soft Costs</v>
      </c>
      <c r="C322" s="276" t="str">
        <f t="shared" ref="C322:C323" si="25">C$321</f>
        <v>Percent Reduction in Soft Costs of Capacity Construction</v>
      </c>
      <c r="D322" s="6" t="s">
        <v>79</v>
      </c>
      <c r="E322" s="6"/>
      <c r="F322" s="6" t="s">
        <v>93</v>
      </c>
      <c r="G322" s="6"/>
      <c r="H322" s="46">
        <v>195</v>
      </c>
      <c r="I322" s="6" t="s">
        <v>45</v>
      </c>
      <c r="J322" s="274" t="str">
        <f>IF(ISBLANK(INDEX('Policy Characteristics'!D:D,MATCH($C322,'Policy Characteristics'!$C:$C,0))),"",INDEX('Policy Characteristics'!D:D,MATCH($C322,'Policy Characteristics'!$C:$C,0)))</f>
        <v>Reduce Soft Costs</v>
      </c>
      <c r="K322" s="272" t="str">
        <f>IF(ISBLANK(INDEX('Policy Characteristics'!E:E,MATCH($C322,'Policy Characteristics'!$C:$C,0))),"",INDEX('Policy Characteristics'!E:E,MATCH($C322,'Policy Characteristics'!$C:$C,0)))</f>
        <v>elec reduce soft costs</v>
      </c>
      <c r="L322" s="285">
        <f>IF(ISBLANK(INDEX('Policy Characteristics'!F:F,MATCH($C322,'Policy Characteristics'!$C:$C,0))),"",INDEX('Policy Characteristics'!F:F,MATCH($C322,'Policy Characteristics'!$C:$C,0)))</f>
        <v>0</v>
      </c>
      <c r="M322" s="285">
        <f>IF(ISBLANK(INDEX('Policy Characteristics'!G:G,MATCH($C322,'Policy Characteristics'!$C:$C,0))),"",INDEX('Policy Characteristics'!G:G,MATCH($C322,'Policy Characteristics'!$C:$C,0)))</f>
        <v>0.9</v>
      </c>
      <c r="N322" s="285">
        <f>IF(ISBLANK(INDEX('Policy Characteristics'!H:H,MATCH($C322,'Policy Characteristics'!$C:$C,0))),"",INDEX('Policy Characteristics'!H:H,MATCH($C322,'Policy Characteristics'!$C:$C,0)))</f>
        <v>0.01</v>
      </c>
      <c r="O322" s="272" t="str">
        <f>IF(ISBLANK(INDEX('Policy Characteristics'!I:I,MATCH($C322,'Policy Characteristics'!$C:$C,0))),"",INDEX('Policy Characteristics'!I:I,MATCH($C322,'Policy Characteristics'!$C:$C,0)))</f>
        <v>% reduction in soft costs</v>
      </c>
      <c r="P322" s="272"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272" t="str">
        <f>IF(ISBLANK(INDEX('Policy Characteristics'!K:K,MATCH($C322,'Policy Characteristics'!$C:$C,0))),"",INDEX('Policy Characteristics'!K:K,MATCH($C322,'Policy Characteristics'!$C:$C,0)))</f>
        <v>endogenous-learning.html#red-soft-costs</v>
      </c>
      <c r="R322" s="272" t="str">
        <f>IF(ISBLANK(INDEX('Policy Characteristics'!L:L,MATCH($C322,'Policy Characteristics'!$C:$C,0))),"",INDEX('Policy Characteristics'!L:L,MATCH($C322,'Policy Characteristics'!$C:$C,0)))</f>
        <v>reduce-soft-costs.html</v>
      </c>
    </row>
    <row r="323" spans="1:18" s="2" customFormat="1" x14ac:dyDescent="0.25">
      <c r="A323" s="272" t="str">
        <f>IF(ISBLANK(INDEX('Policy Characteristics'!A:A,MATCH($C323,'Policy Characteristics'!$C:$C,0))),"",INDEX('Policy Characteristics'!A:A,MATCH($C323,'Policy Characteristics'!$C:$C,0)))</f>
        <v>Electricity Supply</v>
      </c>
      <c r="B323" s="272" t="str">
        <f>IF(ISBLANK(INDEX('Policy Characteristics'!B:B,MATCH($C323,'Policy Characteristics'!$C:$C,0))),"",INDEX('Policy Characteristics'!B:B,MATCH($C323,'Policy Characteristics'!$C:$C,0)))</f>
        <v>Reduce Soft Costs</v>
      </c>
      <c r="C323" s="276" t="str">
        <f t="shared" si="25"/>
        <v>Percent Reduction in Soft Costs of Capacity Construction</v>
      </c>
      <c r="D323" s="6" t="s">
        <v>477</v>
      </c>
      <c r="E323" s="6"/>
      <c r="F323" s="6" t="s">
        <v>478</v>
      </c>
      <c r="G323" s="6"/>
      <c r="H323" s="46">
        <v>196</v>
      </c>
      <c r="I323" s="6" t="s">
        <v>45</v>
      </c>
      <c r="J323" s="274" t="str">
        <f>IF(ISBLANK(INDEX('Policy Characteristics'!D:D,MATCH($C323,'Policy Characteristics'!$C:$C,0))),"",INDEX('Policy Characteristics'!D:D,MATCH($C323,'Policy Characteristics'!$C:$C,0)))</f>
        <v>Reduce Soft Costs</v>
      </c>
      <c r="K323" s="272" t="str">
        <f>IF(ISBLANK(INDEX('Policy Characteristics'!E:E,MATCH($C323,'Policy Characteristics'!$C:$C,0))),"",INDEX('Policy Characteristics'!E:E,MATCH($C323,'Policy Characteristics'!$C:$C,0)))</f>
        <v>elec reduce soft costs</v>
      </c>
      <c r="L323" s="285">
        <f>IF(ISBLANK(INDEX('Policy Characteristics'!F:F,MATCH($C323,'Policy Characteristics'!$C:$C,0))),"",INDEX('Policy Characteristics'!F:F,MATCH($C323,'Policy Characteristics'!$C:$C,0)))</f>
        <v>0</v>
      </c>
      <c r="M323" s="285">
        <f>IF(ISBLANK(INDEX('Policy Characteristics'!G:G,MATCH($C323,'Policy Characteristics'!$C:$C,0))),"",INDEX('Policy Characteristics'!G:G,MATCH($C323,'Policy Characteristics'!$C:$C,0)))</f>
        <v>0.9</v>
      </c>
      <c r="N323" s="285">
        <f>IF(ISBLANK(INDEX('Policy Characteristics'!H:H,MATCH($C323,'Policy Characteristics'!$C:$C,0))),"",INDEX('Policy Characteristics'!H:H,MATCH($C323,'Policy Characteristics'!$C:$C,0)))</f>
        <v>0.01</v>
      </c>
      <c r="O323" s="272" t="str">
        <f>IF(ISBLANK(INDEX('Policy Characteristics'!I:I,MATCH($C323,'Policy Characteristics'!$C:$C,0))),"",INDEX('Policy Characteristics'!I:I,MATCH($C323,'Policy Characteristics'!$C:$C,0)))</f>
        <v>% reduction in soft costs</v>
      </c>
      <c r="P323" s="272"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272" t="str">
        <f>IF(ISBLANK(INDEX('Policy Characteristics'!K:K,MATCH($C323,'Policy Characteristics'!$C:$C,0))),"",INDEX('Policy Characteristics'!K:K,MATCH($C323,'Policy Characteristics'!$C:$C,0)))</f>
        <v>endogenous-learning.html#red-soft-costs</v>
      </c>
      <c r="R323" s="272" t="str">
        <f>IF(ISBLANK(INDEX('Policy Characteristics'!L:L,MATCH($C323,'Policy Characteristics'!$C:$C,0))),"",INDEX('Policy Characteristics'!L:L,MATCH($C323,'Policy Characteristics'!$C:$C,0)))</f>
        <v>reduce-soft-costs.html</v>
      </c>
    </row>
    <row r="324" spans="1:18" s="2" customFormat="1" x14ac:dyDescent="0.25">
      <c r="A324" s="272" t="str">
        <f>IF(ISBLANK(INDEX('Policy Characteristics'!A:A,MATCH($C324,'Policy Characteristics'!$C:$C,0))),"",INDEX('Policy Characteristics'!A:A,MATCH($C324,'Policy Characteristics'!$C:$C,0)))</f>
        <v>Electricity Supply</v>
      </c>
      <c r="B324" s="272" t="str">
        <f>IF(ISBLANK(INDEX('Policy Characteristics'!B:B,MATCH($C324,'Policy Characteristics'!$C:$C,0))),"",INDEX('Policy Characteristics'!B:B,MATCH($C324,'Policy Characteristics'!$C:$C,0)))</f>
        <v>Reduce Transmission &amp; Distribution Losses</v>
      </c>
      <c r="C324" s="273" t="s">
        <v>298</v>
      </c>
      <c r="D324" s="6"/>
      <c r="E324" s="6"/>
      <c r="F324" s="6"/>
      <c r="G324" s="6"/>
      <c r="H324" s="46">
        <v>145</v>
      </c>
      <c r="I324" s="6" t="s">
        <v>45</v>
      </c>
      <c r="J324" s="274" t="str">
        <f>IF(ISBLANK(INDEX('Policy Characteristics'!D:D,MATCH($C324,'Policy Characteristics'!$C:$C,0))),"",INDEX('Policy Characteristics'!D:D,MATCH($C324,'Policy Characteristics'!$C:$C,0)))</f>
        <v>Reduce T&amp;D Losses</v>
      </c>
      <c r="K324" s="272" t="str">
        <f>IF(ISBLANK(INDEX('Policy Characteristics'!E:E,MATCH($C324,'Policy Characteristics'!$C:$C,0))),"",INDEX('Policy Characteristics'!E:E,MATCH($C324,'Policy Characteristics'!$C:$C,0)))</f>
        <v>elec avoid TND loss</v>
      </c>
      <c r="L324" s="285">
        <f>IF(ISBLANK(INDEX('Policy Characteristics'!F:F,MATCH($C324,'Policy Characteristics'!$C:$C,0))),"",INDEX('Policy Characteristics'!F:F,MATCH($C324,'Policy Characteristics'!$C:$C,0)))</f>
        <v>0</v>
      </c>
      <c r="M324" s="285">
        <f>IF(ISBLANK(INDEX('Policy Characteristics'!G:G,MATCH($C324,'Policy Characteristics'!$C:$C,0))),"",INDEX('Policy Characteristics'!G:G,MATCH($C324,'Policy Characteristics'!$C:$C,0)))</f>
        <v>0.4</v>
      </c>
      <c r="N324" s="285">
        <f>IF(ISBLANK(INDEX('Policy Characteristics'!H:H,MATCH($C324,'Policy Characteristics'!$C:$C,0))),"",INDEX('Policy Characteristics'!H:H,MATCH($C324,'Policy Characteristics'!$C:$C,0)))</f>
        <v>0.01</v>
      </c>
      <c r="O324" s="272" t="str">
        <f>IF(ISBLANK(INDEX('Policy Characteristics'!I:I,MATCH($C324,'Policy Characteristics'!$C:$C,0))),"",INDEX('Policy Characteristics'!I:I,MATCH($C324,'Policy Characteristics'!$C:$C,0)))</f>
        <v>% of losses avoided</v>
      </c>
      <c r="P324" s="272"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272" t="str">
        <f>IF(ISBLANK(INDEX('Policy Characteristics'!K:K,MATCH($C324,'Policy Characteristics'!$C:$C,0))),"",INDEX('Policy Characteristics'!K:K,MATCH($C324,'Policy Characteristics'!$C:$C,0)))</f>
        <v>electricity-sector-main.html#red-tnd-losses</v>
      </c>
      <c r="R324" s="272" t="str">
        <f>IF(ISBLANK(INDEX('Policy Characteristics'!L:L,MATCH($C324,'Policy Characteristics'!$C:$C,0))),"",INDEX('Policy Characteristics'!L:L,MATCH($C324,'Policy Characteristics'!$C:$C,0)))</f>
        <v>reduce-tnd-losses.html</v>
      </c>
    </row>
    <row r="325" spans="1:18" s="2" customFormat="1" x14ac:dyDescent="0.25">
      <c r="A325" s="272" t="str">
        <f>IF(ISBLANK(INDEX('Policy Characteristics'!A:A,MATCH($C325,'Policy Characteristics'!$C:$C,0))),"",INDEX('Policy Characteristics'!A:A,MATCH($C325,'Policy Characteristics'!$C:$C,0)))</f>
        <v>Electricity Supply</v>
      </c>
      <c r="B325" s="272" t="str">
        <f>IF(ISBLANK(INDEX('Policy Characteristics'!B:B,MATCH($C325,'Policy Characteristics'!$C:$C,0))),"",INDEX('Policy Characteristics'!B:B,MATCH($C325,'Policy Characteristics'!$C:$C,0)))</f>
        <v>Subsidy for Capacity Construction</v>
      </c>
      <c r="C325" s="273" t="s">
        <v>2877</v>
      </c>
      <c r="D325" s="44" t="s">
        <v>471</v>
      </c>
      <c r="E325" s="44"/>
      <c r="F325" s="6" t="s">
        <v>470</v>
      </c>
      <c r="G325" s="6"/>
      <c r="H325" s="46">
        <v>691</v>
      </c>
      <c r="I325" s="6" t="s">
        <v>46</v>
      </c>
      <c r="J325" s="274" t="str">
        <f>IF(ISBLANK(INDEX('Policy Characteristics'!D:D,MATCH($C325,'Policy Characteristics'!$C:$C,0))),"",INDEX('Policy Characteristics'!D:D,MATCH($C325,'Policy Characteristics'!$C:$C,0)))</f>
        <v>Subsidy for Capacity Construction</v>
      </c>
      <c r="K325" s="272" t="str">
        <f>IF(ISBLANK(INDEX('Policy Characteristics'!E:E,MATCH($C325,'Policy Characteristics'!$C:$C,0))),"",INDEX('Policy Characteristics'!E:E,MATCH($C325,'Policy Characteristics'!$C:$C,0)))</f>
        <v>elec capacity construction subsidy</v>
      </c>
      <c r="L325" s="285">
        <f>IF(ISBLANK(INDEX('Policy Characteristics'!F:F,MATCH($C325,'Policy Characteristics'!$C:$C,0))),"",INDEX('Policy Characteristics'!F:F,MATCH($C325,'Policy Characteristics'!$C:$C,0)))</f>
        <v>0</v>
      </c>
      <c r="M325" s="285">
        <f>IF(ISBLANK(INDEX('Policy Characteristics'!G:G,MATCH($C325,'Policy Characteristics'!$C:$C,0))),"",INDEX('Policy Characteristics'!G:G,MATCH($C325,'Policy Characteristics'!$C:$C,0)))</f>
        <v>0.95</v>
      </c>
      <c r="N325" s="285">
        <f>IF(ISBLANK(INDEX('Policy Characteristics'!H:H,MATCH($C325,'Policy Characteristics'!$C:$C,0))),"",INDEX('Policy Characteristics'!H:H,MATCH($C325,'Policy Characteristics'!$C:$C,0)))</f>
        <v>0.01</v>
      </c>
      <c r="O325" s="272" t="str">
        <f>IF(ISBLANK(INDEX('Policy Characteristics'!I:I,MATCH($C325,'Policy Characteristics'!$C:$C,0))),"",INDEX('Policy Characteristics'!I:I,MATCH($C325,'Policy Characteristics'!$C:$C,0)))</f>
        <v>% of construction cost</v>
      </c>
      <c r="P325" s="272"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272" t="str">
        <f>IF(ISBLANK(INDEX('Policy Characteristics'!K:K,MATCH($C325,'Policy Characteristics'!$C:$C,0))),"",INDEX('Policy Characteristics'!K:K,MATCH($C325,'Policy Characteristics'!$C:$C,0)))</f>
        <v>electricity-sector-main.html#subsidies</v>
      </c>
      <c r="R325" s="272" t="str">
        <f>IF(ISBLANK(INDEX('Policy Characteristics'!L:L,MATCH($C325,'Policy Characteristics'!$C:$C,0))),"",INDEX('Policy Characteristics'!L:L,MATCH($C325,'Policy Characteristics'!$C:$C,0)))</f>
        <v/>
      </c>
    </row>
    <row r="326" spans="1:18" s="2" customFormat="1" x14ac:dyDescent="0.25">
      <c r="A326" s="272" t="str">
        <f>IF(ISBLANK(INDEX('Policy Characteristics'!A:A,MATCH($C326,'Policy Characteristics'!$C:$C,0))),"",INDEX('Policy Characteristics'!A:A,MATCH($C326,'Policy Characteristics'!$C:$C,0)))</f>
        <v>Electricity Supply</v>
      </c>
      <c r="B326" s="272" t="str">
        <f>IF(ISBLANK(INDEX('Policy Characteristics'!B:B,MATCH($C326,'Policy Characteristics'!$C:$C,0))),"",INDEX('Policy Characteristics'!B:B,MATCH($C326,'Policy Characteristics'!$C:$C,0)))</f>
        <v>Subsidy for Capacity Construction</v>
      </c>
      <c r="C326" s="276" t="str">
        <f t="shared" ref="C326:C340" si="26">C$325</f>
        <v>Perc Subsidy for Elec Capacity Construction</v>
      </c>
      <c r="D326" s="6" t="s">
        <v>326</v>
      </c>
      <c r="E326" s="45"/>
      <c r="F326" s="6" t="s">
        <v>327</v>
      </c>
      <c r="G326" s="6"/>
      <c r="H326" s="46">
        <v>692</v>
      </c>
      <c r="I326" s="6" t="s">
        <v>46</v>
      </c>
      <c r="J326" s="274" t="str">
        <f>IF(ISBLANK(INDEX('Policy Characteristics'!D:D,MATCH($C326,'Policy Characteristics'!$C:$C,0))),"",INDEX('Policy Characteristics'!D:D,MATCH($C326,'Policy Characteristics'!$C:$C,0)))</f>
        <v>Subsidy for Capacity Construction</v>
      </c>
      <c r="K326" s="272" t="str">
        <f>IF(ISBLANK(INDEX('Policy Characteristics'!E:E,MATCH($C326,'Policy Characteristics'!$C:$C,0))),"",INDEX('Policy Characteristics'!E:E,MATCH($C326,'Policy Characteristics'!$C:$C,0)))</f>
        <v>elec capacity construction subsidy</v>
      </c>
      <c r="L326" s="285">
        <f>IF(ISBLANK(INDEX('Policy Characteristics'!F:F,MATCH($C326,'Policy Characteristics'!$C:$C,0))),"",INDEX('Policy Characteristics'!F:F,MATCH($C326,'Policy Characteristics'!$C:$C,0)))</f>
        <v>0</v>
      </c>
      <c r="M326" s="285">
        <f>IF(ISBLANK(INDEX('Policy Characteristics'!G:G,MATCH($C326,'Policy Characteristics'!$C:$C,0))),"",INDEX('Policy Characteristics'!G:G,MATCH($C326,'Policy Characteristics'!$C:$C,0)))</f>
        <v>0.95</v>
      </c>
      <c r="N326" s="285">
        <f>IF(ISBLANK(INDEX('Policy Characteristics'!H:H,MATCH($C326,'Policy Characteristics'!$C:$C,0))),"",INDEX('Policy Characteristics'!H:H,MATCH($C326,'Policy Characteristics'!$C:$C,0)))</f>
        <v>0.01</v>
      </c>
      <c r="O326" s="272" t="str">
        <f>IF(ISBLANK(INDEX('Policy Characteristics'!I:I,MATCH($C326,'Policy Characteristics'!$C:$C,0))),"",INDEX('Policy Characteristics'!I:I,MATCH($C326,'Policy Characteristics'!$C:$C,0)))</f>
        <v>% of construction cost</v>
      </c>
      <c r="P326" s="272"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272" t="str">
        <f>IF(ISBLANK(INDEX('Policy Characteristics'!K:K,MATCH($C326,'Policy Characteristics'!$C:$C,0))),"",INDEX('Policy Characteristics'!K:K,MATCH($C326,'Policy Characteristics'!$C:$C,0)))</f>
        <v>electricity-sector-main.html#subsidies</v>
      </c>
      <c r="R326" s="272" t="str">
        <f>IF(ISBLANK(INDEX('Policy Characteristics'!L:L,MATCH($C326,'Policy Characteristics'!$C:$C,0))),"",INDEX('Policy Characteristics'!L:L,MATCH($C326,'Policy Characteristics'!$C:$C,0)))</f>
        <v/>
      </c>
    </row>
    <row r="327" spans="1:18" s="2" customFormat="1" x14ac:dyDescent="0.25">
      <c r="A327" s="272" t="str">
        <f>IF(ISBLANK(INDEX('Policy Characteristics'!A:A,MATCH($C327,'Policy Characteristics'!$C:$C,0))),"",INDEX('Policy Characteristics'!A:A,MATCH($C327,'Policy Characteristics'!$C:$C,0)))</f>
        <v>Electricity Supply</v>
      </c>
      <c r="B327" s="272" t="str">
        <f>IF(ISBLANK(INDEX('Policy Characteristics'!B:B,MATCH($C327,'Policy Characteristics'!$C:$C,0))),"",INDEX('Policy Characteristics'!B:B,MATCH($C327,'Policy Characteristics'!$C:$C,0)))</f>
        <v>Subsidy for Capacity Construction</v>
      </c>
      <c r="C327" s="276" t="str">
        <f t="shared" si="26"/>
        <v>Perc Subsidy for Elec Capacity Construction</v>
      </c>
      <c r="D327" s="6" t="s">
        <v>77</v>
      </c>
      <c r="E327" s="45"/>
      <c r="F327" s="6" t="s">
        <v>91</v>
      </c>
      <c r="G327" s="6"/>
      <c r="H327" s="46">
        <v>517</v>
      </c>
      <c r="I327" s="6" t="s">
        <v>45</v>
      </c>
      <c r="J327" s="274" t="str">
        <f>IF(ISBLANK(INDEX('Policy Characteristics'!D:D,MATCH($C327,'Policy Characteristics'!$C:$C,0))),"",INDEX('Policy Characteristics'!D:D,MATCH($C327,'Policy Characteristics'!$C:$C,0)))</f>
        <v>Subsidy for Capacity Construction</v>
      </c>
      <c r="K327" s="272" t="str">
        <f>IF(ISBLANK(INDEX('Policy Characteristics'!E:E,MATCH($C327,'Policy Characteristics'!$C:$C,0))),"",INDEX('Policy Characteristics'!E:E,MATCH($C327,'Policy Characteristics'!$C:$C,0)))</f>
        <v>elec capacity construction subsidy</v>
      </c>
      <c r="L327" s="285">
        <f>IF(ISBLANK(INDEX('Policy Characteristics'!F:F,MATCH($C327,'Policy Characteristics'!$C:$C,0))),"",INDEX('Policy Characteristics'!F:F,MATCH($C327,'Policy Characteristics'!$C:$C,0)))</f>
        <v>0</v>
      </c>
      <c r="M327" s="285">
        <f>IF(ISBLANK(INDEX('Policy Characteristics'!G:G,MATCH($C327,'Policy Characteristics'!$C:$C,0))),"",INDEX('Policy Characteristics'!G:G,MATCH($C327,'Policy Characteristics'!$C:$C,0)))</f>
        <v>0.95</v>
      </c>
      <c r="N327" s="285">
        <f>IF(ISBLANK(INDEX('Policy Characteristics'!H:H,MATCH($C327,'Policy Characteristics'!$C:$C,0))),"",INDEX('Policy Characteristics'!H:H,MATCH($C327,'Policy Characteristics'!$C:$C,0)))</f>
        <v>0.01</v>
      </c>
      <c r="O327" s="272" t="str">
        <f>IF(ISBLANK(INDEX('Policy Characteristics'!I:I,MATCH($C327,'Policy Characteristics'!$C:$C,0))),"",INDEX('Policy Characteristics'!I:I,MATCH($C327,'Policy Characteristics'!$C:$C,0)))</f>
        <v>% of construction cost</v>
      </c>
      <c r="P327" s="272"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272" t="str">
        <f>IF(ISBLANK(INDEX('Policy Characteristics'!K:K,MATCH($C327,'Policy Characteristics'!$C:$C,0))),"",INDEX('Policy Characteristics'!K:K,MATCH($C327,'Policy Characteristics'!$C:$C,0)))</f>
        <v>electricity-sector-main.html#subsidies</v>
      </c>
      <c r="R327" s="272" t="str">
        <f>IF(ISBLANK(INDEX('Policy Characteristics'!L:L,MATCH($C327,'Policy Characteristics'!$C:$C,0))),"",INDEX('Policy Characteristics'!L:L,MATCH($C327,'Policy Characteristics'!$C:$C,0)))</f>
        <v/>
      </c>
    </row>
    <row r="328" spans="1:18" s="2" customFormat="1" x14ac:dyDescent="0.25">
      <c r="A328" s="272" t="str">
        <f>IF(ISBLANK(INDEX('Policy Characteristics'!A:A,MATCH($C328,'Policy Characteristics'!$C:$C,0))),"",INDEX('Policy Characteristics'!A:A,MATCH($C328,'Policy Characteristics'!$C:$C,0)))</f>
        <v>Electricity Supply</v>
      </c>
      <c r="B328" s="272" t="str">
        <f>IF(ISBLANK(INDEX('Policy Characteristics'!B:B,MATCH($C328,'Policy Characteristics'!$C:$C,0))),"",INDEX('Policy Characteristics'!B:B,MATCH($C328,'Policy Characteristics'!$C:$C,0)))</f>
        <v>Subsidy for Capacity Construction</v>
      </c>
      <c r="C328" s="276" t="str">
        <f t="shared" si="26"/>
        <v>Perc Subsidy for Elec Capacity Construction</v>
      </c>
      <c r="D328" s="6" t="s">
        <v>78</v>
      </c>
      <c r="E328" s="45"/>
      <c r="F328" s="6" t="s">
        <v>92</v>
      </c>
      <c r="G328" s="6"/>
      <c r="H328" s="46">
        <v>693</v>
      </c>
      <c r="I328" s="6" t="s">
        <v>46</v>
      </c>
      <c r="J328" s="274" t="str">
        <f>IF(ISBLANK(INDEX('Policy Characteristics'!D:D,MATCH($C328,'Policy Characteristics'!$C:$C,0))),"",INDEX('Policy Characteristics'!D:D,MATCH($C328,'Policy Characteristics'!$C:$C,0)))</f>
        <v>Subsidy for Capacity Construction</v>
      </c>
      <c r="K328" s="272" t="str">
        <f>IF(ISBLANK(INDEX('Policy Characteristics'!E:E,MATCH($C328,'Policy Characteristics'!$C:$C,0))),"",INDEX('Policy Characteristics'!E:E,MATCH($C328,'Policy Characteristics'!$C:$C,0)))</f>
        <v>elec capacity construction subsidy</v>
      </c>
      <c r="L328" s="285">
        <f>IF(ISBLANK(INDEX('Policy Characteristics'!F:F,MATCH($C328,'Policy Characteristics'!$C:$C,0))),"",INDEX('Policy Characteristics'!F:F,MATCH($C328,'Policy Characteristics'!$C:$C,0)))</f>
        <v>0</v>
      </c>
      <c r="M328" s="285">
        <f>IF(ISBLANK(INDEX('Policy Characteristics'!G:G,MATCH($C328,'Policy Characteristics'!$C:$C,0))),"",INDEX('Policy Characteristics'!G:G,MATCH($C328,'Policy Characteristics'!$C:$C,0)))</f>
        <v>0.95</v>
      </c>
      <c r="N328" s="285">
        <f>IF(ISBLANK(INDEX('Policy Characteristics'!H:H,MATCH($C328,'Policy Characteristics'!$C:$C,0))),"",INDEX('Policy Characteristics'!H:H,MATCH($C328,'Policy Characteristics'!$C:$C,0)))</f>
        <v>0.01</v>
      </c>
      <c r="O328" s="272" t="str">
        <f>IF(ISBLANK(INDEX('Policy Characteristics'!I:I,MATCH($C328,'Policy Characteristics'!$C:$C,0))),"",INDEX('Policy Characteristics'!I:I,MATCH($C328,'Policy Characteristics'!$C:$C,0)))</f>
        <v>% of construction cost</v>
      </c>
      <c r="P328" s="272"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272" t="str">
        <f>IF(ISBLANK(INDEX('Policy Characteristics'!K:K,MATCH($C328,'Policy Characteristics'!$C:$C,0))),"",INDEX('Policy Characteristics'!K:K,MATCH($C328,'Policy Characteristics'!$C:$C,0)))</f>
        <v>electricity-sector-main.html#subsidies</v>
      </c>
      <c r="R328" s="272" t="str">
        <f>IF(ISBLANK(INDEX('Policy Characteristics'!L:L,MATCH($C328,'Policy Characteristics'!$C:$C,0))),"",INDEX('Policy Characteristics'!L:L,MATCH($C328,'Policy Characteristics'!$C:$C,0)))</f>
        <v/>
      </c>
    </row>
    <row r="329" spans="1:18" s="2" customFormat="1" x14ac:dyDescent="0.25">
      <c r="A329" s="272" t="str">
        <f>IF(ISBLANK(INDEX('Policy Characteristics'!A:A,MATCH($C329,'Policy Characteristics'!$C:$C,0))),"",INDEX('Policy Characteristics'!A:A,MATCH($C329,'Policy Characteristics'!$C:$C,0)))</f>
        <v>Electricity Supply</v>
      </c>
      <c r="B329" s="272" t="str">
        <f>IF(ISBLANK(INDEX('Policy Characteristics'!B:B,MATCH($C329,'Policy Characteristics'!$C:$C,0))),"",INDEX('Policy Characteristics'!B:B,MATCH($C329,'Policy Characteristics'!$C:$C,0)))</f>
        <v>Subsidy for Capacity Construction</v>
      </c>
      <c r="C329" s="276" t="str">
        <f t="shared" si="26"/>
        <v>Perc Subsidy for Elec Capacity Construction</v>
      </c>
      <c r="D329" s="6" t="s">
        <v>472</v>
      </c>
      <c r="E329" s="45"/>
      <c r="F329" s="6" t="s">
        <v>475</v>
      </c>
      <c r="G329" s="6"/>
      <c r="H329" s="46">
        <v>518</v>
      </c>
      <c r="I329" s="6" t="s">
        <v>45</v>
      </c>
      <c r="J329" s="274" t="str">
        <f>IF(ISBLANK(INDEX('Policy Characteristics'!D:D,MATCH($C329,'Policy Characteristics'!$C:$C,0))),"",INDEX('Policy Characteristics'!D:D,MATCH($C329,'Policy Characteristics'!$C:$C,0)))</f>
        <v>Subsidy for Capacity Construction</v>
      </c>
      <c r="K329" s="272" t="str">
        <f>IF(ISBLANK(INDEX('Policy Characteristics'!E:E,MATCH($C329,'Policy Characteristics'!$C:$C,0))),"",INDEX('Policy Characteristics'!E:E,MATCH($C329,'Policy Characteristics'!$C:$C,0)))</f>
        <v>elec capacity construction subsidy</v>
      </c>
      <c r="L329" s="285">
        <f>IF(ISBLANK(INDEX('Policy Characteristics'!F:F,MATCH($C329,'Policy Characteristics'!$C:$C,0))),"",INDEX('Policy Characteristics'!F:F,MATCH($C329,'Policy Characteristics'!$C:$C,0)))</f>
        <v>0</v>
      </c>
      <c r="M329" s="285">
        <f>IF(ISBLANK(INDEX('Policy Characteristics'!G:G,MATCH($C329,'Policy Characteristics'!$C:$C,0))),"",INDEX('Policy Characteristics'!G:G,MATCH($C329,'Policy Characteristics'!$C:$C,0)))</f>
        <v>0.95</v>
      </c>
      <c r="N329" s="285">
        <f>IF(ISBLANK(INDEX('Policy Characteristics'!H:H,MATCH($C329,'Policy Characteristics'!$C:$C,0))),"",INDEX('Policy Characteristics'!H:H,MATCH($C329,'Policy Characteristics'!$C:$C,0)))</f>
        <v>0.01</v>
      </c>
      <c r="O329" s="272" t="str">
        <f>IF(ISBLANK(INDEX('Policy Characteristics'!I:I,MATCH($C329,'Policy Characteristics'!$C:$C,0))),"",INDEX('Policy Characteristics'!I:I,MATCH($C329,'Policy Characteristics'!$C:$C,0)))</f>
        <v>% of construction cost</v>
      </c>
      <c r="P329" s="272"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272" t="str">
        <f>IF(ISBLANK(INDEX('Policy Characteristics'!K:K,MATCH($C329,'Policy Characteristics'!$C:$C,0))),"",INDEX('Policy Characteristics'!K:K,MATCH($C329,'Policy Characteristics'!$C:$C,0)))</f>
        <v>electricity-sector-main.html#subsidies</v>
      </c>
      <c r="R329" s="272" t="str">
        <f>IF(ISBLANK(INDEX('Policy Characteristics'!L:L,MATCH($C329,'Policy Characteristics'!$C:$C,0))),"",INDEX('Policy Characteristics'!L:L,MATCH($C329,'Policy Characteristics'!$C:$C,0)))</f>
        <v/>
      </c>
    </row>
    <row r="330" spans="1:18" s="2" customFormat="1" x14ac:dyDescent="0.25">
      <c r="A330" s="272" t="str">
        <f>IF(ISBLANK(INDEX('Policy Characteristics'!A:A,MATCH($C330,'Policy Characteristics'!$C:$C,0))),"",INDEX('Policy Characteristics'!A:A,MATCH($C330,'Policy Characteristics'!$C:$C,0)))</f>
        <v>Electricity Supply</v>
      </c>
      <c r="B330" s="272" t="str">
        <f>IF(ISBLANK(INDEX('Policy Characteristics'!B:B,MATCH($C330,'Policy Characteristics'!$C:$C,0))),"",INDEX('Policy Characteristics'!B:B,MATCH($C330,'Policy Characteristics'!$C:$C,0)))</f>
        <v>Subsidy for Capacity Construction</v>
      </c>
      <c r="C330" s="276" t="str">
        <f t="shared" si="26"/>
        <v>Perc Subsidy for Elec Capacity Construction</v>
      </c>
      <c r="D330" s="6" t="s">
        <v>79</v>
      </c>
      <c r="E330" s="45"/>
      <c r="F330" s="6" t="s">
        <v>93</v>
      </c>
      <c r="G330" s="6"/>
      <c r="H330" s="46">
        <v>519</v>
      </c>
      <c r="I330" s="6" t="s">
        <v>45</v>
      </c>
      <c r="J330" s="274" t="str">
        <f>IF(ISBLANK(INDEX('Policy Characteristics'!D:D,MATCH($C330,'Policy Characteristics'!$C:$C,0))),"",INDEX('Policy Characteristics'!D:D,MATCH($C330,'Policy Characteristics'!$C:$C,0)))</f>
        <v>Subsidy for Capacity Construction</v>
      </c>
      <c r="K330" s="272" t="str">
        <f>IF(ISBLANK(INDEX('Policy Characteristics'!E:E,MATCH($C330,'Policy Characteristics'!$C:$C,0))),"",INDEX('Policy Characteristics'!E:E,MATCH($C330,'Policy Characteristics'!$C:$C,0)))</f>
        <v>elec capacity construction subsidy</v>
      </c>
      <c r="L330" s="285">
        <f>IF(ISBLANK(INDEX('Policy Characteristics'!F:F,MATCH($C330,'Policy Characteristics'!$C:$C,0))),"",INDEX('Policy Characteristics'!F:F,MATCH($C330,'Policy Characteristics'!$C:$C,0)))</f>
        <v>0</v>
      </c>
      <c r="M330" s="285">
        <f>IF(ISBLANK(INDEX('Policy Characteristics'!G:G,MATCH($C330,'Policy Characteristics'!$C:$C,0))),"",INDEX('Policy Characteristics'!G:G,MATCH($C330,'Policy Characteristics'!$C:$C,0)))</f>
        <v>0.95</v>
      </c>
      <c r="N330" s="285">
        <f>IF(ISBLANK(INDEX('Policy Characteristics'!H:H,MATCH($C330,'Policy Characteristics'!$C:$C,0))),"",INDEX('Policy Characteristics'!H:H,MATCH($C330,'Policy Characteristics'!$C:$C,0)))</f>
        <v>0.01</v>
      </c>
      <c r="O330" s="272" t="str">
        <f>IF(ISBLANK(INDEX('Policy Characteristics'!I:I,MATCH($C330,'Policy Characteristics'!$C:$C,0))),"",INDEX('Policy Characteristics'!I:I,MATCH($C330,'Policy Characteristics'!$C:$C,0)))</f>
        <v>% of construction cost</v>
      </c>
      <c r="P330" s="272"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272" t="str">
        <f>IF(ISBLANK(INDEX('Policy Characteristics'!K:K,MATCH($C330,'Policy Characteristics'!$C:$C,0))),"",INDEX('Policy Characteristics'!K:K,MATCH($C330,'Policy Characteristics'!$C:$C,0)))</f>
        <v>electricity-sector-main.html#subsidies</v>
      </c>
      <c r="R330" s="272" t="str">
        <f>IF(ISBLANK(INDEX('Policy Characteristics'!L:L,MATCH($C330,'Policy Characteristics'!$C:$C,0))),"",INDEX('Policy Characteristics'!L:L,MATCH($C330,'Policy Characteristics'!$C:$C,0)))</f>
        <v/>
      </c>
    </row>
    <row r="331" spans="1:18" s="2" customFormat="1" x14ac:dyDescent="0.25">
      <c r="A331" s="272" t="str">
        <f>IF(ISBLANK(INDEX('Policy Characteristics'!A:A,MATCH($C331,'Policy Characteristics'!$C:$C,0))),"",INDEX('Policy Characteristics'!A:A,MATCH($C331,'Policy Characteristics'!$C:$C,0)))</f>
        <v>Electricity Supply</v>
      </c>
      <c r="B331" s="272" t="str">
        <f>IF(ISBLANK(INDEX('Policy Characteristics'!B:B,MATCH($C331,'Policy Characteristics'!$C:$C,0))),"",INDEX('Policy Characteristics'!B:B,MATCH($C331,'Policy Characteristics'!$C:$C,0)))</f>
        <v>Subsidy for Capacity Construction</v>
      </c>
      <c r="C331" s="276" t="str">
        <f t="shared" si="26"/>
        <v>Perc Subsidy for Elec Capacity Construction</v>
      </c>
      <c r="D331" s="6" t="s">
        <v>80</v>
      </c>
      <c r="E331" s="45"/>
      <c r="F331" s="6" t="s">
        <v>94</v>
      </c>
      <c r="G331" s="6"/>
      <c r="H331" s="46">
        <v>520</v>
      </c>
      <c r="I331" s="6" t="s">
        <v>45</v>
      </c>
      <c r="J331" s="274" t="str">
        <f>IF(ISBLANK(INDEX('Policy Characteristics'!D:D,MATCH($C331,'Policy Characteristics'!$C:$C,0))),"",INDEX('Policy Characteristics'!D:D,MATCH($C331,'Policy Characteristics'!$C:$C,0)))</f>
        <v>Subsidy for Capacity Construction</v>
      </c>
      <c r="K331" s="272" t="str">
        <f>IF(ISBLANK(INDEX('Policy Characteristics'!E:E,MATCH($C331,'Policy Characteristics'!$C:$C,0))),"",INDEX('Policy Characteristics'!E:E,MATCH($C331,'Policy Characteristics'!$C:$C,0)))</f>
        <v>elec capacity construction subsidy</v>
      </c>
      <c r="L331" s="285">
        <f>IF(ISBLANK(INDEX('Policy Characteristics'!F:F,MATCH($C331,'Policy Characteristics'!$C:$C,0))),"",INDEX('Policy Characteristics'!F:F,MATCH($C331,'Policy Characteristics'!$C:$C,0)))</f>
        <v>0</v>
      </c>
      <c r="M331" s="285">
        <f>IF(ISBLANK(INDEX('Policy Characteristics'!G:G,MATCH($C331,'Policy Characteristics'!$C:$C,0))),"",INDEX('Policy Characteristics'!G:G,MATCH($C331,'Policy Characteristics'!$C:$C,0)))</f>
        <v>0.95</v>
      </c>
      <c r="N331" s="285">
        <f>IF(ISBLANK(INDEX('Policy Characteristics'!H:H,MATCH($C331,'Policy Characteristics'!$C:$C,0))),"",INDEX('Policy Characteristics'!H:H,MATCH($C331,'Policy Characteristics'!$C:$C,0)))</f>
        <v>0.01</v>
      </c>
      <c r="O331" s="272" t="str">
        <f>IF(ISBLANK(INDEX('Policy Characteristics'!I:I,MATCH($C331,'Policy Characteristics'!$C:$C,0))),"",INDEX('Policy Characteristics'!I:I,MATCH($C331,'Policy Characteristics'!$C:$C,0)))</f>
        <v>% of construction cost</v>
      </c>
      <c r="P331" s="272"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272" t="str">
        <f>IF(ISBLANK(INDEX('Policy Characteristics'!K:K,MATCH($C331,'Policy Characteristics'!$C:$C,0))),"",INDEX('Policy Characteristics'!K:K,MATCH($C331,'Policy Characteristics'!$C:$C,0)))</f>
        <v>electricity-sector-main.html#subsidies</v>
      </c>
      <c r="R331" s="272" t="str">
        <f>IF(ISBLANK(INDEX('Policy Characteristics'!L:L,MATCH($C331,'Policy Characteristics'!$C:$C,0))),"",INDEX('Policy Characteristics'!L:L,MATCH($C331,'Policy Characteristics'!$C:$C,0)))</f>
        <v/>
      </c>
    </row>
    <row r="332" spans="1:18" s="2" customFormat="1" x14ac:dyDescent="0.25">
      <c r="A332" s="272" t="str">
        <f>IF(ISBLANK(INDEX('Policy Characteristics'!A:A,MATCH($C332,'Policy Characteristics'!$C:$C,0))),"",INDEX('Policy Characteristics'!A:A,MATCH($C332,'Policy Characteristics'!$C:$C,0)))</f>
        <v>Electricity Supply</v>
      </c>
      <c r="B332" s="272" t="str">
        <f>IF(ISBLANK(INDEX('Policy Characteristics'!B:B,MATCH($C332,'Policy Characteristics'!$C:$C,0))),"",INDEX('Policy Characteristics'!B:B,MATCH($C332,'Policy Characteristics'!$C:$C,0)))</f>
        <v>Subsidy for Capacity Construction</v>
      </c>
      <c r="C332" s="276" t="str">
        <f t="shared" si="26"/>
        <v>Perc Subsidy for Elec Capacity Construction</v>
      </c>
      <c r="D332" s="6" t="s">
        <v>81</v>
      </c>
      <c r="E332" s="45"/>
      <c r="F332" s="6" t="s">
        <v>95</v>
      </c>
      <c r="G332" s="6"/>
      <c r="H332" s="46">
        <v>521</v>
      </c>
      <c r="I332" s="6" t="s">
        <v>45</v>
      </c>
      <c r="J332" s="274" t="str">
        <f>IF(ISBLANK(INDEX('Policy Characteristics'!D:D,MATCH($C332,'Policy Characteristics'!$C:$C,0))),"",INDEX('Policy Characteristics'!D:D,MATCH($C332,'Policy Characteristics'!$C:$C,0)))</f>
        <v>Subsidy for Capacity Construction</v>
      </c>
      <c r="K332" s="272" t="str">
        <f>IF(ISBLANK(INDEX('Policy Characteristics'!E:E,MATCH($C332,'Policy Characteristics'!$C:$C,0))),"",INDEX('Policy Characteristics'!E:E,MATCH($C332,'Policy Characteristics'!$C:$C,0)))</f>
        <v>elec capacity construction subsidy</v>
      </c>
      <c r="L332" s="285">
        <f>IF(ISBLANK(INDEX('Policy Characteristics'!F:F,MATCH($C332,'Policy Characteristics'!$C:$C,0))),"",INDEX('Policy Characteristics'!F:F,MATCH($C332,'Policy Characteristics'!$C:$C,0)))</f>
        <v>0</v>
      </c>
      <c r="M332" s="285">
        <f>IF(ISBLANK(INDEX('Policy Characteristics'!G:G,MATCH($C332,'Policy Characteristics'!$C:$C,0))),"",INDEX('Policy Characteristics'!G:G,MATCH($C332,'Policy Characteristics'!$C:$C,0)))</f>
        <v>0.95</v>
      </c>
      <c r="N332" s="285">
        <f>IF(ISBLANK(INDEX('Policy Characteristics'!H:H,MATCH($C332,'Policy Characteristics'!$C:$C,0))),"",INDEX('Policy Characteristics'!H:H,MATCH($C332,'Policy Characteristics'!$C:$C,0)))</f>
        <v>0.01</v>
      </c>
      <c r="O332" s="272" t="str">
        <f>IF(ISBLANK(INDEX('Policy Characteristics'!I:I,MATCH($C332,'Policy Characteristics'!$C:$C,0))),"",INDEX('Policy Characteristics'!I:I,MATCH($C332,'Policy Characteristics'!$C:$C,0)))</f>
        <v>% of construction cost</v>
      </c>
      <c r="P332" s="272"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272" t="str">
        <f>IF(ISBLANK(INDEX('Policy Characteristics'!K:K,MATCH($C332,'Policy Characteristics'!$C:$C,0))),"",INDEX('Policy Characteristics'!K:K,MATCH($C332,'Policy Characteristics'!$C:$C,0)))</f>
        <v>electricity-sector-main.html#subsidies</v>
      </c>
      <c r="R332" s="272" t="str">
        <f>IF(ISBLANK(INDEX('Policy Characteristics'!L:L,MATCH($C332,'Policy Characteristics'!$C:$C,0))),"",INDEX('Policy Characteristics'!L:L,MATCH($C332,'Policy Characteristics'!$C:$C,0)))</f>
        <v/>
      </c>
    </row>
    <row r="333" spans="1:18" s="2" customFormat="1" x14ac:dyDescent="0.25">
      <c r="A333" s="272" t="str">
        <f>IF(ISBLANK(INDEX('Policy Characteristics'!A:A,MATCH($C333,'Policy Characteristics'!$C:$C,0))),"",INDEX('Policy Characteristics'!A:A,MATCH($C333,'Policy Characteristics'!$C:$C,0)))</f>
        <v>Electricity Supply</v>
      </c>
      <c r="B333" s="272" t="str">
        <f>IF(ISBLANK(INDEX('Policy Characteristics'!B:B,MATCH($C333,'Policy Characteristics'!$C:$C,0))),"",INDEX('Policy Characteristics'!B:B,MATCH($C333,'Policy Characteristics'!$C:$C,0)))</f>
        <v>Subsidy for Capacity Construction</v>
      </c>
      <c r="C333" s="276" t="str">
        <f t="shared" si="26"/>
        <v>Perc Subsidy for Elec Capacity Construction</v>
      </c>
      <c r="D333" s="6" t="s">
        <v>2473</v>
      </c>
      <c r="E333" s="45"/>
      <c r="F333" s="44" t="s">
        <v>460</v>
      </c>
      <c r="G333" s="6"/>
      <c r="H333" s="46">
        <v>1598</v>
      </c>
      <c r="I333" s="6" t="s">
        <v>45</v>
      </c>
      <c r="J333" s="274" t="str">
        <f>IF(ISBLANK(INDEX('Policy Characteristics'!D:D,MATCH($C333,'Policy Characteristics'!$C:$C,0))),"",INDEX('Policy Characteristics'!D:D,MATCH($C333,'Policy Characteristics'!$C:$C,0)))</f>
        <v>Subsidy for Capacity Construction</v>
      </c>
      <c r="K333" s="272" t="str">
        <f>IF(ISBLANK(INDEX('Policy Characteristics'!E:E,MATCH($C333,'Policy Characteristics'!$C:$C,0))),"",INDEX('Policy Characteristics'!E:E,MATCH($C333,'Policy Characteristics'!$C:$C,0)))</f>
        <v>elec capacity construction subsidy</v>
      </c>
      <c r="L333" s="285">
        <f>IF(ISBLANK(INDEX('Policy Characteristics'!F:F,MATCH($C333,'Policy Characteristics'!$C:$C,0))),"",INDEX('Policy Characteristics'!F:F,MATCH($C333,'Policy Characteristics'!$C:$C,0)))</f>
        <v>0</v>
      </c>
      <c r="M333" s="285">
        <f>IF(ISBLANK(INDEX('Policy Characteristics'!G:G,MATCH($C333,'Policy Characteristics'!$C:$C,0))),"",INDEX('Policy Characteristics'!G:G,MATCH($C333,'Policy Characteristics'!$C:$C,0)))</f>
        <v>0.95</v>
      </c>
      <c r="N333" s="285">
        <f>IF(ISBLANK(INDEX('Policy Characteristics'!H:H,MATCH($C333,'Policy Characteristics'!$C:$C,0))),"",INDEX('Policy Characteristics'!H:H,MATCH($C333,'Policy Characteristics'!$C:$C,0)))</f>
        <v>0.01</v>
      </c>
      <c r="O333" s="272" t="str">
        <f>IF(ISBLANK(INDEX('Policy Characteristics'!I:I,MATCH($C333,'Policy Characteristics'!$C:$C,0))),"",INDEX('Policy Characteristics'!I:I,MATCH($C333,'Policy Characteristics'!$C:$C,0)))</f>
        <v>% of construction cost</v>
      </c>
      <c r="P333" s="272"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272" t="str">
        <f>IF(ISBLANK(INDEX('Policy Characteristics'!K:K,MATCH($C333,'Policy Characteristics'!$C:$C,0))),"",INDEX('Policy Characteristics'!K:K,MATCH($C333,'Policy Characteristics'!$C:$C,0)))</f>
        <v>electricity-sector-main.html#subsidies</v>
      </c>
      <c r="R333" s="272" t="str">
        <f>IF(ISBLANK(INDEX('Policy Characteristics'!L:L,MATCH($C333,'Policy Characteristics'!$C:$C,0))),"",INDEX('Policy Characteristics'!L:L,MATCH($C333,'Policy Characteristics'!$C:$C,0)))</f>
        <v/>
      </c>
    </row>
    <row r="334" spans="1:18" s="2" customFormat="1" x14ac:dyDescent="0.25">
      <c r="A334" s="272" t="str">
        <f>IF(ISBLANK(INDEX('Policy Characteristics'!A:A,MATCH($C334,'Policy Characteristics'!$C:$C,0))),"",INDEX('Policy Characteristics'!A:A,MATCH($C334,'Policy Characteristics'!$C:$C,0)))</f>
        <v>Electricity Supply</v>
      </c>
      <c r="B334" s="272" t="str">
        <f>IF(ISBLANK(INDEX('Policy Characteristics'!B:B,MATCH($C334,'Policy Characteristics'!$C:$C,0))),"",INDEX('Policy Characteristics'!B:B,MATCH($C334,'Policy Characteristics'!$C:$C,0)))</f>
        <v>Subsidy for Capacity Construction</v>
      </c>
      <c r="C334" s="276" t="str">
        <f t="shared" si="26"/>
        <v>Perc Subsidy for Elec Capacity Construction</v>
      </c>
      <c r="D334" s="6" t="s">
        <v>328</v>
      </c>
      <c r="E334" s="45"/>
      <c r="F334" s="44" t="s">
        <v>330</v>
      </c>
      <c r="G334" s="6"/>
      <c r="H334" s="46">
        <v>1599</v>
      </c>
      <c r="I334" s="6" t="s">
        <v>46</v>
      </c>
      <c r="J334" s="274" t="str">
        <f>IF(ISBLANK(INDEX('Policy Characteristics'!D:D,MATCH($C334,'Policy Characteristics'!$C:$C,0))),"",INDEX('Policy Characteristics'!D:D,MATCH($C334,'Policy Characteristics'!$C:$C,0)))</f>
        <v>Subsidy for Capacity Construction</v>
      </c>
      <c r="K334" s="272" t="str">
        <f>IF(ISBLANK(INDEX('Policy Characteristics'!E:E,MATCH($C334,'Policy Characteristics'!$C:$C,0))),"",INDEX('Policy Characteristics'!E:E,MATCH($C334,'Policy Characteristics'!$C:$C,0)))</f>
        <v>elec capacity construction subsidy</v>
      </c>
      <c r="L334" s="285">
        <f>IF(ISBLANK(INDEX('Policy Characteristics'!F:F,MATCH($C334,'Policy Characteristics'!$C:$C,0))),"",INDEX('Policy Characteristics'!F:F,MATCH($C334,'Policy Characteristics'!$C:$C,0)))</f>
        <v>0</v>
      </c>
      <c r="M334" s="285">
        <f>IF(ISBLANK(INDEX('Policy Characteristics'!G:G,MATCH($C334,'Policy Characteristics'!$C:$C,0))),"",INDEX('Policy Characteristics'!G:G,MATCH($C334,'Policy Characteristics'!$C:$C,0)))</f>
        <v>0.95</v>
      </c>
      <c r="N334" s="285">
        <f>IF(ISBLANK(INDEX('Policy Characteristics'!H:H,MATCH($C334,'Policy Characteristics'!$C:$C,0))),"",INDEX('Policy Characteristics'!H:H,MATCH($C334,'Policy Characteristics'!$C:$C,0)))</f>
        <v>0.01</v>
      </c>
      <c r="O334" s="272" t="str">
        <f>IF(ISBLANK(INDEX('Policy Characteristics'!I:I,MATCH($C334,'Policy Characteristics'!$C:$C,0))),"",INDEX('Policy Characteristics'!I:I,MATCH($C334,'Policy Characteristics'!$C:$C,0)))</f>
        <v>% of construction cost</v>
      </c>
      <c r="P334" s="272"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272" t="str">
        <f>IF(ISBLANK(INDEX('Policy Characteristics'!K:K,MATCH($C334,'Policy Characteristics'!$C:$C,0))),"",INDEX('Policy Characteristics'!K:K,MATCH($C334,'Policy Characteristics'!$C:$C,0)))</f>
        <v>electricity-sector-main.html#subsidies</v>
      </c>
      <c r="R334" s="272" t="str">
        <f>IF(ISBLANK(INDEX('Policy Characteristics'!L:L,MATCH($C334,'Policy Characteristics'!$C:$C,0))),"",INDEX('Policy Characteristics'!L:L,MATCH($C334,'Policy Characteristics'!$C:$C,0)))</f>
        <v/>
      </c>
    </row>
    <row r="335" spans="1:18" s="2" customFormat="1" x14ac:dyDescent="0.25">
      <c r="A335" s="272" t="str">
        <f>IF(ISBLANK(INDEX('Policy Characteristics'!A:A,MATCH($C335,'Policy Characteristics'!$C:$C,0))),"",INDEX('Policy Characteristics'!A:A,MATCH($C335,'Policy Characteristics'!$C:$C,0)))</f>
        <v>Electricity Supply</v>
      </c>
      <c r="B335" s="272" t="str">
        <f>IF(ISBLANK(INDEX('Policy Characteristics'!B:B,MATCH($C335,'Policy Characteristics'!$C:$C,0))),"",INDEX('Policy Characteristics'!B:B,MATCH($C335,'Policy Characteristics'!$C:$C,0)))</f>
        <v>Subsidy for Capacity Construction</v>
      </c>
      <c r="C335" s="276" t="str">
        <f t="shared" si="26"/>
        <v>Perc Subsidy for Elec Capacity Construction</v>
      </c>
      <c r="D335" s="6" t="s">
        <v>329</v>
      </c>
      <c r="E335" s="45"/>
      <c r="F335" s="44" t="s">
        <v>331</v>
      </c>
      <c r="G335" s="6"/>
      <c r="H335" s="46">
        <v>1600</v>
      </c>
      <c r="I335" s="6" t="s">
        <v>46</v>
      </c>
      <c r="J335" s="274" t="str">
        <f>IF(ISBLANK(INDEX('Policy Characteristics'!D:D,MATCH($C335,'Policy Characteristics'!$C:$C,0))),"",INDEX('Policy Characteristics'!D:D,MATCH($C335,'Policy Characteristics'!$C:$C,0)))</f>
        <v>Subsidy for Capacity Construction</v>
      </c>
      <c r="K335" s="272" t="str">
        <f>IF(ISBLANK(INDEX('Policy Characteristics'!E:E,MATCH($C335,'Policy Characteristics'!$C:$C,0))),"",INDEX('Policy Characteristics'!E:E,MATCH($C335,'Policy Characteristics'!$C:$C,0)))</f>
        <v>elec capacity construction subsidy</v>
      </c>
      <c r="L335" s="285">
        <f>IF(ISBLANK(INDEX('Policy Characteristics'!F:F,MATCH($C335,'Policy Characteristics'!$C:$C,0))),"",INDEX('Policy Characteristics'!F:F,MATCH($C335,'Policy Characteristics'!$C:$C,0)))</f>
        <v>0</v>
      </c>
      <c r="M335" s="285">
        <f>IF(ISBLANK(INDEX('Policy Characteristics'!G:G,MATCH($C335,'Policy Characteristics'!$C:$C,0))),"",INDEX('Policy Characteristics'!G:G,MATCH($C335,'Policy Characteristics'!$C:$C,0)))</f>
        <v>0.95</v>
      </c>
      <c r="N335" s="285">
        <f>IF(ISBLANK(INDEX('Policy Characteristics'!H:H,MATCH($C335,'Policy Characteristics'!$C:$C,0))),"",INDEX('Policy Characteristics'!H:H,MATCH($C335,'Policy Characteristics'!$C:$C,0)))</f>
        <v>0.01</v>
      </c>
      <c r="O335" s="272" t="str">
        <f>IF(ISBLANK(INDEX('Policy Characteristics'!I:I,MATCH($C335,'Policy Characteristics'!$C:$C,0))),"",INDEX('Policy Characteristics'!I:I,MATCH($C335,'Policy Characteristics'!$C:$C,0)))</f>
        <v>% of construction cost</v>
      </c>
      <c r="P335" s="272"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272" t="str">
        <f>IF(ISBLANK(INDEX('Policy Characteristics'!K:K,MATCH($C335,'Policy Characteristics'!$C:$C,0))),"",INDEX('Policy Characteristics'!K:K,MATCH($C335,'Policy Characteristics'!$C:$C,0)))</f>
        <v>electricity-sector-main.html#subsidies</v>
      </c>
      <c r="R335" s="272" t="str">
        <f>IF(ISBLANK(INDEX('Policy Characteristics'!L:L,MATCH($C335,'Policy Characteristics'!$C:$C,0))),"",INDEX('Policy Characteristics'!L:L,MATCH($C335,'Policy Characteristics'!$C:$C,0)))</f>
        <v/>
      </c>
    </row>
    <row r="336" spans="1:18" s="2" customFormat="1" x14ac:dyDescent="0.25">
      <c r="A336" s="272" t="str">
        <f>IF(ISBLANK(INDEX('Policy Characteristics'!A:A,MATCH($C336,'Policy Characteristics'!$C:$C,0))),"",INDEX('Policy Characteristics'!A:A,MATCH($C336,'Policy Characteristics'!$C:$C,0)))</f>
        <v>Electricity Supply</v>
      </c>
      <c r="B336" s="272" t="str">
        <f>IF(ISBLANK(INDEX('Policy Characteristics'!B:B,MATCH($C336,'Policy Characteristics'!$C:$C,0))),"",INDEX('Policy Characteristics'!B:B,MATCH($C336,'Policy Characteristics'!$C:$C,0)))</f>
        <v>Subsidy for Capacity Construction</v>
      </c>
      <c r="C336" s="276" t="str">
        <f t="shared" si="26"/>
        <v>Perc Subsidy for Elec Capacity Construction</v>
      </c>
      <c r="D336" s="6" t="s">
        <v>468</v>
      </c>
      <c r="E336" s="45"/>
      <c r="F336" s="6" t="s">
        <v>467</v>
      </c>
      <c r="G336" s="6"/>
      <c r="H336" s="46">
        <v>694</v>
      </c>
      <c r="I336" s="6" t="s">
        <v>46</v>
      </c>
      <c r="J336" s="274" t="str">
        <f>IF(ISBLANK(INDEX('Policy Characteristics'!D:D,MATCH($C336,'Policy Characteristics'!$C:$C,0))),"",INDEX('Policy Characteristics'!D:D,MATCH($C336,'Policy Characteristics'!$C:$C,0)))</f>
        <v>Subsidy for Capacity Construction</v>
      </c>
      <c r="K336" s="272" t="str">
        <f>IF(ISBLANK(INDEX('Policy Characteristics'!E:E,MATCH($C336,'Policy Characteristics'!$C:$C,0))),"",INDEX('Policy Characteristics'!E:E,MATCH($C336,'Policy Characteristics'!$C:$C,0)))</f>
        <v>elec capacity construction subsidy</v>
      </c>
      <c r="L336" s="285">
        <f>IF(ISBLANK(INDEX('Policy Characteristics'!F:F,MATCH($C336,'Policy Characteristics'!$C:$C,0))),"",INDEX('Policy Characteristics'!F:F,MATCH($C336,'Policy Characteristics'!$C:$C,0)))</f>
        <v>0</v>
      </c>
      <c r="M336" s="285">
        <f>IF(ISBLANK(INDEX('Policy Characteristics'!G:G,MATCH($C336,'Policy Characteristics'!$C:$C,0))),"",INDEX('Policy Characteristics'!G:G,MATCH($C336,'Policy Characteristics'!$C:$C,0)))</f>
        <v>0.95</v>
      </c>
      <c r="N336" s="285">
        <f>IF(ISBLANK(INDEX('Policy Characteristics'!H:H,MATCH($C336,'Policy Characteristics'!$C:$C,0))),"",INDEX('Policy Characteristics'!H:H,MATCH($C336,'Policy Characteristics'!$C:$C,0)))</f>
        <v>0.01</v>
      </c>
      <c r="O336" s="272" t="str">
        <f>IF(ISBLANK(INDEX('Policy Characteristics'!I:I,MATCH($C336,'Policy Characteristics'!$C:$C,0))),"",INDEX('Policy Characteristics'!I:I,MATCH($C336,'Policy Characteristics'!$C:$C,0)))</f>
        <v>% of construction cost</v>
      </c>
      <c r="P336" s="272"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272" t="str">
        <f>IF(ISBLANK(INDEX('Policy Characteristics'!K:K,MATCH($C336,'Policy Characteristics'!$C:$C,0))),"",INDEX('Policy Characteristics'!K:K,MATCH($C336,'Policy Characteristics'!$C:$C,0)))</f>
        <v>electricity-sector-main.html#subsidies</v>
      </c>
      <c r="R336" s="272" t="str">
        <f>IF(ISBLANK(INDEX('Policy Characteristics'!L:L,MATCH($C336,'Policy Characteristics'!$C:$C,0))),"",INDEX('Policy Characteristics'!L:L,MATCH($C336,'Policy Characteristics'!$C:$C,0)))</f>
        <v/>
      </c>
    </row>
    <row r="337" spans="1:18" s="2" customFormat="1" x14ac:dyDescent="0.25">
      <c r="A337" s="272" t="str">
        <f>IF(ISBLANK(INDEX('Policy Characteristics'!A:A,MATCH($C337,'Policy Characteristics'!$C:$C,0))),"",INDEX('Policy Characteristics'!A:A,MATCH($C337,'Policy Characteristics'!$C:$C,0)))</f>
        <v>Electricity Supply</v>
      </c>
      <c r="B337" s="272" t="str">
        <f>IF(ISBLANK(INDEX('Policy Characteristics'!B:B,MATCH($C337,'Policy Characteristics'!$C:$C,0))),"",INDEX('Policy Characteristics'!B:B,MATCH($C337,'Policy Characteristics'!$C:$C,0)))</f>
        <v>Subsidy for Capacity Construction</v>
      </c>
      <c r="C337" s="276" t="str">
        <f t="shared" si="26"/>
        <v>Perc Subsidy for Elec Capacity Construction</v>
      </c>
      <c r="D337" s="6" t="s">
        <v>477</v>
      </c>
      <c r="E337" s="45"/>
      <c r="F337" s="6" t="s">
        <v>478</v>
      </c>
      <c r="G337" s="6"/>
      <c r="H337" s="46">
        <v>522</v>
      </c>
      <c r="I337" s="6" t="s">
        <v>45</v>
      </c>
      <c r="J337" s="274" t="str">
        <f>IF(ISBLANK(INDEX('Policy Characteristics'!D:D,MATCH($C337,'Policy Characteristics'!$C:$C,0))),"",INDEX('Policy Characteristics'!D:D,MATCH($C337,'Policy Characteristics'!$C:$C,0)))</f>
        <v>Subsidy for Capacity Construction</v>
      </c>
      <c r="K337" s="272" t="str">
        <f>IF(ISBLANK(INDEX('Policy Characteristics'!E:E,MATCH($C337,'Policy Characteristics'!$C:$C,0))),"",INDEX('Policy Characteristics'!E:E,MATCH($C337,'Policy Characteristics'!$C:$C,0)))</f>
        <v>elec capacity construction subsidy</v>
      </c>
      <c r="L337" s="285">
        <f>IF(ISBLANK(INDEX('Policy Characteristics'!F:F,MATCH($C337,'Policy Characteristics'!$C:$C,0))),"",INDEX('Policy Characteristics'!F:F,MATCH($C337,'Policy Characteristics'!$C:$C,0)))</f>
        <v>0</v>
      </c>
      <c r="M337" s="285">
        <f>IF(ISBLANK(INDEX('Policy Characteristics'!G:G,MATCH($C337,'Policy Characteristics'!$C:$C,0))),"",INDEX('Policy Characteristics'!G:G,MATCH($C337,'Policy Characteristics'!$C:$C,0)))</f>
        <v>0.95</v>
      </c>
      <c r="N337" s="285">
        <f>IF(ISBLANK(INDEX('Policy Characteristics'!H:H,MATCH($C337,'Policy Characteristics'!$C:$C,0))),"",INDEX('Policy Characteristics'!H:H,MATCH($C337,'Policy Characteristics'!$C:$C,0)))</f>
        <v>0.01</v>
      </c>
      <c r="O337" s="272" t="str">
        <f>IF(ISBLANK(INDEX('Policy Characteristics'!I:I,MATCH($C337,'Policy Characteristics'!$C:$C,0))),"",INDEX('Policy Characteristics'!I:I,MATCH($C337,'Policy Characteristics'!$C:$C,0)))</f>
        <v>% of construction cost</v>
      </c>
      <c r="P337" s="272"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272" t="str">
        <f>IF(ISBLANK(INDEX('Policy Characteristics'!K:K,MATCH($C337,'Policy Characteristics'!$C:$C,0))),"",INDEX('Policy Characteristics'!K:K,MATCH($C337,'Policy Characteristics'!$C:$C,0)))</f>
        <v>electricity-sector-main.html#subsidies</v>
      </c>
      <c r="R337" s="272" t="str">
        <f>IF(ISBLANK(INDEX('Policy Characteristics'!L:L,MATCH($C337,'Policy Characteristics'!$C:$C,0))),"",INDEX('Policy Characteristics'!L:L,MATCH($C337,'Policy Characteristics'!$C:$C,0)))</f>
        <v/>
      </c>
    </row>
    <row r="338" spans="1:18" s="2" customFormat="1" x14ac:dyDescent="0.25">
      <c r="A338" s="272" t="str">
        <f>IF(ISBLANK(INDEX('Policy Characteristics'!A:A,MATCH($C338,'Policy Characteristics'!$C:$C,0))),"",INDEX('Policy Characteristics'!A:A,MATCH($C338,'Policy Characteristics'!$C:$C,0)))</f>
        <v>Electricity Supply</v>
      </c>
      <c r="B338" s="272" t="str">
        <f>IF(ISBLANK(INDEX('Policy Characteristics'!B:B,MATCH($C338,'Policy Characteristics'!$C:$C,0))),"",INDEX('Policy Characteristics'!B:B,MATCH($C338,'Policy Characteristics'!$C:$C,0)))</f>
        <v>Subsidy for Capacity Construction</v>
      </c>
      <c r="C338" s="276" t="str">
        <f t="shared" si="26"/>
        <v>Perc Subsidy for Elec Capacity Construction</v>
      </c>
      <c r="D338" s="6" t="s">
        <v>2831</v>
      </c>
      <c r="E338" s="44"/>
      <c r="F338" s="6" t="s">
        <v>2525</v>
      </c>
      <c r="G338" s="6"/>
      <c r="H338" s="46">
        <v>695</v>
      </c>
      <c r="I338" s="6" t="s">
        <v>46</v>
      </c>
      <c r="J338" s="274" t="str">
        <f>IF(ISBLANK(INDEX('Policy Characteristics'!D:D,MATCH($C338,'Policy Characteristics'!$C:$C,0))),"",INDEX('Policy Characteristics'!D:D,MATCH($C338,'Policy Characteristics'!$C:$C,0)))</f>
        <v>Subsidy for Capacity Construction</v>
      </c>
      <c r="K338" s="272" t="str">
        <f>IF(ISBLANK(INDEX('Policy Characteristics'!E:E,MATCH($C338,'Policy Characteristics'!$C:$C,0))),"",INDEX('Policy Characteristics'!E:E,MATCH($C338,'Policy Characteristics'!$C:$C,0)))</f>
        <v>elec capacity construction subsidy</v>
      </c>
      <c r="L338" s="285">
        <f>IF(ISBLANK(INDEX('Policy Characteristics'!F:F,MATCH($C338,'Policy Characteristics'!$C:$C,0))),"",INDEX('Policy Characteristics'!F:F,MATCH($C338,'Policy Characteristics'!$C:$C,0)))</f>
        <v>0</v>
      </c>
      <c r="M338" s="285">
        <f>IF(ISBLANK(INDEX('Policy Characteristics'!G:G,MATCH($C338,'Policy Characteristics'!$C:$C,0))),"",INDEX('Policy Characteristics'!G:G,MATCH($C338,'Policy Characteristics'!$C:$C,0)))</f>
        <v>0.95</v>
      </c>
      <c r="N338" s="285">
        <f>IF(ISBLANK(INDEX('Policy Characteristics'!H:H,MATCH($C338,'Policy Characteristics'!$C:$C,0))),"",INDEX('Policy Characteristics'!H:H,MATCH($C338,'Policy Characteristics'!$C:$C,0)))</f>
        <v>0.01</v>
      </c>
      <c r="O338" s="272" t="str">
        <f>IF(ISBLANK(INDEX('Policy Characteristics'!I:I,MATCH($C338,'Policy Characteristics'!$C:$C,0))),"",INDEX('Policy Characteristics'!I:I,MATCH($C338,'Policy Characteristics'!$C:$C,0)))</f>
        <v>% of construction cost</v>
      </c>
      <c r="P338" s="272"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272" t="str">
        <f>IF(ISBLANK(INDEX('Policy Characteristics'!K:K,MATCH($C338,'Policy Characteristics'!$C:$C,0))),"",INDEX('Policy Characteristics'!K:K,MATCH($C338,'Policy Characteristics'!$C:$C,0)))</f>
        <v>electricity-sector-main.html#subsidies</v>
      </c>
      <c r="R338" s="272" t="str">
        <f>IF(ISBLANK(INDEX('Policy Characteristics'!L:L,MATCH($C338,'Policy Characteristics'!$C:$C,0))),"",INDEX('Policy Characteristics'!L:L,MATCH($C338,'Policy Characteristics'!$C:$C,0)))</f>
        <v/>
      </c>
    </row>
    <row r="339" spans="1:18" s="2" customFormat="1" x14ac:dyDescent="0.25">
      <c r="A339" s="272" t="str">
        <f>IF(ISBLANK(INDEX('Policy Characteristics'!A:A,MATCH($C339,'Policy Characteristics'!$C:$C,0))),"",INDEX('Policy Characteristics'!A:A,MATCH($C339,'Policy Characteristics'!$C:$C,0)))</f>
        <v>Electricity Supply</v>
      </c>
      <c r="B339" s="272" t="str">
        <f>IF(ISBLANK(INDEX('Policy Characteristics'!B:B,MATCH($C339,'Policy Characteristics'!$C:$C,0))),"",INDEX('Policy Characteristics'!B:B,MATCH($C339,'Policy Characteristics'!$C:$C,0)))</f>
        <v>Subsidy for Capacity Construction</v>
      </c>
      <c r="C339" s="276" t="str">
        <f t="shared" si="26"/>
        <v>Perc Subsidy for Elec Capacity Construction</v>
      </c>
      <c r="D339" s="6" t="s">
        <v>2832</v>
      </c>
      <c r="E339" s="44"/>
      <c r="F339" s="6" t="s">
        <v>2659</v>
      </c>
      <c r="G339" s="6"/>
      <c r="H339" s="46">
        <v>696</v>
      </c>
      <c r="I339" s="6" t="s">
        <v>46</v>
      </c>
      <c r="J339" s="274" t="str">
        <f>IF(ISBLANK(INDEX('Policy Characteristics'!D:D,MATCH($C339,'Policy Characteristics'!$C:$C,0))),"",INDEX('Policy Characteristics'!D:D,MATCH($C339,'Policy Characteristics'!$C:$C,0)))</f>
        <v>Subsidy for Capacity Construction</v>
      </c>
      <c r="K339" s="272" t="str">
        <f>IF(ISBLANK(INDEX('Policy Characteristics'!E:E,MATCH($C339,'Policy Characteristics'!$C:$C,0))),"",INDEX('Policy Characteristics'!E:E,MATCH($C339,'Policy Characteristics'!$C:$C,0)))</f>
        <v>elec capacity construction subsidy</v>
      </c>
      <c r="L339" s="285">
        <f>IF(ISBLANK(INDEX('Policy Characteristics'!F:F,MATCH($C339,'Policy Characteristics'!$C:$C,0))),"",INDEX('Policy Characteristics'!F:F,MATCH($C339,'Policy Characteristics'!$C:$C,0)))</f>
        <v>0</v>
      </c>
      <c r="M339" s="285">
        <f>IF(ISBLANK(INDEX('Policy Characteristics'!G:G,MATCH($C339,'Policy Characteristics'!$C:$C,0))),"",INDEX('Policy Characteristics'!G:G,MATCH($C339,'Policy Characteristics'!$C:$C,0)))</f>
        <v>0.95</v>
      </c>
      <c r="N339" s="285">
        <f>IF(ISBLANK(INDEX('Policy Characteristics'!H:H,MATCH($C339,'Policy Characteristics'!$C:$C,0))),"",INDEX('Policy Characteristics'!H:H,MATCH($C339,'Policy Characteristics'!$C:$C,0)))</f>
        <v>0.01</v>
      </c>
      <c r="O339" s="272" t="str">
        <f>IF(ISBLANK(INDEX('Policy Characteristics'!I:I,MATCH($C339,'Policy Characteristics'!$C:$C,0))),"",INDEX('Policy Characteristics'!I:I,MATCH($C339,'Policy Characteristics'!$C:$C,0)))</f>
        <v>% of construction cost</v>
      </c>
      <c r="P339" s="272"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272" t="str">
        <f>IF(ISBLANK(INDEX('Policy Characteristics'!K:K,MATCH($C339,'Policy Characteristics'!$C:$C,0))),"",INDEX('Policy Characteristics'!K:K,MATCH($C339,'Policy Characteristics'!$C:$C,0)))</f>
        <v>electricity-sector-main.html#subsidies</v>
      </c>
      <c r="R339" s="272" t="str">
        <f>IF(ISBLANK(INDEX('Policy Characteristics'!L:L,MATCH($C339,'Policy Characteristics'!$C:$C,0))),"",INDEX('Policy Characteristics'!L:L,MATCH($C339,'Policy Characteristics'!$C:$C,0)))</f>
        <v/>
      </c>
    </row>
    <row r="340" spans="1:18" s="2" customFormat="1" x14ac:dyDescent="0.25">
      <c r="A340" s="272" t="str">
        <f>IF(ISBLANK(INDEX('Policy Characteristics'!A:A,MATCH($C340,'Policy Characteristics'!$C:$C,0))),"",INDEX('Policy Characteristics'!A:A,MATCH($C340,'Policy Characteristics'!$C:$C,0)))</f>
        <v>Electricity Supply</v>
      </c>
      <c r="B340" s="272" t="str">
        <f>IF(ISBLANK(INDEX('Policy Characteristics'!B:B,MATCH($C340,'Policy Characteristics'!$C:$C,0))),"",INDEX('Policy Characteristics'!B:B,MATCH($C340,'Policy Characteristics'!$C:$C,0)))</f>
        <v>Subsidy for Capacity Construction</v>
      </c>
      <c r="C340" s="276" t="str">
        <f t="shared" si="26"/>
        <v>Perc Subsidy for Elec Capacity Construction</v>
      </c>
      <c r="D340" s="6" t="s">
        <v>2833</v>
      </c>
      <c r="E340" s="44"/>
      <c r="F340" s="6" t="s">
        <v>2527</v>
      </c>
      <c r="G340" s="6"/>
      <c r="H340" s="46">
        <v>697</v>
      </c>
      <c r="I340" s="6" t="s">
        <v>46</v>
      </c>
      <c r="J340" s="274" t="str">
        <f>IF(ISBLANK(INDEX('Policy Characteristics'!D:D,MATCH($C340,'Policy Characteristics'!$C:$C,0))),"",INDEX('Policy Characteristics'!D:D,MATCH($C340,'Policy Characteristics'!$C:$C,0)))</f>
        <v>Subsidy for Capacity Construction</v>
      </c>
      <c r="K340" s="272" t="str">
        <f>IF(ISBLANK(INDEX('Policy Characteristics'!E:E,MATCH($C340,'Policy Characteristics'!$C:$C,0))),"",INDEX('Policy Characteristics'!E:E,MATCH($C340,'Policy Characteristics'!$C:$C,0)))</f>
        <v>elec capacity construction subsidy</v>
      </c>
      <c r="L340" s="285">
        <f>IF(ISBLANK(INDEX('Policy Characteristics'!F:F,MATCH($C340,'Policy Characteristics'!$C:$C,0))),"",INDEX('Policy Characteristics'!F:F,MATCH($C340,'Policy Characteristics'!$C:$C,0)))</f>
        <v>0</v>
      </c>
      <c r="M340" s="285">
        <f>IF(ISBLANK(INDEX('Policy Characteristics'!G:G,MATCH($C340,'Policy Characteristics'!$C:$C,0))),"",INDEX('Policy Characteristics'!G:G,MATCH($C340,'Policy Characteristics'!$C:$C,0)))</f>
        <v>0.95</v>
      </c>
      <c r="N340" s="285">
        <f>IF(ISBLANK(INDEX('Policy Characteristics'!H:H,MATCH($C340,'Policy Characteristics'!$C:$C,0))),"",INDEX('Policy Characteristics'!H:H,MATCH($C340,'Policy Characteristics'!$C:$C,0)))</f>
        <v>0.01</v>
      </c>
      <c r="O340" s="272" t="str">
        <f>IF(ISBLANK(INDEX('Policy Characteristics'!I:I,MATCH($C340,'Policy Characteristics'!$C:$C,0))),"",INDEX('Policy Characteristics'!I:I,MATCH($C340,'Policy Characteristics'!$C:$C,0)))</f>
        <v>% of construction cost</v>
      </c>
      <c r="P340" s="272"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272" t="str">
        <f>IF(ISBLANK(INDEX('Policy Characteristics'!K:K,MATCH($C340,'Policy Characteristics'!$C:$C,0))),"",INDEX('Policy Characteristics'!K:K,MATCH($C340,'Policy Characteristics'!$C:$C,0)))</f>
        <v>electricity-sector-main.html#subsidies</v>
      </c>
      <c r="R340" s="272" t="str">
        <f>IF(ISBLANK(INDEX('Policy Characteristics'!L:L,MATCH($C340,'Policy Characteristics'!$C:$C,0))),"",INDEX('Policy Characteristics'!L:L,MATCH($C340,'Policy Characteristics'!$C:$C,0)))</f>
        <v/>
      </c>
    </row>
    <row r="341" spans="1:18" s="2" customFormat="1" x14ac:dyDescent="0.25">
      <c r="A341" s="272" t="str">
        <f>IF(ISBLANK(INDEX('Policy Characteristics'!A:A,MATCH($C341,'Policy Characteristics'!$C:$C,0))),"",INDEX('Policy Characteristics'!A:A,MATCH($C341,'Policy Characteristics'!$C:$C,0)))</f>
        <v>Electricity Supply</v>
      </c>
      <c r="B341" s="272" t="str">
        <f>IF(ISBLANK(INDEX('Policy Characteristics'!B:B,MATCH($C341,'Policy Characteristics'!$C:$C,0))),"",INDEX('Policy Characteristics'!B:B,MATCH($C341,'Policy Characteristics'!$C:$C,0)))</f>
        <v>Subsidy for Electricity Production</v>
      </c>
      <c r="C341" s="275" t="s">
        <v>135</v>
      </c>
      <c r="D341" s="44" t="s">
        <v>471</v>
      </c>
      <c r="E341" s="44" t="s">
        <v>268</v>
      </c>
      <c r="F341" s="6" t="s">
        <v>470</v>
      </c>
      <c r="G341" s="358" t="s">
        <v>321</v>
      </c>
      <c r="H341" s="46">
        <v>698</v>
      </c>
      <c r="I341" s="6" t="s">
        <v>46</v>
      </c>
      <c r="J341" s="274" t="str">
        <f>IF(ISBLANK(INDEX('Policy Characteristics'!D:D,MATCH($C341,'Policy Characteristics'!$C:$C,0))),"",INDEX('Policy Characteristics'!D:D,MATCH($C341,'Policy Characteristics'!$C:$C,0)))</f>
        <v>Subsidy for Electricity Production</v>
      </c>
      <c r="K341" s="272" t="str">
        <f>IF(ISBLANK(INDEX('Policy Characteristics'!E:E,MATCH($C341,'Policy Characteristics'!$C:$C,0))),"",INDEX('Policy Characteristics'!E:E,MATCH($C341,'Policy Characteristics'!$C:$C,0)))</f>
        <v>elec generation subsidy</v>
      </c>
      <c r="L341" s="285">
        <f>IF(ISBLANK(INDEX('Policy Characteristics'!F:F,MATCH($C341,'Policy Characteristics'!$C:$C,0))),"",INDEX('Policy Characteristics'!F:F,MATCH($C341,'Policy Characteristics'!$C:$C,0)))</f>
        <v>0</v>
      </c>
      <c r="M341" s="285">
        <f>IF(ISBLANK(INDEX('Policy Characteristics'!G:G,MATCH($C341,'Policy Characteristics'!$C:$C,0))),"",INDEX('Policy Characteristics'!G:G,MATCH($C341,'Policy Characteristics'!$C:$C,0)))</f>
        <v>60</v>
      </c>
      <c r="N341" s="285">
        <f>IF(ISBLANK(INDEX('Policy Characteristics'!H:H,MATCH($C341,'Policy Characteristics'!$C:$C,0))),"",INDEX('Policy Characteristics'!H:H,MATCH($C341,'Policy Characteristics'!$C:$C,0)))</f>
        <v>1</v>
      </c>
      <c r="O341" s="272" t="str">
        <f>IF(ISBLANK(INDEX('Policy Characteristics'!I:I,MATCH($C341,'Policy Characteristics'!$C:$C,0))),"",INDEX('Policy Characteristics'!I:I,MATCH($C341,'Policy Characteristics'!$C:$C,0)))</f>
        <v>$/MWh</v>
      </c>
      <c r="P341" s="272"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272" t="str">
        <f>IF(ISBLANK(INDEX('Policy Characteristics'!K:K,MATCH($C341,'Policy Characteristics'!$C:$C,0))),"",INDEX('Policy Characteristics'!K:K,MATCH($C341,'Policy Characteristics'!$C:$C,0)))</f>
        <v>electricity-sector-main.html#subsidies</v>
      </c>
      <c r="R341" s="272" t="str">
        <f>IF(ISBLANK(INDEX('Policy Characteristics'!L:L,MATCH($C341,'Policy Characteristics'!$C:$C,0))),"",INDEX('Policy Characteristics'!L:L,MATCH($C341,'Policy Characteristics'!$C:$C,0)))</f>
        <v>subsidy-for-electricity-production.html</v>
      </c>
    </row>
    <row r="342" spans="1:18" s="2" customFormat="1" x14ac:dyDescent="0.25">
      <c r="A342" s="272" t="str">
        <f>IF(ISBLANK(INDEX('Policy Characteristics'!A:A,MATCH($C342,'Policy Characteristics'!$C:$C,0))),"",INDEX('Policy Characteristics'!A:A,MATCH($C342,'Policy Characteristics'!$C:$C,0)))</f>
        <v>Electricity Supply</v>
      </c>
      <c r="B342" s="272" t="str">
        <f>IF(ISBLANK(INDEX('Policy Characteristics'!B:B,MATCH($C342,'Policy Characteristics'!$C:$C,0))),"",INDEX('Policy Characteristics'!B:B,MATCH($C342,'Policy Characteristics'!$C:$C,0)))</f>
        <v>Subsidy for Electricity Production</v>
      </c>
      <c r="C342" s="274" t="str">
        <f t="shared" ref="C342:C388" si="27">C$341</f>
        <v>Subsidy for Elec Production by Fuel</v>
      </c>
      <c r="D342" s="44" t="s">
        <v>471</v>
      </c>
      <c r="E342" s="44" t="s">
        <v>269</v>
      </c>
      <c r="F342" s="6" t="s">
        <v>470</v>
      </c>
      <c r="G342" s="358"/>
      <c r="H342" s="43">
        <v>1563</v>
      </c>
      <c r="I342" s="6" t="s">
        <v>46</v>
      </c>
      <c r="J342" s="274" t="str">
        <f>IF(ISBLANK(INDEX('Policy Characteristics'!D:D,MATCH($C342,'Policy Characteristics'!$C:$C,0))),"",INDEX('Policy Characteristics'!D:D,MATCH($C342,'Policy Characteristics'!$C:$C,0)))</f>
        <v>Subsidy for Electricity Production</v>
      </c>
      <c r="K342" s="272" t="str">
        <f>IF(ISBLANK(INDEX('Policy Characteristics'!E:E,MATCH($C342,'Policy Characteristics'!$C:$C,0))),"",INDEX('Policy Characteristics'!E:E,MATCH($C342,'Policy Characteristics'!$C:$C,0)))</f>
        <v>elec generation subsidy</v>
      </c>
      <c r="L342" s="285">
        <f>IF(ISBLANK(INDEX('Policy Characteristics'!F:F,MATCH($C342,'Policy Characteristics'!$C:$C,0))),"",INDEX('Policy Characteristics'!F:F,MATCH($C342,'Policy Characteristics'!$C:$C,0)))</f>
        <v>0</v>
      </c>
      <c r="M342" s="285">
        <f>IF(ISBLANK(INDEX('Policy Characteristics'!G:G,MATCH($C342,'Policy Characteristics'!$C:$C,0))),"",INDEX('Policy Characteristics'!G:G,MATCH($C342,'Policy Characteristics'!$C:$C,0)))</f>
        <v>60</v>
      </c>
      <c r="N342" s="285">
        <f>IF(ISBLANK(INDEX('Policy Characteristics'!H:H,MATCH($C342,'Policy Characteristics'!$C:$C,0))),"",INDEX('Policy Characteristics'!H:H,MATCH($C342,'Policy Characteristics'!$C:$C,0)))</f>
        <v>1</v>
      </c>
      <c r="O342" s="272" t="str">
        <f>IF(ISBLANK(INDEX('Policy Characteristics'!I:I,MATCH($C342,'Policy Characteristics'!$C:$C,0))),"",INDEX('Policy Characteristics'!I:I,MATCH($C342,'Policy Characteristics'!$C:$C,0)))</f>
        <v>$/MWh</v>
      </c>
      <c r="P342" s="272"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272" t="str">
        <f>IF(ISBLANK(INDEX('Policy Characteristics'!K:K,MATCH($C342,'Policy Characteristics'!$C:$C,0))),"",INDEX('Policy Characteristics'!K:K,MATCH($C342,'Policy Characteristics'!$C:$C,0)))</f>
        <v>electricity-sector-main.html#subsidies</v>
      </c>
      <c r="R342" s="272" t="str">
        <f>IF(ISBLANK(INDEX('Policy Characteristics'!L:L,MATCH($C342,'Policy Characteristics'!$C:$C,0))),"",INDEX('Policy Characteristics'!L:L,MATCH($C342,'Policy Characteristics'!$C:$C,0)))</f>
        <v>subsidy-for-electricity-production.html</v>
      </c>
    </row>
    <row r="343" spans="1:18" s="2" customFormat="1" x14ac:dyDescent="0.25">
      <c r="A343" s="272" t="str">
        <f>IF(ISBLANK(INDEX('Policy Characteristics'!A:A,MATCH($C343,'Policy Characteristics'!$C:$C,0))),"",INDEX('Policy Characteristics'!A:A,MATCH($C343,'Policy Characteristics'!$C:$C,0)))</f>
        <v>Electricity Supply</v>
      </c>
      <c r="B343" s="272" t="str">
        <f>IF(ISBLANK(INDEX('Policy Characteristics'!B:B,MATCH($C343,'Policy Characteristics'!$C:$C,0))),"",INDEX('Policy Characteristics'!B:B,MATCH($C343,'Policy Characteristics'!$C:$C,0)))</f>
        <v>Subsidy for Electricity Production</v>
      </c>
      <c r="C343" s="274" t="str">
        <f t="shared" si="27"/>
        <v>Subsidy for Elec Production by Fuel</v>
      </c>
      <c r="D343" s="44" t="s">
        <v>471</v>
      </c>
      <c r="E343" s="44" t="s">
        <v>270</v>
      </c>
      <c r="F343" s="6" t="s">
        <v>470</v>
      </c>
      <c r="G343" s="358" t="s">
        <v>332</v>
      </c>
      <c r="H343" s="43">
        <v>1564</v>
      </c>
      <c r="I343" s="6" t="s">
        <v>46</v>
      </c>
      <c r="J343" s="274" t="str">
        <f>IF(ISBLANK(INDEX('Policy Characteristics'!D:D,MATCH($C343,'Policy Characteristics'!$C:$C,0))),"",INDEX('Policy Characteristics'!D:D,MATCH($C343,'Policy Characteristics'!$C:$C,0)))</f>
        <v>Subsidy for Electricity Production</v>
      </c>
      <c r="K343" s="272" t="str">
        <f>IF(ISBLANK(INDEX('Policy Characteristics'!E:E,MATCH($C343,'Policy Characteristics'!$C:$C,0))),"",INDEX('Policy Characteristics'!E:E,MATCH($C343,'Policy Characteristics'!$C:$C,0)))</f>
        <v>elec generation subsidy</v>
      </c>
      <c r="L343" s="285">
        <f>IF(ISBLANK(INDEX('Policy Characteristics'!F:F,MATCH($C343,'Policy Characteristics'!$C:$C,0))),"",INDEX('Policy Characteristics'!F:F,MATCH($C343,'Policy Characteristics'!$C:$C,0)))</f>
        <v>0</v>
      </c>
      <c r="M343" s="285">
        <f>IF(ISBLANK(INDEX('Policy Characteristics'!G:G,MATCH($C343,'Policy Characteristics'!$C:$C,0))),"",INDEX('Policy Characteristics'!G:G,MATCH($C343,'Policy Characteristics'!$C:$C,0)))</f>
        <v>60</v>
      </c>
      <c r="N343" s="285">
        <f>IF(ISBLANK(INDEX('Policy Characteristics'!H:H,MATCH($C343,'Policy Characteristics'!$C:$C,0))),"",INDEX('Policy Characteristics'!H:H,MATCH($C343,'Policy Characteristics'!$C:$C,0)))</f>
        <v>1</v>
      </c>
      <c r="O343" s="272" t="str">
        <f>IF(ISBLANK(INDEX('Policy Characteristics'!I:I,MATCH($C343,'Policy Characteristics'!$C:$C,0))),"",INDEX('Policy Characteristics'!I:I,MATCH($C343,'Policy Characteristics'!$C:$C,0)))</f>
        <v>$/MWh</v>
      </c>
      <c r="P343" s="272"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272" t="str">
        <f>IF(ISBLANK(INDEX('Policy Characteristics'!K:K,MATCH($C343,'Policy Characteristics'!$C:$C,0))),"",INDEX('Policy Characteristics'!K:K,MATCH($C343,'Policy Characteristics'!$C:$C,0)))</f>
        <v>electricity-sector-main.html#subsidies</v>
      </c>
      <c r="R343" s="272" t="str">
        <f>IF(ISBLANK(INDEX('Policy Characteristics'!L:L,MATCH($C343,'Policy Characteristics'!$C:$C,0))),"",INDEX('Policy Characteristics'!L:L,MATCH($C343,'Policy Characteristics'!$C:$C,0)))</f>
        <v>subsidy-for-electricity-production.html</v>
      </c>
    </row>
    <row r="344" spans="1:18" s="2" customFormat="1" x14ac:dyDescent="0.25">
      <c r="A344" s="272" t="str">
        <f>IF(ISBLANK(INDEX('Policy Characteristics'!A:A,MATCH($C344,'Policy Characteristics'!$C:$C,0))),"",INDEX('Policy Characteristics'!A:A,MATCH($C344,'Policy Characteristics'!$C:$C,0)))</f>
        <v>Electricity Supply</v>
      </c>
      <c r="B344" s="272" t="str">
        <f>IF(ISBLANK(INDEX('Policy Characteristics'!B:B,MATCH($C344,'Policy Characteristics'!$C:$C,0))),"",INDEX('Policy Characteristics'!B:B,MATCH($C344,'Policy Characteristics'!$C:$C,0)))</f>
        <v>Subsidy for Electricity Production</v>
      </c>
      <c r="C344" s="274" t="str">
        <f t="shared" si="27"/>
        <v>Subsidy for Elec Production by Fuel</v>
      </c>
      <c r="D344" s="6" t="s">
        <v>326</v>
      </c>
      <c r="E344" s="44" t="s">
        <v>268</v>
      </c>
      <c r="F344" s="6" t="s">
        <v>327</v>
      </c>
      <c r="G344" s="358" t="s">
        <v>321</v>
      </c>
      <c r="H344" s="43">
        <v>699</v>
      </c>
      <c r="I344" s="6" t="s">
        <v>46</v>
      </c>
      <c r="J344" s="274" t="str">
        <f>IF(ISBLANK(INDEX('Policy Characteristics'!D:D,MATCH($C344,'Policy Characteristics'!$C:$C,0))),"",INDEX('Policy Characteristics'!D:D,MATCH($C344,'Policy Characteristics'!$C:$C,0)))</f>
        <v>Subsidy for Electricity Production</v>
      </c>
      <c r="K344" s="272" t="str">
        <f>IF(ISBLANK(INDEX('Policy Characteristics'!E:E,MATCH($C344,'Policy Characteristics'!$C:$C,0))),"",INDEX('Policy Characteristics'!E:E,MATCH($C344,'Policy Characteristics'!$C:$C,0)))</f>
        <v>elec generation subsidy</v>
      </c>
      <c r="L344" s="285">
        <f>IF(ISBLANK(INDEX('Policy Characteristics'!F:F,MATCH($C344,'Policy Characteristics'!$C:$C,0))),"",INDEX('Policy Characteristics'!F:F,MATCH($C344,'Policy Characteristics'!$C:$C,0)))</f>
        <v>0</v>
      </c>
      <c r="M344" s="285">
        <f>IF(ISBLANK(INDEX('Policy Characteristics'!G:G,MATCH($C344,'Policy Characteristics'!$C:$C,0))),"",INDEX('Policy Characteristics'!G:G,MATCH($C344,'Policy Characteristics'!$C:$C,0)))</f>
        <v>60</v>
      </c>
      <c r="N344" s="285">
        <f>IF(ISBLANK(INDEX('Policy Characteristics'!H:H,MATCH($C344,'Policy Characteristics'!$C:$C,0))),"",INDEX('Policy Characteristics'!H:H,MATCH($C344,'Policy Characteristics'!$C:$C,0)))</f>
        <v>1</v>
      </c>
      <c r="O344" s="272" t="str">
        <f>IF(ISBLANK(INDEX('Policy Characteristics'!I:I,MATCH($C344,'Policy Characteristics'!$C:$C,0))),"",INDEX('Policy Characteristics'!I:I,MATCH($C344,'Policy Characteristics'!$C:$C,0)))</f>
        <v>$/MWh</v>
      </c>
      <c r="P344" s="272"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272" t="str">
        <f>IF(ISBLANK(INDEX('Policy Characteristics'!K:K,MATCH($C344,'Policy Characteristics'!$C:$C,0))),"",INDEX('Policy Characteristics'!K:K,MATCH($C344,'Policy Characteristics'!$C:$C,0)))</f>
        <v>electricity-sector-main.html#subsidies</v>
      </c>
      <c r="R344" s="272" t="str">
        <f>IF(ISBLANK(INDEX('Policy Characteristics'!L:L,MATCH($C344,'Policy Characteristics'!$C:$C,0))),"",INDEX('Policy Characteristics'!L:L,MATCH($C344,'Policy Characteristics'!$C:$C,0)))</f>
        <v>subsidy-for-electricity-production.html</v>
      </c>
    </row>
    <row r="345" spans="1:18" s="2" customFormat="1" x14ac:dyDescent="0.25">
      <c r="A345" s="272" t="str">
        <f>IF(ISBLANK(INDEX('Policy Characteristics'!A:A,MATCH($C345,'Policy Characteristics'!$C:$C,0))),"",INDEX('Policy Characteristics'!A:A,MATCH($C345,'Policy Characteristics'!$C:$C,0)))</f>
        <v>Electricity Supply</v>
      </c>
      <c r="B345" s="272" t="str">
        <f>IF(ISBLANK(INDEX('Policy Characteristics'!B:B,MATCH($C345,'Policy Characteristics'!$C:$C,0))),"",INDEX('Policy Characteristics'!B:B,MATCH($C345,'Policy Characteristics'!$C:$C,0)))</f>
        <v>Subsidy for Electricity Production</v>
      </c>
      <c r="C345" s="274" t="str">
        <f t="shared" si="27"/>
        <v>Subsidy for Elec Production by Fuel</v>
      </c>
      <c r="D345" s="6" t="s">
        <v>326</v>
      </c>
      <c r="E345" s="44" t="s">
        <v>269</v>
      </c>
      <c r="F345" s="6" t="s">
        <v>327</v>
      </c>
      <c r="G345" s="358"/>
      <c r="H345" s="43">
        <v>1565</v>
      </c>
      <c r="I345" s="6" t="s">
        <v>46</v>
      </c>
      <c r="J345" s="274" t="str">
        <f>IF(ISBLANK(INDEX('Policy Characteristics'!D:D,MATCH($C345,'Policy Characteristics'!$C:$C,0))),"",INDEX('Policy Characteristics'!D:D,MATCH($C345,'Policy Characteristics'!$C:$C,0)))</f>
        <v>Subsidy for Electricity Production</v>
      </c>
      <c r="K345" s="272" t="str">
        <f>IF(ISBLANK(INDEX('Policy Characteristics'!E:E,MATCH($C345,'Policy Characteristics'!$C:$C,0))),"",INDEX('Policy Characteristics'!E:E,MATCH($C345,'Policy Characteristics'!$C:$C,0)))</f>
        <v>elec generation subsidy</v>
      </c>
      <c r="L345" s="285">
        <f>IF(ISBLANK(INDEX('Policy Characteristics'!F:F,MATCH($C345,'Policy Characteristics'!$C:$C,0))),"",INDEX('Policy Characteristics'!F:F,MATCH($C345,'Policy Characteristics'!$C:$C,0)))</f>
        <v>0</v>
      </c>
      <c r="M345" s="285">
        <f>IF(ISBLANK(INDEX('Policy Characteristics'!G:G,MATCH($C345,'Policy Characteristics'!$C:$C,0))),"",INDEX('Policy Characteristics'!G:G,MATCH($C345,'Policy Characteristics'!$C:$C,0)))</f>
        <v>60</v>
      </c>
      <c r="N345" s="285">
        <f>IF(ISBLANK(INDEX('Policy Characteristics'!H:H,MATCH($C345,'Policy Characteristics'!$C:$C,0))),"",INDEX('Policy Characteristics'!H:H,MATCH($C345,'Policy Characteristics'!$C:$C,0)))</f>
        <v>1</v>
      </c>
      <c r="O345" s="272" t="str">
        <f>IF(ISBLANK(INDEX('Policy Characteristics'!I:I,MATCH($C345,'Policy Characteristics'!$C:$C,0))),"",INDEX('Policy Characteristics'!I:I,MATCH($C345,'Policy Characteristics'!$C:$C,0)))</f>
        <v>$/MWh</v>
      </c>
      <c r="P345" s="272"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272" t="str">
        <f>IF(ISBLANK(INDEX('Policy Characteristics'!K:K,MATCH($C345,'Policy Characteristics'!$C:$C,0))),"",INDEX('Policy Characteristics'!K:K,MATCH($C345,'Policy Characteristics'!$C:$C,0)))</f>
        <v>electricity-sector-main.html#subsidies</v>
      </c>
      <c r="R345" s="272" t="str">
        <f>IF(ISBLANK(INDEX('Policy Characteristics'!L:L,MATCH($C345,'Policy Characteristics'!$C:$C,0))),"",INDEX('Policy Characteristics'!L:L,MATCH($C345,'Policy Characteristics'!$C:$C,0)))</f>
        <v>subsidy-for-electricity-production.html</v>
      </c>
    </row>
    <row r="346" spans="1:18" s="2" customFormat="1" x14ac:dyDescent="0.25">
      <c r="A346" s="272" t="str">
        <f>IF(ISBLANK(INDEX('Policy Characteristics'!A:A,MATCH($C346,'Policy Characteristics'!$C:$C,0))),"",INDEX('Policy Characteristics'!A:A,MATCH($C346,'Policy Characteristics'!$C:$C,0)))</f>
        <v>Electricity Supply</v>
      </c>
      <c r="B346" s="272" t="str">
        <f>IF(ISBLANK(INDEX('Policy Characteristics'!B:B,MATCH($C346,'Policy Characteristics'!$C:$C,0))),"",INDEX('Policy Characteristics'!B:B,MATCH($C346,'Policy Characteristics'!$C:$C,0)))</f>
        <v>Subsidy for Electricity Production</v>
      </c>
      <c r="C346" s="274" t="str">
        <f t="shared" si="27"/>
        <v>Subsidy for Elec Production by Fuel</v>
      </c>
      <c r="D346" s="6" t="s">
        <v>326</v>
      </c>
      <c r="E346" s="44" t="s">
        <v>270</v>
      </c>
      <c r="F346" s="6" t="s">
        <v>327</v>
      </c>
      <c r="G346" s="358" t="s">
        <v>332</v>
      </c>
      <c r="H346" s="43">
        <v>1566</v>
      </c>
      <c r="I346" s="6" t="s">
        <v>46</v>
      </c>
      <c r="J346" s="274" t="str">
        <f>IF(ISBLANK(INDEX('Policy Characteristics'!D:D,MATCH($C346,'Policy Characteristics'!$C:$C,0))),"",INDEX('Policy Characteristics'!D:D,MATCH($C346,'Policy Characteristics'!$C:$C,0)))</f>
        <v>Subsidy for Electricity Production</v>
      </c>
      <c r="K346" s="272" t="str">
        <f>IF(ISBLANK(INDEX('Policy Characteristics'!E:E,MATCH($C346,'Policy Characteristics'!$C:$C,0))),"",INDEX('Policy Characteristics'!E:E,MATCH($C346,'Policy Characteristics'!$C:$C,0)))</f>
        <v>elec generation subsidy</v>
      </c>
      <c r="L346" s="285">
        <f>IF(ISBLANK(INDEX('Policy Characteristics'!F:F,MATCH($C346,'Policy Characteristics'!$C:$C,0))),"",INDEX('Policy Characteristics'!F:F,MATCH($C346,'Policy Characteristics'!$C:$C,0)))</f>
        <v>0</v>
      </c>
      <c r="M346" s="285">
        <f>IF(ISBLANK(INDEX('Policy Characteristics'!G:G,MATCH($C346,'Policy Characteristics'!$C:$C,0))),"",INDEX('Policy Characteristics'!G:G,MATCH($C346,'Policy Characteristics'!$C:$C,0)))</f>
        <v>60</v>
      </c>
      <c r="N346" s="285">
        <f>IF(ISBLANK(INDEX('Policy Characteristics'!H:H,MATCH($C346,'Policy Characteristics'!$C:$C,0))),"",INDEX('Policy Characteristics'!H:H,MATCH($C346,'Policy Characteristics'!$C:$C,0)))</f>
        <v>1</v>
      </c>
      <c r="O346" s="272" t="str">
        <f>IF(ISBLANK(INDEX('Policy Characteristics'!I:I,MATCH($C346,'Policy Characteristics'!$C:$C,0))),"",INDEX('Policy Characteristics'!I:I,MATCH($C346,'Policy Characteristics'!$C:$C,0)))</f>
        <v>$/MWh</v>
      </c>
      <c r="P346" s="272"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272" t="str">
        <f>IF(ISBLANK(INDEX('Policy Characteristics'!K:K,MATCH($C346,'Policy Characteristics'!$C:$C,0))),"",INDEX('Policy Characteristics'!K:K,MATCH($C346,'Policy Characteristics'!$C:$C,0)))</f>
        <v>electricity-sector-main.html#subsidies</v>
      </c>
      <c r="R346" s="272" t="str">
        <f>IF(ISBLANK(INDEX('Policy Characteristics'!L:L,MATCH($C346,'Policy Characteristics'!$C:$C,0))),"",INDEX('Policy Characteristics'!L:L,MATCH($C346,'Policy Characteristics'!$C:$C,0)))</f>
        <v>subsidy-for-electricity-production.html</v>
      </c>
    </row>
    <row r="347" spans="1:18" s="2" customFormat="1" x14ac:dyDescent="0.25">
      <c r="A347" s="272" t="str">
        <f>IF(ISBLANK(INDEX('Policy Characteristics'!A:A,MATCH($C347,'Policy Characteristics'!$C:$C,0))),"",INDEX('Policy Characteristics'!A:A,MATCH($C347,'Policy Characteristics'!$C:$C,0)))</f>
        <v>Electricity Supply</v>
      </c>
      <c r="B347" s="272" t="str">
        <f>IF(ISBLANK(INDEX('Policy Characteristics'!B:B,MATCH($C347,'Policy Characteristics'!$C:$C,0))),"",INDEX('Policy Characteristics'!B:B,MATCH($C347,'Policy Characteristics'!$C:$C,0)))</f>
        <v>Subsidy for Electricity Production</v>
      </c>
      <c r="C347" s="274" t="str">
        <f t="shared" si="27"/>
        <v>Subsidy for Elec Production by Fuel</v>
      </c>
      <c r="D347" s="6" t="s">
        <v>77</v>
      </c>
      <c r="E347" s="44" t="s">
        <v>268</v>
      </c>
      <c r="F347" s="6" t="s">
        <v>91</v>
      </c>
      <c r="G347" s="358" t="s">
        <v>321</v>
      </c>
      <c r="H347" s="43">
        <v>37</v>
      </c>
      <c r="I347" s="44" t="s">
        <v>45</v>
      </c>
      <c r="J347" s="274" t="str">
        <f>IF(ISBLANK(INDEX('Policy Characteristics'!D:D,MATCH($C347,'Policy Characteristics'!$C:$C,0))),"",INDEX('Policy Characteristics'!D:D,MATCH($C347,'Policy Characteristics'!$C:$C,0)))</f>
        <v>Subsidy for Electricity Production</v>
      </c>
      <c r="K347" s="272" t="str">
        <f>IF(ISBLANK(INDEX('Policy Characteristics'!E:E,MATCH($C347,'Policy Characteristics'!$C:$C,0))),"",INDEX('Policy Characteristics'!E:E,MATCH($C347,'Policy Characteristics'!$C:$C,0)))</f>
        <v>elec generation subsidy</v>
      </c>
      <c r="L347" s="285">
        <f>IF(ISBLANK(INDEX('Policy Characteristics'!F:F,MATCH($C347,'Policy Characteristics'!$C:$C,0))),"",INDEX('Policy Characteristics'!F:F,MATCH($C347,'Policy Characteristics'!$C:$C,0)))</f>
        <v>0</v>
      </c>
      <c r="M347" s="285">
        <f>IF(ISBLANK(INDEX('Policy Characteristics'!G:G,MATCH($C347,'Policy Characteristics'!$C:$C,0))),"",INDEX('Policy Characteristics'!G:G,MATCH($C347,'Policy Characteristics'!$C:$C,0)))</f>
        <v>60</v>
      </c>
      <c r="N347" s="285">
        <f>IF(ISBLANK(INDEX('Policy Characteristics'!H:H,MATCH($C347,'Policy Characteristics'!$C:$C,0))),"",INDEX('Policy Characteristics'!H:H,MATCH($C347,'Policy Characteristics'!$C:$C,0)))</f>
        <v>1</v>
      </c>
      <c r="O347" s="272" t="str">
        <f>IF(ISBLANK(INDEX('Policy Characteristics'!I:I,MATCH($C347,'Policy Characteristics'!$C:$C,0))),"",INDEX('Policy Characteristics'!I:I,MATCH($C347,'Policy Characteristics'!$C:$C,0)))</f>
        <v>$/MWh</v>
      </c>
      <c r="P347" s="272"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272" t="str">
        <f>IF(ISBLANK(INDEX('Policy Characteristics'!K:K,MATCH($C347,'Policy Characteristics'!$C:$C,0))),"",INDEX('Policy Characteristics'!K:K,MATCH($C347,'Policy Characteristics'!$C:$C,0)))</f>
        <v>electricity-sector-main.html#subsidies</v>
      </c>
      <c r="R347" s="272" t="str">
        <f>IF(ISBLANK(INDEX('Policy Characteristics'!L:L,MATCH($C347,'Policy Characteristics'!$C:$C,0))),"",INDEX('Policy Characteristics'!L:L,MATCH($C347,'Policy Characteristics'!$C:$C,0)))</f>
        <v>subsidy-for-electricity-production.html</v>
      </c>
    </row>
    <row r="348" spans="1:18" s="2" customFormat="1" x14ac:dyDescent="0.25">
      <c r="A348" s="272" t="str">
        <f>IF(ISBLANK(INDEX('Policy Characteristics'!A:A,MATCH($C348,'Policy Characteristics'!$C:$C,0))),"",INDEX('Policy Characteristics'!A:A,MATCH($C348,'Policy Characteristics'!$C:$C,0)))</f>
        <v>Electricity Supply</v>
      </c>
      <c r="B348" s="272" t="str">
        <f>IF(ISBLANK(INDEX('Policy Characteristics'!B:B,MATCH($C348,'Policy Characteristics'!$C:$C,0))),"",INDEX('Policy Characteristics'!B:B,MATCH($C348,'Policy Characteristics'!$C:$C,0)))</f>
        <v>Subsidy for Electricity Production</v>
      </c>
      <c r="C348" s="274" t="str">
        <f t="shared" si="27"/>
        <v>Subsidy for Elec Production by Fuel</v>
      </c>
      <c r="D348" s="6" t="s">
        <v>77</v>
      </c>
      <c r="E348" s="44" t="s">
        <v>269</v>
      </c>
      <c r="F348" s="6" t="s">
        <v>91</v>
      </c>
      <c r="G348" s="358"/>
      <c r="H348" s="43">
        <v>1567</v>
      </c>
      <c r="I348" s="6" t="s">
        <v>46</v>
      </c>
      <c r="J348" s="274" t="str">
        <f>IF(ISBLANK(INDEX('Policy Characteristics'!D:D,MATCH($C348,'Policy Characteristics'!$C:$C,0))),"",INDEX('Policy Characteristics'!D:D,MATCH($C348,'Policy Characteristics'!$C:$C,0)))</f>
        <v>Subsidy for Electricity Production</v>
      </c>
      <c r="K348" s="272" t="str">
        <f>IF(ISBLANK(INDEX('Policy Characteristics'!E:E,MATCH($C348,'Policy Characteristics'!$C:$C,0))),"",INDEX('Policy Characteristics'!E:E,MATCH($C348,'Policy Characteristics'!$C:$C,0)))</f>
        <v>elec generation subsidy</v>
      </c>
      <c r="L348" s="285">
        <f>IF(ISBLANK(INDEX('Policy Characteristics'!F:F,MATCH($C348,'Policy Characteristics'!$C:$C,0))),"",INDEX('Policy Characteristics'!F:F,MATCH($C348,'Policy Characteristics'!$C:$C,0)))</f>
        <v>0</v>
      </c>
      <c r="M348" s="285">
        <f>IF(ISBLANK(INDEX('Policy Characteristics'!G:G,MATCH($C348,'Policy Characteristics'!$C:$C,0))),"",INDEX('Policy Characteristics'!G:G,MATCH($C348,'Policy Characteristics'!$C:$C,0)))</f>
        <v>60</v>
      </c>
      <c r="N348" s="285">
        <f>IF(ISBLANK(INDEX('Policy Characteristics'!H:H,MATCH($C348,'Policy Characteristics'!$C:$C,0))),"",INDEX('Policy Characteristics'!H:H,MATCH($C348,'Policy Characteristics'!$C:$C,0)))</f>
        <v>1</v>
      </c>
      <c r="O348" s="272" t="str">
        <f>IF(ISBLANK(INDEX('Policy Characteristics'!I:I,MATCH($C348,'Policy Characteristics'!$C:$C,0))),"",INDEX('Policy Characteristics'!I:I,MATCH($C348,'Policy Characteristics'!$C:$C,0)))</f>
        <v>$/MWh</v>
      </c>
      <c r="P348" s="272"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272" t="str">
        <f>IF(ISBLANK(INDEX('Policy Characteristics'!K:K,MATCH($C348,'Policy Characteristics'!$C:$C,0))),"",INDEX('Policy Characteristics'!K:K,MATCH($C348,'Policy Characteristics'!$C:$C,0)))</f>
        <v>electricity-sector-main.html#subsidies</v>
      </c>
      <c r="R348" s="272" t="str">
        <f>IF(ISBLANK(INDEX('Policy Characteristics'!L:L,MATCH($C348,'Policy Characteristics'!$C:$C,0))),"",INDEX('Policy Characteristics'!L:L,MATCH($C348,'Policy Characteristics'!$C:$C,0)))</f>
        <v>subsidy-for-electricity-production.html</v>
      </c>
    </row>
    <row r="349" spans="1:18" s="2" customFormat="1" x14ac:dyDescent="0.25">
      <c r="A349" s="272" t="str">
        <f>IF(ISBLANK(INDEX('Policy Characteristics'!A:A,MATCH($C349,'Policy Characteristics'!$C:$C,0))),"",INDEX('Policy Characteristics'!A:A,MATCH($C349,'Policy Characteristics'!$C:$C,0)))</f>
        <v>Electricity Supply</v>
      </c>
      <c r="B349" s="272" t="str">
        <f>IF(ISBLANK(INDEX('Policy Characteristics'!B:B,MATCH($C349,'Policy Characteristics'!$C:$C,0))),"",INDEX('Policy Characteristics'!B:B,MATCH($C349,'Policy Characteristics'!$C:$C,0)))</f>
        <v>Subsidy for Electricity Production</v>
      </c>
      <c r="C349" s="274" t="str">
        <f t="shared" si="27"/>
        <v>Subsidy for Elec Production by Fuel</v>
      </c>
      <c r="D349" s="6" t="s">
        <v>77</v>
      </c>
      <c r="E349" s="44" t="s">
        <v>270</v>
      </c>
      <c r="F349" s="6" t="s">
        <v>91</v>
      </c>
      <c r="G349" s="358" t="s">
        <v>332</v>
      </c>
      <c r="H349" s="43">
        <v>1568</v>
      </c>
      <c r="I349" s="44" t="s">
        <v>45</v>
      </c>
      <c r="J349" s="274" t="str">
        <f>IF(ISBLANK(INDEX('Policy Characteristics'!D:D,MATCH($C349,'Policy Characteristics'!$C:$C,0))),"",INDEX('Policy Characteristics'!D:D,MATCH($C349,'Policy Characteristics'!$C:$C,0)))</f>
        <v>Subsidy for Electricity Production</v>
      </c>
      <c r="K349" s="272" t="str">
        <f>IF(ISBLANK(INDEX('Policy Characteristics'!E:E,MATCH($C349,'Policy Characteristics'!$C:$C,0))),"",INDEX('Policy Characteristics'!E:E,MATCH($C349,'Policy Characteristics'!$C:$C,0)))</f>
        <v>elec generation subsidy</v>
      </c>
      <c r="L349" s="285">
        <f>IF(ISBLANK(INDEX('Policy Characteristics'!F:F,MATCH($C349,'Policy Characteristics'!$C:$C,0))),"",INDEX('Policy Characteristics'!F:F,MATCH($C349,'Policy Characteristics'!$C:$C,0)))</f>
        <v>0</v>
      </c>
      <c r="M349" s="285">
        <f>IF(ISBLANK(INDEX('Policy Characteristics'!G:G,MATCH($C349,'Policy Characteristics'!$C:$C,0))),"",INDEX('Policy Characteristics'!G:G,MATCH($C349,'Policy Characteristics'!$C:$C,0)))</f>
        <v>60</v>
      </c>
      <c r="N349" s="285">
        <f>IF(ISBLANK(INDEX('Policy Characteristics'!H:H,MATCH($C349,'Policy Characteristics'!$C:$C,0))),"",INDEX('Policy Characteristics'!H:H,MATCH($C349,'Policy Characteristics'!$C:$C,0)))</f>
        <v>1</v>
      </c>
      <c r="O349" s="272" t="str">
        <f>IF(ISBLANK(INDEX('Policy Characteristics'!I:I,MATCH($C349,'Policy Characteristics'!$C:$C,0))),"",INDEX('Policy Characteristics'!I:I,MATCH($C349,'Policy Characteristics'!$C:$C,0)))</f>
        <v>$/MWh</v>
      </c>
      <c r="P349" s="272"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272" t="str">
        <f>IF(ISBLANK(INDEX('Policy Characteristics'!K:K,MATCH($C349,'Policy Characteristics'!$C:$C,0))),"",INDEX('Policy Characteristics'!K:K,MATCH($C349,'Policy Characteristics'!$C:$C,0)))</f>
        <v>electricity-sector-main.html#subsidies</v>
      </c>
      <c r="R349" s="272" t="str">
        <f>IF(ISBLANK(INDEX('Policy Characteristics'!L:L,MATCH($C349,'Policy Characteristics'!$C:$C,0))),"",INDEX('Policy Characteristics'!L:L,MATCH($C349,'Policy Characteristics'!$C:$C,0)))</f>
        <v>subsidy-for-electricity-production.html</v>
      </c>
    </row>
    <row r="350" spans="1:18" s="2" customFormat="1" x14ac:dyDescent="0.25">
      <c r="A350" s="272" t="str">
        <f>IF(ISBLANK(INDEX('Policy Characteristics'!A:A,MATCH($C350,'Policy Characteristics'!$C:$C,0))),"",INDEX('Policy Characteristics'!A:A,MATCH($C350,'Policy Characteristics'!$C:$C,0)))</f>
        <v>Electricity Supply</v>
      </c>
      <c r="B350" s="272" t="str">
        <f>IF(ISBLANK(INDEX('Policy Characteristics'!B:B,MATCH($C350,'Policy Characteristics'!$C:$C,0))),"",INDEX('Policy Characteristics'!B:B,MATCH($C350,'Policy Characteristics'!$C:$C,0)))</f>
        <v>Subsidy for Electricity Production</v>
      </c>
      <c r="C350" s="274" t="str">
        <f t="shared" si="27"/>
        <v>Subsidy for Elec Production by Fuel</v>
      </c>
      <c r="D350" s="6" t="s">
        <v>78</v>
      </c>
      <c r="E350" s="44" t="s">
        <v>268</v>
      </c>
      <c r="F350" s="6" t="s">
        <v>92</v>
      </c>
      <c r="G350" s="358" t="s">
        <v>321</v>
      </c>
      <c r="H350" s="43">
        <v>700</v>
      </c>
      <c r="I350" s="44" t="s">
        <v>45</v>
      </c>
      <c r="J350" s="274" t="str">
        <f>IF(ISBLANK(INDEX('Policy Characteristics'!D:D,MATCH($C350,'Policy Characteristics'!$C:$C,0))),"",INDEX('Policy Characteristics'!D:D,MATCH($C350,'Policy Characteristics'!$C:$C,0)))</f>
        <v>Subsidy for Electricity Production</v>
      </c>
      <c r="K350" s="272" t="str">
        <f>IF(ISBLANK(INDEX('Policy Characteristics'!E:E,MATCH($C350,'Policy Characteristics'!$C:$C,0))),"",INDEX('Policy Characteristics'!E:E,MATCH($C350,'Policy Characteristics'!$C:$C,0)))</f>
        <v>elec generation subsidy</v>
      </c>
      <c r="L350" s="285">
        <f>IF(ISBLANK(INDEX('Policy Characteristics'!F:F,MATCH($C350,'Policy Characteristics'!$C:$C,0))),"",INDEX('Policy Characteristics'!F:F,MATCH($C350,'Policy Characteristics'!$C:$C,0)))</f>
        <v>0</v>
      </c>
      <c r="M350" s="285">
        <f>IF(ISBLANK(INDEX('Policy Characteristics'!G:G,MATCH($C350,'Policy Characteristics'!$C:$C,0))),"",INDEX('Policy Characteristics'!G:G,MATCH($C350,'Policy Characteristics'!$C:$C,0)))</f>
        <v>60</v>
      </c>
      <c r="N350" s="285">
        <f>IF(ISBLANK(INDEX('Policy Characteristics'!H:H,MATCH($C350,'Policy Characteristics'!$C:$C,0))),"",INDEX('Policy Characteristics'!H:H,MATCH($C350,'Policy Characteristics'!$C:$C,0)))</f>
        <v>1</v>
      </c>
      <c r="O350" s="272" t="str">
        <f>IF(ISBLANK(INDEX('Policy Characteristics'!I:I,MATCH($C350,'Policy Characteristics'!$C:$C,0))),"",INDEX('Policy Characteristics'!I:I,MATCH($C350,'Policy Characteristics'!$C:$C,0)))</f>
        <v>$/MWh</v>
      </c>
      <c r="P350" s="272"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272" t="str">
        <f>IF(ISBLANK(INDEX('Policy Characteristics'!K:K,MATCH($C350,'Policy Characteristics'!$C:$C,0))),"",INDEX('Policy Characteristics'!K:K,MATCH($C350,'Policy Characteristics'!$C:$C,0)))</f>
        <v>electricity-sector-main.html#subsidies</v>
      </c>
      <c r="R350" s="272" t="str">
        <f>IF(ISBLANK(INDEX('Policy Characteristics'!L:L,MATCH($C350,'Policy Characteristics'!$C:$C,0))),"",INDEX('Policy Characteristics'!L:L,MATCH($C350,'Policy Characteristics'!$C:$C,0)))</f>
        <v>subsidy-for-electricity-production.html</v>
      </c>
    </row>
    <row r="351" spans="1:18" s="2" customFormat="1" x14ac:dyDescent="0.25">
      <c r="A351" s="272" t="str">
        <f>IF(ISBLANK(INDEX('Policy Characteristics'!A:A,MATCH($C351,'Policy Characteristics'!$C:$C,0))),"",INDEX('Policy Characteristics'!A:A,MATCH($C351,'Policy Characteristics'!$C:$C,0)))</f>
        <v>Electricity Supply</v>
      </c>
      <c r="B351" s="272" t="str">
        <f>IF(ISBLANK(INDEX('Policy Characteristics'!B:B,MATCH($C351,'Policy Characteristics'!$C:$C,0))),"",INDEX('Policy Characteristics'!B:B,MATCH($C351,'Policy Characteristics'!$C:$C,0)))</f>
        <v>Subsidy for Electricity Production</v>
      </c>
      <c r="C351" s="274" t="str">
        <f t="shared" si="27"/>
        <v>Subsidy for Elec Production by Fuel</v>
      </c>
      <c r="D351" s="6" t="s">
        <v>78</v>
      </c>
      <c r="E351" s="44" t="s">
        <v>269</v>
      </c>
      <c r="F351" s="6" t="s">
        <v>92</v>
      </c>
      <c r="G351" s="358"/>
      <c r="H351" s="43">
        <v>1569</v>
      </c>
      <c r="I351" s="6" t="s">
        <v>46</v>
      </c>
      <c r="J351" s="274" t="str">
        <f>IF(ISBLANK(INDEX('Policy Characteristics'!D:D,MATCH($C351,'Policy Characteristics'!$C:$C,0))),"",INDEX('Policy Characteristics'!D:D,MATCH($C351,'Policy Characteristics'!$C:$C,0)))</f>
        <v>Subsidy for Electricity Production</v>
      </c>
      <c r="K351" s="272" t="str">
        <f>IF(ISBLANK(INDEX('Policy Characteristics'!E:E,MATCH($C351,'Policy Characteristics'!$C:$C,0))),"",INDEX('Policy Characteristics'!E:E,MATCH($C351,'Policy Characteristics'!$C:$C,0)))</f>
        <v>elec generation subsidy</v>
      </c>
      <c r="L351" s="285">
        <f>IF(ISBLANK(INDEX('Policy Characteristics'!F:F,MATCH($C351,'Policy Characteristics'!$C:$C,0))),"",INDEX('Policy Characteristics'!F:F,MATCH($C351,'Policy Characteristics'!$C:$C,0)))</f>
        <v>0</v>
      </c>
      <c r="M351" s="285">
        <f>IF(ISBLANK(INDEX('Policy Characteristics'!G:G,MATCH($C351,'Policy Characteristics'!$C:$C,0))),"",INDEX('Policy Characteristics'!G:G,MATCH($C351,'Policy Characteristics'!$C:$C,0)))</f>
        <v>60</v>
      </c>
      <c r="N351" s="285">
        <f>IF(ISBLANK(INDEX('Policy Characteristics'!H:H,MATCH($C351,'Policy Characteristics'!$C:$C,0))),"",INDEX('Policy Characteristics'!H:H,MATCH($C351,'Policy Characteristics'!$C:$C,0)))</f>
        <v>1</v>
      </c>
      <c r="O351" s="272" t="str">
        <f>IF(ISBLANK(INDEX('Policy Characteristics'!I:I,MATCH($C351,'Policy Characteristics'!$C:$C,0))),"",INDEX('Policy Characteristics'!I:I,MATCH($C351,'Policy Characteristics'!$C:$C,0)))</f>
        <v>$/MWh</v>
      </c>
      <c r="P351" s="272"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272" t="str">
        <f>IF(ISBLANK(INDEX('Policy Characteristics'!K:K,MATCH($C351,'Policy Characteristics'!$C:$C,0))),"",INDEX('Policy Characteristics'!K:K,MATCH($C351,'Policy Characteristics'!$C:$C,0)))</f>
        <v>electricity-sector-main.html#subsidies</v>
      </c>
      <c r="R351" s="272" t="str">
        <f>IF(ISBLANK(INDEX('Policy Characteristics'!L:L,MATCH($C351,'Policy Characteristics'!$C:$C,0))),"",INDEX('Policy Characteristics'!L:L,MATCH($C351,'Policy Characteristics'!$C:$C,0)))</f>
        <v>subsidy-for-electricity-production.html</v>
      </c>
    </row>
    <row r="352" spans="1:18" s="2" customFormat="1" x14ac:dyDescent="0.25">
      <c r="A352" s="272" t="str">
        <f>IF(ISBLANK(INDEX('Policy Characteristics'!A:A,MATCH($C352,'Policy Characteristics'!$C:$C,0))),"",INDEX('Policy Characteristics'!A:A,MATCH($C352,'Policy Characteristics'!$C:$C,0)))</f>
        <v>Electricity Supply</v>
      </c>
      <c r="B352" s="272" t="str">
        <f>IF(ISBLANK(INDEX('Policy Characteristics'!B:B,MATCH($C352,'Policy Characteristics'!$C:$C,0))),"",INDEX('Policy Characteristics'!B:B,MATCH($C352,'Policy Characteristics'!$C:$C,0)))</f>
        <v>Subsidy for Electricity Production</v>
      </c>
      <c r="C352" s="274" t="str">
        <f t="shared" si="27"/>
        <v>Subsidy for Elec Production by Fuel</v>
      </c>
      <c r="D352" s="6" t="s">
        <v>78</v>
      </c>
      <c r="E352" s="44" t="s">
        <v>270</v>
      </c>
      <c r="F352" s="6" t="s">
        <v>92</v>
      </c>
      <c r="G352" s="358" t="s">
        <v>332</v>
      </c>
      <c r="H352" s="43">
        <v>1570</v>
      </c>
      <c r="I352" s="44" t="s">
        <v>45</v>
      </c>
      <c r="J352" s="274" t="str">
        <f>IF(ISBLANK(INDEX('Policy Characteristics'!D:D,MATCH($C352,'Policy Characteristics'!$C:$C,0))),"",INDEX('Policy Characteristics'!D:D,MATCH($C352,'Policy Characteristics'!$C:$C,0)))</f>
        <v>Subsidy for Electricity Production</v>
      </c>
      <c r="K352" s="272" t="str">
        <f>IF(ISBLANK(INDEX('Policy Characteristics'!E:E,MATCH($C352,'Policy Characteristics'!$C:$C,0))),"",INDEX('Policy Characteristics'!E:E,MATCH($C352,'Policy Characteristics'!$C:$C,0)))</f>
        <v>elec generation subsidy</v>
      </c>
      <c r="L352" s="285">
        <f>IF(ISBLANK(INDEX('Policy Characteristics'!F:F,MATCH($C352,'Policy Characteristics'!$C:$C,0))),"",INDEX('Policy Characteristics'!F:F,MATCH($C352,'Policy Characteristics'!$C:$C,0)))</f>
        <v>0</v>
      </c>
      <c r="M352" s="285">
        <f>IF(ISBLANK(INDEX('Policy Characteristics'!G:G,MATCH($C352,'Policy Characteristics'!$C:$C,0))),"",INDEX('Policy Characteristics'!G:G,MATCH($C352,'Policy Characteristics'!$C:$C,0)))</f>
        <v>60</v>
      </c>
      <c r="N352" s="285">
        <f>IF(ISBLANK(INDEX('Policy Characteristics'!H:H,MATCH($C352,'Policy Characteristics'!$C:$C,0))),"",INDEX('Policy Characteristics'!H:H,MATCH($C352,'Policy Characteristics'!$C:$C,0)))</f>
        <v>1</v>
      </c>
      <c r="O352" s="272" t="str">
        <f>IF(ISBLANK(INDEX('Policy Characteristics'!I:I,MATCH($C352,'Policy Characteristics'!$C:$C,0))),"",INDEX('Policy Characteristics'!I:I,MATCH($C352,'Policy Characteristics'!$C:$C,0)))</f>
        <v>$/MWh</v>
      </c>
      <c r="P352" s="272"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272" t="str">
        <f>IF(ISBLANK(INDEX('Policy Characteristics'!K:K,MATCH($C352,'Policy Characteristics'!$C:$C,0))),"",INDEX('Policy Characteristics'!K:K,MATCH($C352,'Policy Characteristics'!$C:$C,0)))</f>
        <v>electricity-sector-main.html#subsidies</v>
      </c>
      <c r="R352" s="272" t="str">
        <f>IF(ISBLANK(INDEX('Policy Characteristics'!L:L,MATCH($C352,'Policy Characteristics'!$C:$C,0))),"",INDEX('Policy Characteristics'!L:L,MATCH($C352,'Policy Characteristics'!$C:$C,0)))</f>
        <v>subsidy-for-electricity-production.html</v>
      </c>
    </row>
    <row r="353" spans="1:18" s="2" customFormat="1" x14ac:dyDescent="0.25">
      <c r="A353" s="272" t="str">
        <f>IF(ISBLANK(INDEX('Policy Characteristics'!A:A,MATCH($C353,'Policy Characteristics'!$C:$C,0))),"",INDEX('Policy Characteristics'!A:A,MATCH($C353,'Policy Characteristics'!$C:$C,0)))</f>
        <v>Electricity Supply</v>
      </c>
      <c r="B353" s="272" t="str">
        <f>IF(ISBLANK(INDEX('Policy Characteristics'!B:B,MATCH($C353,'Policy Characteristics'!$C:$C,0))),"",INDEX('Policy Characteristics'!B:B,MATCH($C353,'Policy Characteristics'!$C:$C,0)))</f>
        <v>Subsidy for Electricity Production</v>
      </c>
      <c r="C353" s="274" t="str">
        <f t="shared" si="27"/>
        <v>Subsidy for Elec Production by Fuel</v>
      </c>
      <c r="D353" s="6" t="s">
        <v>472</v>
      </c>
      <c r="E353" s="44" t="s">
        <v>268</v>
      </c>
      <c r="F353" s="6" t="s">
        <v>475</v>
      </c>
      <c r="G353" s="358" t="s">
        <v>321</v>
      </c>
      <c r="H353" s="43">
        <v>39</v>
      </c>
      <c r="I353" s="44" t="s">
        <v>45</v>
      </c>
      <c r="J353" s="274" t="str">
        <f>IF(ISBLANK(INDEX('Policy Characteristics'!D:D,MATCH($C353,'Policy Characteristics'!$C:$C,0))),"",INDEX('Policy Characteristics'!D:D,MATCH($C353,'Policy Characteristics'!$C:$C,0)))</f>
        <v>Subsidy for Electricity Production</v>
      </c>
      <c r="K353" s="272" t="str">
        <f>IF(ISBLANK(INDEX('Policy Characteristics'!E:E,MATCH($C353,'Policy Characteristics'!$C:$C,0))),"",INDEX('Policy Characteristics'!E:E,MATCH($C353,'Policy Characteristics'!$C:$C,0)))</f>
        <v>elec generation subsidy</v>
      </c>
      <c r="L353" s="285">
        <f>IF(ISBLANK(INDEX('Policy Characteristics'!F:F,MATCH($C353,'Policy Characteristics'!$C:$C,0))),"",INDEX('Policy Characteristics'!F:F,MATCH($C353,'Policy Characteristics'!$C:$C,0)))</f>
        <v>0</v>
      </c>
      <c r="M353" s="285">
        <f>IF(ISBLANK(INDEX('Policy Characteristics'!G:G,MATCH($C353,'Policy Characteristics'!$C:$C,0))),"",INDEX('Policy Characteristics'!G:G,MATCH($C353,'Policy Characteristics'!$C:$C,0)))</f>
        <v>60</v>
      </c>
      <c r="N353" s="285">
        <f>IF(ISBLANK(INDEX('Policy Characteristics'!H:H,MATCH($C353,'Policy Characteristics'!$C:$C,0))),"",INDEX('Policy Characteristics'!H:H,MATCH($C353,'Policy Characteristics'!$C:$C,0)))</f>
        <v>1</v>
      </c>
      <c r="O353" s="272" t="str">
        <f>IF(ISBLANK(INDEX('Policy Characteristics'!I:I,MATCH($C353,'Policy Characteristics'!$C:$C,0))),"",INDEX('Policy Characteristics'!I:I,MATCH($C353,'Policy Characteristics'!$C:$C,0)))</f>
        <v>$/MWh</v>
      </c>
      <c r="P353" s="272"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272" t="str">
        <f>IF(ISBLANK(INDEX('Policy Characteristics'!K:K,MATCH($C353,'Policy Characteristics'!$C:$C,0))),"",INDEX('Policy Characteristics'!K:K,MATCH($C353,'Policy Characteristics'!$C:$C,0)))</f>
        <v>electricity-sector-main.html#subsidies</v>
      </c>
      <c r="R353" s="272" t="str">
        <f>IF(ISBLANK(INDEX('Policy Characteristics'!L:L,MATCH($C353,'Policy Characteristics'!$C:$C,0))),"",INDEX('Policy Characteristics'!L:L,MATCH($C353,'Policy Characteristics'!$C:$C,0)))</f>
        <v>subsidy-for-electricity-production.html</v>
      </c>
    </row>
    <row r="354" spans="1:18" s="2" customFormat="1" x14ac:dyDescent="0.25">
      <c r="A354" s="272" t="str">
        <f>IF(ISBLANK(INDEX('Policy Characteristics'!A:A,MATCH($C354,'Policy Characteristics'!$C:$C,0))),"",INDEX('Policy Characteristics'!A:A,MATCH($C354,'Policy Characteristics'!$C:$C,0)))</f>
        <v>Electricity Supply</v>
      </c>
      <c r="B354" s="272" t="str">
        <f>IF(ISBLANK(INDEX('Policy Characteristics'!B:B,MATCH($C354,'Policy Characteristics'!$C:$C,0))),"",INDEX('Policy Characteristics'!B:B,MATCH($C354,'Policy Characteristics'!$C:$C,0)))</f>
        <v>Subsidy for Electricity Production</v>
      </c>
      <c r="C354" s="274" t="str">
        <f t="shared" si="27"/>
        <v>Subsidy for Elec Production by Fuel</v>
      </c>
      <c r="D354" s="6" t="s">
        <v>472</v>
      </c>
      <c r="E354" s="44" t="s">
        <v>269</v>
      </c>
      <c r="F354" s="6" t="s">
        <v>475</v>
      </c>
      <c r="G354" s="358"/>
      <c r="H354" s="43">
        <v>1571</v>
      </c>
      <c r="I354" s="6" t="s">
        <v>46</v>
      </c>
      <c r="J354" s="274" t="str">
        <f>IF(ISBLANK(INDEX('Policy Characteristics'!D:D,MATCH($C354,'Policy Characteristics'!$C:$C,0))),"",INDEX('Policy Characteristics'!D:D,MATCH($C354,'Policy Characteristics'!$C:$C,0)))</f>
        <v>Subsidy for Electricity Production</v>
      </c>
      <c r="K354" s="272" t="str">
        <f>IF(ISBLANK(INDEX('Policy Characteristics'!E:E,MATCH($C354,'Policy Characteristics'!$C:$C,0))),"",INDEX('Policy Characteristics'!E:E,MATCH($C354,'Policy Characteristics'!$C:$C,0)))</f>
        <v>elec generation subsidy</v>
      </c>
      <c r="L354" s="285">
        <f>IF(ISBLANK(INDEX('Policy Characteristics'!F:F,MATCH($C354,'Policy Characteristics'!$C:$C,0))),"",INDEX('Policy Characteristics'!F:F,MATCH($C354,'Policy Characteristics'!$C:$C,0)))</f>
        <v>0</v>
      </c>
      <c r="M354" s="285">
        <f>IF(ISBLANK(INDEX('Policy Characteristics'!G:G,MATCH($C354,'Policy Characteristics'!$C:$C,0))),"",INDEX('Policy Characteristics'!G:G,MATCH($C354,'Policy Characteristics'!$C:$C,0)))</f>
        <v>60</v>
      </c>
      <c r="N354" s="285">
        <f>IF(ISBLANK(INDEX('Policy Characteristics'!H:H,MATCH($C354,'Policy Characteristics'!$C:$C,0))),"",INDEX('Policy Characteristics'!H:H,MATCH($C354,'Policy Characteristics'!$C:$C,0)))</f>
        <v>1</v>
      </c>
      <c r="O354" s="272" t="str">
        <f>IF(ISBLANK(INDEX('Policy Characteristics'!I:I,MATCH($C354,'Policy Characteristics'!$C:$C,0))),"",INDEX('Policy Characteristics'!I:I,MATCH($C354,'Policy Characteristics'!$C:$C,0)))</f>
        <v>$/MWh</v>
      </c>
      <c r="P354" s="272"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272" t="str">
        <f>IF(ISBLANK(INDEX('Policy Characteristics'!K:K,MATCH($C354,'Policy Characteristics'!$C:$C,0))),"",INDEX('Policy Characteristics'!K:K,MATCH($C354,'Policy Characteristics'!$C:$C,0)))</f>
        <v>electricity-sector-main.html#subsidies</v>
      </c>
      <c r="R354" s="272" t="str">
        <f>IF(ISBLANK(INDEX('Policy Characteristics'!L:L,MATCH($C354,'Policy Characteristics'!$C:$C,0))),"",INDEX('Policy Characteristics'!L:L,MATCH($C354,'Policy Characteristics'!$C:$C,0)))</f>
        <v>subsidy-for-electricity-production.html</v>
      </c>
    </row>
    <row r="355" spans="1:18" s="2" customFormat="1" x14ac:dyDescent="0.25">
      <c r="A355" s="272" t="str">
        <f>IF(ISBLANK(INDEX('Policy Characteristics'!A:A,MATCH($C355,'Policy Characteristics'!$C:$C,0))),"",INDEX('Policy Characteristics'!A:A,MATCH($C355,'Policy Characteristics'!$C:$C,0)))</f>
        <v>Electricity Supply</v>
      </c>
      <c r="B355" s="272" t="str">
        <f>IF(ISBLANK(INDEX('Policy Characteristics'!B:B,MATCH($C355,'Policy Characteristics'!$C:$C,0))),"",INDEX('Policy Characteristics'!B:B,MATCH($C355,'Policy Characteristics'!$C:$C,0)))</f>
        <v>Subsidy for Electricity Production</v>
      </c>
      <c r="C355" s="274" t="str">
        <f t="shared" si="27"/>
        <v>Subsidy for Elec Production by Fuel</v>
      </c>
      <c r="D355" s="6" t="s">
        <v>472</v>
      </c>
      <c r="E355" s="44" t="s">
        <v>270</v>
      </c>
      <c r="F355" s="6" t="s">
        <v>475</v>
      </c>
      <c r="G355" s="358" t="s">
        <v>332</v>
      </c>
      <c r="H355" s="43">
        <v>1572</v>
      </c>
      <c r="I355" s="44" t="s">
        <v>45</v>
      </c>
      <c r="J355" s="274" t="str">
        <f>IF(ISBLANK(INDEX('Policy Characteristics'!D:D,MATCH($C355,'Policy Characteristics'!$C:$C,0))),"",INDEX('Policy Characteristics'!D:D,MATCH($C355,'Policy Characteristics'!$C:$C,0)))</f>
        <v>Subsidy for Electricity Production</v>
      </c>
      <c r="K355" s="272" t="str">
        <f>IF(ISBLANK(INDEX('Policy Characteristics'!E:E,MATCH($C355,'Policy Characteristics'!$C:$C,0))),"",INDEX('Policy Characteristics'!E:E,MATCH($C355,'Policy Characteristics'!$C:$C,0)))</f>
        <v>elec generation subsidy</v>
      </c>
      <c r="L355" s="285">
        <f>IF(ISBLANK(INDEX('Policy Characteristics'!F:F,MATCH($C355,'Policy Characteristics'!$C:$C,0))),"",INDEX('Policy Characteristics'!F:F,MATCH($C355,'Policy Characteristics'!$C:$C,0)))</f>
        <v>0</v>
      </c>
      <c r="M355" s="285">
        <f>IF(ISBLANK(INDEX('Policy Characteristics'!G:G,MATCH($C355,'Policy Characteristics'!$C:$C,0))),"",INDEX('Policy Characteristics'!G:G,MATCH($C355,'Policy Characteristics'!$C:$C,0)))</f>
        <v>60</v>
      </c>
      <c r="N355" s="285">
        <f>IF(ISBLANK(INDEX('Policy Characteristics'!H:H,MATCH($C355,'Policy Characteristics'!$C:$C,0))),"",INDEX('Policy Characteristics'!H:H,MATCH($C355,'Policy Characteristics'!$C:$C,0)))</f>
        <v>1</v>
      </c>
      <c r="O355" s="272" t="str">
        <f>IF(ISBLANK(INDEX('Policy Characteristics'!I:I,MATCH($C355,'Policy Characteristics'!$C:$C,0))),"",INDEX('Policy Characteristics'!I:I,MATCH($C355,'Policy Characteristics'!$C:$C,0)))</f>
        <v>$/MWh</v>
      </c>
      <c r="P355" s="272"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272" t="str">
        <f>IF(ISBLANK(INDEX('Policy Characteristics'!K:K,MATCH($C355,'Policy Characteristics'!$C:$C,0))),"",INDEX('Policy Characteristics'!K:K,MATCH($C355,'Policy Characteristics'!$C:$C,0)))</f>
        <v>electricity-sector-main.html#subsidies</v>
      </c>
      <c r="R355" s="272" t="str">
        <f>IF(ISBLANK(INDEX('Policy Characteristics'!L:L,MATCH($C355,'Policy Characteristics'!$C:$C,0))),"",INDEX('Policy Characteristics'!L:L,MATCH($C355,'Policy Characteristics'!$C:$C,0)))</f>
        <v>subsidy-for-electricity-production.html</v>
      </c>
    </row>
    <row r="356" spans="1:18" s="2" customFormat="1" x14ac:dyDescent="0.25">
      <c r="A356" s="272" t="str">
        <f>IF(ISBLANK(INDEX('Policy Characteristics'!A:A,MATCH($C356,'Policy Characteristics'!$C:$C,0))),"",INDEX('Policy Characteristics'!A:A,MATCH($C356,'Policy Characteristics'!$C:$C,0)))</f>
        <v>Electricity Supply</v>
      </c>
      <c r="B356" s="272" t="str">
        <f>IF(ISBLANK(INDEX('Policy Characteristics'!B:B,MATCH($C356,'Policy Characteristics'!$C:$C,0))),"",INDEX('Policy Characteristics'!B:B,MATCH($C356,'Policy Characteristics'!$C:$C,0)))</f>
        <v>Subsidy for Electricity Production</v>
      </c>
      <c r="C356" s="274" t="str">
        <f t="shared" si="27"/>
        <v>Subsidy for Elec Production by Fuel</v>
      </c>
      <c r="D356" s="6" t="s">
        <v>79</v>
      </c>
      <c r="E356" s="44" t="s">
        <v>268</v>
      </c>
      <c r="F356" s="44" t="s">
        <v>93</v>
      </c>
      <c r="G356" s="358" t="s">
        <v>321</v>
      </c>
      <c r="H356" s="43">
        <v>40</v>
      </c>
      <c r="I356" s="44" t="s">
        <v>45</v>
      </c>
      <c r="J356" s="274" t="str">
        <f>IF(ISBLANK(INDEX('Policy Characteristics'!D:D,MATCH($C356,'Policy Characteristics'!$C:$C,0))),"",INDEX('Policy Characteristics'!D:D,MATCH($C356,'Policy Characteristics'!$C:$C,0)))</f>
        <v>Subsidy for Electricity Production</v>
      </c>
      <c r="K356" s="272" t="str">
        <f>IF(ISBLANK(INDEX('Policy Characteristics'!E:E,MATCH($C356,'Policy Characteristics'!$C:$C,0))),"",INDEX('Policy Characteristics'!E:E,MATCH($C356,'Policy Characteristics'!$C:$C,0)))</f>
        <v>elec generation subsidy</v>
      </c>
      <c r="L356" s="285">
        <f>IF(ISBLANK(INDEX('Policy Characteristics'!F:F,MATCH($C356,'Policy Characteristics'!$C:$C,0))),"",INDEX('Policy Characteristics'!F:F,MATCH($C356,'Policy Characteristics'!$C:$C,0)))</f>
        <v>0</v>
      </c>
      <c r="M356" s="285">
        <f>IF(ISBLANK(INDEX('Policy Characteristics'!G:G,MATCH($C356,'Policy Characteristics'!$C:$C,0))),"",INDEX('Policy Characteristics'!G:G,MATCH($C356,'Policy Characteristics'!$C:$C,0)))</f>
        <v>60</v>
      </c>
      <c r="N356" s="285">
        <f>IF(ISBLANK(INDEX('Policy Characteristics'!H:H,MATCH($C356,'Policy Characteristics'!$C:$C,0))),"",INDEX('Policy Characteristics'!H:H,MATCH($C356,'Policy Characteristics'!$C:$C,0)))</f>
        <v>1</v>
      </c>
      <c r="O356" s="272" t="str">
        <f>IF(ISBLANK(INDEX('Policy Characteristics'!I:I,MATCH($C356,'Policy Characteristics'!$C:$C,0))),"",INDEX('Policy Characteristics'!I:I,MATCH($C356,'Policy Characteristics'!$C:$C,0)))</f>
        <v>$/MWh</v>
      </c>
      <c r="P356" s="272"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272" t="str">
        <f>IF(ISBLANK(INDEX('Policy Characteristics'!K:K,MATCH($C356,'Policy Characteristics'!$C:$C,0))),"",INDEX('Policy Characteristics'!K:K,MATCH($C356,'Policy Characteristics'!$C:$C,0)))</f>
        <v>electricity-sector-main.html#subsidies</v>
      </c>
      <c r="R356" s="272" t="str">
        <f>IF(ISBLANK(INDEX('Policy Characteristics'!L:L,MATCH($C356,'Policy Characteristics'!$C:$C,0))),"",INDEX('Policy Characteristics'!L:L,MATCH($C356,'Policy Characteristics'!$C:$C,0)))</f>
        <v>subsidy-for-electricity-production.html</v>
      </c>
    </row>
    <row r="357" spans="1:18" s="2" customFormat="1" x14ac:dyDescent="0.25">
      <c r="A357" s="272" t="str">
        <f>IF(ISBLANK(INDEX('Policy Characteristics'!A:A,MATCH($C357,'Policy Characteristics'!$C:$C,0))),"",INDEX('Policy Characteristics'!A:A,MATCH($C357,'Policy Characteristics'!$C:$C,0)))</f>
        <v>Electricity Supply</v>
      </c>
      <c r="B357" s="272" t="str">
        <f>IF(ISBLANK(INDEX('Policy Characteristics'!B:B,MATCH($C357,'Policy Characteristics'!$C:$C,0))),"",INDEX('Policy Characteristics'!B:B,MATCH($C357,'Policy Characteristics'!$C:$C,0)))</f>
        <v>Subsidy for Electricity Production</v>
      </c>
      <c r="C357" s="274" t="str">
        <f t="shared" si="27"/>
        <v>Subsidy for Elec Production by Fuel</v>
      </c>
      <c r="D357" s="6" t="s">
        <v>79</v>
      </c>
      <c r="E357" s="44" t="s">
        <v>269</v>
      </c>
      <c r="F357" s="44" t="s">
        <v>93</v>
      </c>
      <c r="G357" s="358"/>
      <c r="H357" s="43">
        <v>1573</v>
      </c>
      <c r="I357" s="6" t="s">
        <v>46</v>
      </c>
      <c r="J357" s="274" t="str">
        <f>IF(ISBLANK(INDEX('Policy Characteristics'!D:D,MATCH($C357,'Policy Characteristics'!$C:$C,0))),"",INDEX('Policy Characteristics'!D:D,MATCH($C357,'Policy Characteristics'!$C:$C,0)))</f>
        <v>Subsidy for Electricity Production</v>
      </c>
      <c r="K357" s="272" t="str">
        <f>IF(ISBLANK(INDEX('Policy Characteristics'!E:E,MATCH($C357,'Policy Characteristics'!$C:$C,0))),"",INDEX('Policy Characteristics'!E:E,MATCH($C357,'Policy Characteristics'!$C:$C,0)))</f>
        <v>elec generation subsidy</v>
      </c>
      <c r="L357" s="285">
        <f>IF(ISBLANK(INDEX('Policy Characteristics'!F:F,MATCH($C357,'Policy Characteristics'!$C:$C,0))),"",INDEX('Policy Characteristics'!F:F,MATCH($C357,'Policy Characteristics'!$C:$C,0)))</f>
        <v>0</v>
      </c>
      <c r="M357" s="285">
        <f>IF(ISBLANK(INDEX('Policy Characteristics'!G:G,MATCH($C357,'Policy Characteristics'!$C:$C,0))),"",INDEX('Policy Characteristics'!G:G,MATCH($C357,'Policy Characteristics'!$C:$C,0)))</f>
        <v>60</v>
      </c>
      <c r="N357" s="285">
        <f>IF(ISBLANK(INDEX('Policy Characteristics'!H:H,MATCH($C357,'Policy Characteristics'!$C:$C,0))),"",INDEX('Policy Characteristics'!H:H,MATCH($C357,'Policy Characteristics'!$C:$C,0)))</f>
        <v>1</v>
      </c>
      <c r="O357" s="272" t="str">
        <f>IF(ISBLANK(INDEX('Policy Characteristics'!I:I,MATCH($C357,'Policy Characteristics'!$C:$C,0))),"",INDEX('Policy Characteristics'!I:I,MATCH($C357,'Policy Characteristics'!$C:$C,0)))</f>
        <v>$/MWh</v>
      </c>
      <c r="P357" s="272"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272" t="str">
        <f>IF(ISBLANK(INDEX('Policy Characteristics'!K:K,MATCH($C357,'Policy Characteristics'!$C:$C,0))),"",INDEX('Policy Characteristics'!K:K,MATCH($C357,'Policy Characteristics'!$C:$C,0)))</f>
        <v>electricity-sector-main.html#subsidies</v>
      </c>
      <c r="R357" s="272" t="str">
        <f>IF(ISBLANK(INDEX('Policy Characteristics'!L:L,MATCH($C357,'Policy Characteristics'!$C:$C,0))),"",INDEX('Policy Characteristics'!L:L,MATCH($C357,'Policy Characteristics'!$C:$C,0)))</f>
        <v>subsidy-for-electricity-production.html</v>
      </c>
    </row>
    <row r="358" spans="1:18" s="2" customFormat="1" x14ac:dyDescent="0.25">
      <c r="A358" s="272" t="str">
        <f>IF(ISBLANK(INDEX('Policy Characteristics'!A:A,MATCH($C358,'Policy Characteristics'!$C:$C,0))),"",INDEX('Policy Characteristics'!A:A,MATCH($C358,'Policy Characteristics'!$C:$C,0)))</f>
        <v>Electricity Supply</v>
      </c>
      <c r="B358" s="272" t="str">
        <f>IF(ISBLANK(INDEX('Policy Characteristics'!B:B,MATCH($C358,'Policy Characteristics'!$C:$C,0))),"",INDEX('Policy Characteristics'!B:B,MATCH($C358,'Policy Characteristics'!$C:$C,0)))</f>
        <v>Subsidy for Electricity Production</v>
      </c>
      <c r="C358" s="274" t="str">
        <f t="shared" si="27"/>
        <v>Subsidy for Elec Production by Fuel</v>
      </c>
      <c r="D358" s="6" t="s">
        <v>79</v>
      </c>
      <c r="E358" s="44" t="s">
        <v>270</v>
      </c>
      <c r="F358" s="44" t="s">
        <v>93</v>
      </c>
      <c r="G358" s="358" t="s">
        <v>332</v>
      </c>
      <c r="H358" s="43">
        <v>1574</v>
      </c>
      <c r="I358" s="44" t="s">
        <v>45</v>
      </c>
      <c r="J358" s="274" t="str">
        <f>IF(ISBLANK(INDEX('Policy Characteristics'!D:D,MATCH($C358,'Policy Characteristics'!$C:$C,0))),"",INDEX('Policy Characteristics'!D:D,MATCH($C358,'Policy Characteristics'!$C:$C,0)))</f>
        <v>Subsidy for Electricity Production</v>
      </c>
      <c r="K358" s="272" t="str">
        <f>IF(ISBLANK(INDEX('Policy Characteristics'!E:E,MATCH($C358,'Policy Characteristics'!$C:$C,0))),"",INDEX('Policy Characteristics'!E:E,MATCH($C358,'Policy Characteristics'!$C:$C,0)))</f>
        <v>elec generation subsidy</v>
      </c>
      <c r="L358" s="285">
        <f>IF(ISBLANK(INDEX('Policy Characteristics'!F:F,MATCH($C358,'Policy Characteristics'!$C:$C,0))),"",INDEX('Policy Characteristics'!F:F,MATCH($C358,'Policy Characteristics'!$C:$C,0)))</f>
        <v>0</v>
      </c>
      <c r="M358" s="285">
        <f>IF(ISBLANK(INDEX('Policy Characteristics'!G:G,MATCH($C358,'Policy Characteristics'!$C:$C,0))),"",INDEX('Policy Characteristics'!G:G,MATCH($C358,'Policy Characteristics'!$C:$C,0)))</f>
        <v>60</v>
      </c>
      <c r="N358" s="285">
        <f>IF(ISBLANK(INDEX('Policy Characteristics'!H:H,MATCH($C358,'Policy Characteristics'!$C:$C,0))),"",INDEX('Policy Characteristics'!H:H,MATCH($C358,'Policy Characteristics'!$C:$C,0)))</f>
        <v>1</v>
      </c>
      <c r="O358" s="272" t="str">
        <f>IF(ISBLANK(INDEX('Policy Characteristics'!I:I,MATCH($C358,'Policy Characteristics'!$C:$C,0))),"",INDEX('Policy Characteristics'!I:I,MATCH($C358,'Policy Characteristics'!$C:$C,0)))</f>
        <v>$/MWh</v>
      </c>
      <c r="P358" s="272"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272" t="str">
        <f>IF(ISBLANK(INDEX('Policy Characteristics'!K:K,MATCH($C358,'Policy Characteristics'!$C:$C,0))),"",INDEX('Policy Characteristics'!K:K,MATCH($C358,'Policy Characteristics'!$C:$C,0)))</f>
        <v>electricity-sector-main.html#subsidies</v>
      </c>
      <c r="R358" s="272" t="str">
        <f>IF(ISBLANK(INDEX('Policy Characteristics'!L:L,MATCH($C358,'Policy Characteristics'!$C:$C,0))),"",INDEX('Policy Characteristics'!L:L,MATCH($C358,'Policy Characteristics'!$C:$C,0)))</f>
        <v>subsidy-for-electricity-production.html</v>
      </c>
    </row>
    <row r="359" spans="1:18" s="2" customFormat="1" x14ac:dyDescent="0.25">
      <c r="A359" s="272" t="str">
        <f>IF(ISBLANK(INDEX('Policy Characteristics'!A:A,MATCH($C359,'Policy Characteristics'!$C:$C,0))),"",INDEX('Policy Characteristics'!A:A,MATCH($C359,'Policy Characteristics'!$C:$C,0)))</f>
        <v>Electricity Supply</v>
      </c>
      <c r="B359" s="272" t="str">
        <f>IF(ISBLANK(INDEX('Policy Characteristics'!B:B,MATCH($C359,'Policy Characteristics'!$C:$C,0))),"",INDEX('Policy Characteristics'!B:B,MATCH($C359,'Policy Characteristics'!$C:$C,0)))</f>
        <v>Subsidy for Electricity Production</v>
      </c>
      <c r="C359" s="274" t="str">
        <f t="shared" si="27"/>
        <v>Subsidy for Elec Production by Fuel</v>
      </c>
      <c r="D359" s="6" t="s">
        <v>80</v>
      </c>
      <c r="E359" s="44" t="s">
        <v>268</v>
      </c>
      <c r="F359" s="44" t="s">
        <v>94</v>
      </c>
      <c r="G359" s="358" t="s">
        <v>321</v>
      </c>
      <c r="H359" s="43">
        <v>41</v>
      </c>
      <c r="I359" s="44" t="s">
        <v>45</v>
      </c>
      <c r="J359" s="274" t="str">
        <f>IF(ISBLANK(INDEX('Policy Characteristics'!D:D,MATCH($C359,'Policy Characteristics'!$C:$C,0))),"",INDEX('Policy Characteristics'!D:D,MATCH($C359,'Policy Characteristics'!$C:$C,0)))</f>
        <v>Subsidy for Electricity Production</v>
      </c>
      <c r="K359" s="272" t="str">
        <f>IF(ISBLANK(INDEX('Policy Characteristics'!E:E,MATCH($C359,'Policy Characteristics'!$C:$C,0))),"",INDEX('Policy Characteristics'!E:E,MATCH($C359,'Policy Characteristics'!$C:$C,0)))</f>
        <v>elec generation subsidy</v>
      </c>
      <c r="L359" s="285">
        <f>IF(ISBLANK(INDEX('Policy Characteristics'!F:F,MATCH($C359,'Policy Characteristics'!$C:$C,0))),"",INDEX('Policy Characteristics'!F:F,MATCH($C359,'Policy Characteristics'!$C:$C,0)))</f>
        <v>0</v>
      </c>
      <c r="M359" s="285">
        <f>IF(ISBLANK(INDEX('Policy Characteristics'!G:G,MATCH($C359,'Policy Characteristics'!$C:$C,0))),"",INDEX('Policy Characteristics'!G:G,MATCH($C359,'Policy Characteristics'!$C:$C,0)))</f>
        <v>60</v>
      </c>
      <c r="N359" s="285">
        <f>IF(ISBLANK(INDEX('Policy Characteristics'!H:H,MATCH($C359,'Policy Characteristics'!$C:$C,0))),"",INDEX('Policy Characteristics'!H:H,MATCH($C359,'Policy Characteristics'!$C:$C,0)))</f>
        <v>1</v>
      </c>
      <c r="O359" s="272" t="str">
        <f>IF(ISBLANK(INDEX('Policy Characteristics'!I:I,MATCH($C359,'Policy Characteristics'!$C:$C,0))),"",INDEX('Policy Characteristics'!I:I,MATCH($C359,'Policy Characteristics'!$C:$C,0)))</f>
        <v>$/MWh</v>
      </c>
      <c r="P359" s="272"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272" t="str">
        <f>IF(ISBLANK(INDEX('Policy Characteristics'!K:K,MATCH($C359,'Policy Characteristics'!$C:$C,0))),"",INDEX('Policy Characteristics'!K:K,MATCH($C359,'Policy Characteristics'!$C:$C,0)))</f>
        <v>electricity-sector-main.html#subsidies</v>
      </c>
      <c r="R359" s="272" t="str">
        <f>IF(ISBLANK(INDEX('Policy Characteristics'!L:L,MATCH($C359,'Policy Characteristics'!$C:$C,0))),"",INDEX('Policy Characteristics'!L:L,MATCH($C359,'Policy Characteristics'!$C:$C,0)))</f>
        <v>subsidy-for-electricity-production.html</v>
      </c>
    </row>
    <row r="360" spans="1:18" s="2" customFormat="1" x14ac:dyDescent="0.25">
      <c r="A360" s="272" t="str">
        <f>IF(ISBLANK(INDEX('Policy Characteristics'!A:A,MATCH($C360,'Policy Characteristics'!$C:$C,0))),"",INDEX('Policy Characteristics'!A:A,MATCH($C360,'Policy Characteristics'!$C:$C,0)))</f>
        <v>Electricity Supply</v>
      </c>
      <c r="B360" s="272" t="str">
        <f>IF(ISBLANK(INDEX('Policy Characteristics'!B:B,MATCH($C360,'Policy Characteristics'!$C:$C,0))),"",INDEX('Policy Characteristics'!B:B,MATCH($C360,'Policy Characteristics'!$C:$C,0)))</f>
        <v>Subsidy for Electricity Production</v>
      </c>
      <c r="C360" s="274" t="str">
        <f t="shared" si="27"/>
        <v>Subsidy for Elec Production by Fuel</v>
      </c>
      <c r="D360" s="6" t="s">
        <v>80</v>
      </c>
      <c r="E360" s="44" t="s">
        <v>269</v>
      </c>
      <c r="F360" s="44" t="s">
        <v>94</v>
      </c>
      <c r="G360" s="358"/>
      <c r="H360" s="43">
        <v>1575</v>
      </c>
      <c r="I360" s="6" t="s">
        <v>46</v>
      </c>
      <c r="J360" s="274" t="str">
        <f>IF(ISBLANK(INDEX('Policy Characteristics'!D:D,MATCH($C360,'Policy Characteristics'!$C:$C,0))),"",INDEX('Policy Characteristics'!D:D,MATCH($C360,'Policy Characteristics'!$C:$C,0)))</f>
        <v>Subsidy for Electricity Production</v>
      </c>
      <c r="K360" s="272" t="str">
        <f>IF(ISBLANK(INDEX('Policy Characteristics'!E:E,MATCH($C360,'Policy Characteristics'!$C:$C,0))),"",INDEX('Policy Characteristics'!E:E,MATCH($C360,'Policy Characteristics'!$C:$C,0)))</f>
        <v>elec generation subsidy</v>
      </c>
      <c r="L360" s="285">
        <f>IF(ISBLANK(INDEX('Policy Characteristics'!F:F,MATCH($C360,'Policy Characteristics'!$C:$C,0))),"",INDEX('Policy Characteristics'!F:F,MATCH($C360,'Policy Characteristics'!$C:$C,0)))</f>
        <v>0</v>
      </c>
      <c r="M360" s="285">
        <f>IF(ISBLANK(INDEX('Policy Characteristics'!G:G,MATCH($C360,'Policy Characteristics'!$C:$C,0))),"",INDEX('Policy Characteristics'!G:G,MATCH($C360,'Policy Characteristics'!$C:$C,0)))</f>
        <v>60</v>
      </c>
      <c r="N360" s="285">
        <f>IF(ISBLANK(INDEX('Policy Characteristics'!H:H,MATCH($C360,'Policy Characteristics'!$C:$C,0))),"",INDEX('Policy Characteristics'!H:H,MATCH($C360,'Policy Characteristics'!$C:$C,0)))</f>
        <v>1</v>
      </c>
      <c r="O360" s="272" t="str">
        <f>IF(ISBLANK(INDEX('Policy Characteristics'!I:I,MATCH($C360,'Policy Characteristics'!$C:$C,0))),"",INDEX('Policy Characteristics'!I:I,MATCH($C360,'Policy Characteristics'!$C:$C,0)))</f>
        <v>$/MWh</v>
      </c>
      <c r="P360" s="272"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272" t="str">
        <f>IF(ISBLANK(INDEX('Policy Characteristics'!K:K,MATCH($C360,'Policy Characteristics'!$C:$C,0))),"",INDEX('Policy Characteristics'!K:K,MATCH($C360,'Policy Characteristics'!$C:$C,0)))</f>
        <v>electricity-sector-main.html#subsidies</v>
      </c>
      <c r="R360" s="272" t="str">
        <f>IF(ISBLANK(INDEX('Policy Characteristics'!L:L,MATCH($C360,'Policy Characteristics'!$C:$C,0))),"",INDEX('Policy Characteristics'!L:L,MATCH($C360,'Policy Characteristics'!$C:$C,0)))</f>
        <v>subsidy-for-electricity-production.html</v>
      </c>
    </row>
    <row r="361" spans="1:18" s="2" customFormat="1" x14ac:dyDescent="0.25">
      <c r="A361" s="272" t="str">
        <f>IF(ISBLANK(INDEX('Policy Characteristics'!A:A,MATCH($C361,'Policy Characteristics'!$C:$C,0))),"",INDEX('Policy Characteristics'!A:A,MATCH($C361,'Policy Characteristics'!$C:$C,0)))</f>
        <v>Electricity Supply</v>
      </c>
      <c r="B361" s="272" t="str">
        <f>IF(ISBLANK(INDEX('Policy Characteristics'!B:B,MATCH($C361,'Policy Characteristics'!$C:$C,0))),"",INDEX('Policy Characteristics'!B:B,MATCH($C361,'Policy Characteristics'!$C:$C,0)))</f>
        <v>Subsidy for Electricity Production</v>
      </c>
      <c r="C361" s="274" t="str">
        <f t="shared" si="27"/>
        <v>Subsidy for Elec Production by Fuel</v>
      </c>
      <c r="D361" s="6" t="s">
        <v>80</v>
      </c>
      <c r="E361" s="44" t="s">
        <v>270</v>
      </c>
      <c r="F361" s="44" t="s">
        <v>94</v>
      </c>
      <c r="G361" s="358" t="s">
        <v>332</v>
      </c>
      <c r="H361" s="43">
        <v>1576</v>
      </c>
      <c r="I361" s="44" t="s">
        <v>45</v>
      </c>
      <c r="J361" s="274" t="str">
        <f>IF(ISBLANK(INDEX('Policy Characteristics'!D:D,MATCH($C361,'Policy Characteristics'!$C:$C,0))),"",INDEX('Policy Characteristics'!D:D,MATCH($C361,'Policy Characteristics'!$C:$C,0)))</f>
        <v>Subsidy for Electricity Production</v>
      </c>
      <c r="K361" s="272" t="str">
        <f>IF(ISBLANK(INDEX('Policy Characteristics'!E:E,MATCH($C361,'Policy Characteristics'!$C:$C,0))),"",INDEX('Policy Characteristics'!E:E,MATCH($C361,'Policy Characteristics'!$C:$C,0)))</f>
        <v>elec generation subsidy</v>
      </c>
      <c r="L361" s="285">
        <f>IF(ISBLANK(INDEX('Policy Characteristics'!F:F,MATCH($C361,'Policy Characteristics'!$C:$C,0))),"",INDEX('Policy Characteristics'!F:F,MATCH($C361,'Policy Characteristics'!$C:$C,0)))</f>
        <v>0</v>
      </c>
      <c r="M361" s="285">
        <f>IF(ISBLANK(INDEX('Policy Characteristics'!G:G,MATCH($C361,'Policy Characteristics'!$C:$C,0))),"",INDEX('Policy Characteristics'!G:G,MATCH($C361,'Policy Characteristics'!$C:$C,0)))</f>
        <v>60</v>
      </c>
      <c r="N361" s="285">
        <f>IF(ISBLANK(INDEX('Policy Characteristics'!H:H,MATCH($C361,'Policy Characteristics'!$C:$C,0))),"",INDEX('Policy Characteristics'!H:H,MATCH($C361,'Policy Characteristics'!$C:$C,0)))</f>
        <v>1</v>
      </c>
      <c r="O361" s="272" t="str">
        <f>IF(ISBLANK(INDEX('Policy Characteristics'!I:I,MATCH($C361,'Policy Characteristics'!$C:$C,0))),"",INDEX('Policy Characteristics'!I:I,MATCH($C361,'Policy Characteristics'!$C:$C,0)))</f>
        <v>$/MWh</v>
      </c>
      <c r="P361" s="272"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272" t="str">
        <f>IF(ISBLANK(INDEX('Policy Characteristics'!K:K,MATCH($C361,'Policy Characteristics'!$C:$C,0))),"",INDEX('Policy Characteristics'!K:K,MATCH($C361,'Policy Characteristics'!$C:$C,0)))</f>
        <v>electricity-sector-main.html#subsidies</v>
      </c>
      <c r="R361" s="272" t="str">
        <f>IF(ISBLANK(INDEX('Policy Characteristics'!L:L,MATCH($C361,'Policy Characteristics'!$C:$C,0))),"",INDEX('Policy Characteristics'!L:L,MATCH($C361,'Policy Characteristics'!$C:$C,0)))</f>
        <v>subsidy-for-electricity-production.html</v>
      </c>
    </row>
    <row r="362" spans="1:18" s="2" customFormat="1" x14ac:dyDescent="0.25">
      <c r="A362" s="272" t="str">
        <f>IF(ISBLANK(INDEX('Policy Characteristics'!A:A,MATCH($C362,'Policy Characteristics'!$C:$C,0))),"",INDEX('Policy Characteristics'!A:A,MATCH($C362,'Policy Characteristics'!$C:$C,0)))</f>
        <v>Electricity Supply</v>
      </c>
      <c r="B362" s="272" t="str">
        <f>IF(ISBLANK(INDEX('Policy Characteristics'!B:B,MATCH($C362,'Policy Characteristics'!$C:$C,0))),"",INDEX('Policy Characteristics'!B:B,MATCH($C362,'Policy Characteristics'!$C:$C,0)))</f>
        <v>Subsidy for Electricity Production</v>
      </c>
      <c r="C362" s="274" t="str">
        <f t="shared" si="27"/>
        <v>Subsidy for Elec Production by Fuel</v>
      </c>
      <c r="D362" s="6" t="s">
        <v>81</v>
      </c>
      <c r="E362" s="44" t="s">
        <v>268</v>
      </c>
      <c r="F362" s="44" t="s">
        <v>95</v>
      </c>
      <c r="G362" s="358" t="s">
        <v>321</v>
      </c>
      <c r="H362" s="43">
        <v>42</v>
      </c>
      <c r="I362" s="44" t="s">
        <v>45</v>
      </c>
      <c r="J362" s="274" t="str">
        <f>IF(ISBLANK(INDEX('Policy Characteristics'!D:D,MATCH($C362,'Policy Characteristics'!$C:$C,0))),"",INDEX('Policy Characteristics'!D:D,MATCH($C362,'Policy Characteristics'!$C:$C,0)))</f>
        <v>Subsidy for Electricity Production</v>
      </c>
      <c r="K362" s="272" t="str">
        <f>IF(ISBLANK(INDEX('Policy Characteristics'!E:E,MATCH($C362,'Policy Characteristics'!$C:$C,0))),"",INDEX('Policy Characteristics'!E:E,MATCH($C362,'Policy Characteristics'!$C:$C,0)))</f>
        <v>elec generation subsidy</v>
      </c>
      <c r="L362" s="285">
        <f>IF(ISBLANK(INDEX('Policy Characteristics'!F:F,MATCH($C362,'Policy Characteristics'!$C:$C,0))),"",INDEX('Policy Characteristics'!F:F,MATCH($C362,'Policy Characteristics'!$C:$C,0)))</f>
        <v>0</v>
      </c>
      <c r="M362" s="285">
        <f>IF(ISBLANK(INDEX('Policy Characteristics'!G:G,MATCH($C362,'Policy Characteristics'!$C:$C,0))),"",INDEX('Policy Characteristics'!G:G,MATCH($C362,'Policy Characteristics'!$C:$C,0)))</f>
        <v>60</v>
      </c>
      <c r="N362" s="285">
        <f>IF(ISBLANK(INDEX('Policy Characteristics'!H:H,MATCH($C362,'Policy Characteristics'!$C:$C,0))),"",INDEX('Policy Characteristics'!H:H,MATCH($C362,'Policy Characteristics'!$C:$C,0)))</f>
        <v>1</v>
      </c>
      <c r="O362" s="272" t="str">
        <f>IF(ISBLANK(INDEX('Policy Characteristics'!I:I,MATCH($C362,'Policy Characteristics'!$C:$C,0))),"",INDEX('Policy Characteristics'!I:I,MATCH($C362,'Policy Characteristics'!$C:$C,0)))</f>
        <v>$/MWh</v>
      </c>
      <c r="P362" s="272"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272" t="str">
        <f>IF(ISBLANK(INDEX('Policy Characteristics'!K:K,MATCH($C362,'Policy Characteristics'!$C:$C,0))),"",INDEX('Policy Characteristics'!K:K,MATCH($C362,'Policy Characteristics'!$C:$C,0)))</f>
        <v>electricity-sector-main.html#subsidies</v>
      </c>
      <c r="R362" s="272" t="str">
        <f>IF(ISBLANK(INDEX('Policy Characteristics'!L:L,MATCH($C362,'Policy Characteristics'!$C:$C,0))),"",INDEX('Policy Characteristics'!L:L,MATCH($C362,'Policy Characteristics'!$C:$C,0)))</f>
        <v>subsidy-for-electricity-production.html</v>
      </c>
    </row>
    <row r="363" spans="1:18" s="2" customFormat="1" x14ac:dyDescent="0.25">
      <c r="A363" s="272" t="str">
        <f>IF(ISBLANK(INDEX('Policy Characteristics'!A:A,MATCH($C363,'Policy Characteristics'!$C:$C,0))),"",INDEX('Policy Characteristics'!A:A,MATCH($C363,'Policy Characteristics'!$C:$C,0)))</f>
        <v>Electricity Supply</v>
      </c>
      <c r="B363" s="272" t="str">
        <f>IF(ISBLANK(INDEX('Policy Characteristics'!B:B,MATCH($C363,'Policy Characteristics'!$C:$C,0))),"",INDEX('Policy Characteristics'!B:B,MATCH($C363,'Policy Characteristics'!$C:$C,0)))</f>
        <v>Subsidy for Electricity Production</v>
      </c>
      <c r="C363" s="274" t="str">
        <f t="shared" si="27"/>
        <v>Subsidy for Elec Production by Fuel</v>
      </c>
      <c r="D363" s="6" t="s">
        <v>81</v>
      </c>
      <c r="E363" s="44" t="s">
        <v>269</v>
      </c>
      <c r="F363" s="44" t="s">
        <v>95</v>
      </c>
      <c r="G363" s="358"/>
      <c r="H363" s="43">
        <v>1577</v>
      </c>
      <c r="I363" s="6" t="s">
        <v>46</v>
      </c>
      <c r="J363" s="274" t="str">
        <f>IF(ISBLANK(INDEX('Policy Characteristics'!D:D,MATCH($C363,'Policy Characteristics'!$C:$C,0))),"",INDEX('Policy Characteristics'!D:D,MATCH($C363,'Policy Characteristics'!$C:$C,0)))</f>
        <v>Subsidy for Electricity Production</v>
      </c>
      <c r="K363" s="272" t="str">
        <f>IF(ISBLANK(INDEX('Policy Characteristics'!E:E,MATCH($C363,'Policy Characteristics'!$C:$C,0))),"",INDEX('Policy Characteristics'!E:E,MATCH($C363,'Policy Characteristics'!$C:$C,0)))</f>
        <v>elec generation subsidy</v>
      </c>
      <c r="L363" s="285">
        <f>IF(ISBLANK(INDEX('Policy Characteristics'!F:F,MATCH($C363,'Policy Characteristics'!$C:$C,0))),"",INDEX('Policy Characteristics'!F:F,MATCH($C363,'Policy Characteristics'!$C:$C,0)))</f>
        <v>0</v>
      </c>
      <c r="M363" s="285">
        <f>IF(ISBLANK(INDEX('Policy Characteristics'!G:G,MATCH($C363,'Policy Characteristics'!$C:$C,0))),"",INDEX('Policy Characteristics'!G:G,MATCH($C363,'Policy Characteristics'!$C:$C,0)))</f>
        <v>60</v>
      </c>
      <c r="N363" s="285">
        <f>IF(ISBLANK(INDEX('Policy Characteristics'!H:H,MATCH($C363,'Policy Characteristics'!$C:$C,0))),"",INDEX('Policy Characteristics'!H:H,MATCH($C363,'Policy Characteristics'!$C:$C,0)))</f>
        <v>1</v>
      </c>
      <c r="O363" s="272" t="str">
        <f>IF(ISBLANK(INDEX('Policy Characteristics'!I:I,MATCH($C363,'Policy Characteristics'!$C:$C,0))),"",INDEX('Policy Characteristics'!I:I,MATCH($C363,'Policy Characteristics'!$C:$C,0)))</f>
        <v>$/MWh</v>
      </c>
      <c r="P363" s="272"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272" t="str">
        <f>IF(ISBLANK(INDEX('Policy Characteristics'!K:K,MATCH($C363,'Policy Characteristics'!$C:$C,0))),"",INDEX('Policy Characteristics'!K:K,MATCH($C363,'Policy Characteristics'!$C:$C,0)))</f>
        <v>electricity-sector-main.html#subsidies</v>
      </c>
      <c r="R363" s="272" t="str">
        <f>IF(ISBLANK(INDEX('Policy Characteristics'!L:L,MATCH($C363,'Policy Characteristics'!$C:$C,0))),"",INDEX('Policy Characteristics'!L:L,MATCH($C363,'Policy Characteristics'!$C:$C,0)))</f>
        <v>subsidy-for-electricity-production.html</v>
      </c>
    </row>
    <row r="364" spans="1:18" s="2" customFormat="1" x14ac:dyDescent="0.25">
      <c r="A364" s="272" t="str">
        <f>IF(ISBLANK(INDEX('Policy Characteristics'!A:A,MATCH($C364,'Policy Characteristics'!$C:$C,0))),"",INDEX('Policy Characteristics'!A:A,MATCH($C364,'Policy Characteristics'!$C:$C,0)))</f>
        <v>Electricity Supply</v>
      </c>
      <c r="B364" s="272" t="str">
        <f>IF(ISBLANK(INDEX('Policy Characteristics'!B:B,MATCH($C364,'Policy Characteristics'!$C:$C,0))),"",INDEX('Policy Characteristics'!B:B,MATCH($C364,'Policy Characteristics'!$C:$C,0)))</f>
        <v>Subsidy for Electricity Production</v>
      </c>
      <c r="C364" s="274" t="str">
        <f t="shared" si="27"/>
        <v>Subsidy for Elec Production by Fuel</v>
      </c>
      <c r="D364" s="6" t="s">
        <v>81</v>
      </c>
      <c r="E364" s="44" t="s">
        <v>270</v>
      </c>
      <c r="F364" s="44" t="s">
        <v>95</v>
      </c>
      <c r="G364" s="358" t="s">
        <v>332</v>
      </c>
      <c r="H364" s="43">
        <v>1578</v>
      </c>
      <c r="I364" s="44" t="s">
        <v>45</v>
      </c>
      <c r="J364" s="274" t="str">
        <f>IF(ISBLANK(INDEX('Policy Characteristics'!D:D,MATCH($C364,'Policy Characteristics'!$C:$C,0))),"",INDEX('Policy Characteristics'!D:D,MATCH($C364,'Policy Characteristics'!$C:$C,0)))</f>
        <v>Subsidy for Electricity Production</v>
      </c>
      <c r="K364" s="272" t="str">
        <f>IF(ISBLANK(INDEX('Policy Characteristics'!E:E,MATCH($C364,'Policy Characteristics'!$C:$C,0))),"",INDEX('Policy Characteristics'!E:E,MATCH($C364,'Policy Characteristics'!$C:$C,0)))</f>
        <v>elec generation subsidy</v>
      </c>
      <c r="L364" s="285">
        <f>IF(ISBLANK(INDEX('Policy Characteristics'!F:F,MATCH($C364,'Policy Characteristics'!$C:$C,0))),"",INDEX('Policy Characteristics'!F:F,MATCH($C364,'Policy Characteristics'!$C:$C,0)))</f>
        <v>0</v>
      </c>
      <c r="M364" s="285">
        <f>IF(ISBLANK(INDEX('Policy Characteristics'!G:G,MATCH($C364,'Policy Characteristics'!$C:$C,0))),"",INDEX('Policy Characteristics'!G:G,MATCH($C364,'Policy Characteristics'!$C:$C,0)))</f>
        <v>60</v>
      </c>
      <c r="N364" s="285">
        <f>IF(ISBLANK(INDEX('Policy Characteristics'!H:H,MATCH($C364,'Policy Characteristics'!$C:$C,0))),"",INDEX('Policy Characteristics'!H:H,MATCH($C364,'Policy Characteristics'!$C:$C,0)))</f>
        <v>1</v>
      </c>
      <c r="O364" s="272" t="str">
        <f>IF(ISBLANK(INDEX('Policy Characteristics'!I:I,MATCH($C364,'Policy Characteristics'!$C:$C,0))),"",INDEX('Policy Characteristics'!I:I,MATCH($C364,'Policy Characteristics'!$C:$C,0)))</f>
        <v>$/MWh</v>
      </c>
      <c r="P364" s="272"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272" t="str">
        <f>IF(ISBLANK(INDEX('Policy Characteristics'!K:K,MATCH($C364,'Policy Characteristics'!$C:$C,0))),"",INDEX('Policy Characteristics'!K:K,MATCH($C364,'Policy Characteristics'!$C:$C,0)))</f>
        <v>electricity-sector-main.html#subsidies</v>
      </c>
      <c r="R364" s="272" t="str">
        <f>IF(ISBLANK(INDEX('Policy Characteristics'!L:L,MATCH($C364,'Policy Characteristics'!$C:$C,0))),"",INDEX('Policy Characteristics'!L:L,MATCH($C364,'Policy Characteristics'!$C:$C,0)))</f>
        <v>subsidy-for-electricity-production.html</v>
      </c>
    </row>
    <row r="365" spans="1:18" s="2" customFormat="1" x14ac:dyDescent="0.25">
      <c r="A365" s="272" t="str">
        <f>IF(ISBLANK(INDEX('Policy Characteristics'!A:A,MATCH($C365,'Policy Characteristics'!$C:$C,0))),"",INDEX('Policy Characteristics'!A:A,MATCH($C365,'Policy Characteristics'!$C:$C,0)))</f>
        <v>Electricity Supply</v>
      </c>
      <c r="B365" s="272" t="str">
        <f>IF(ISBLANK(INDEX('Policy Characteristics'!B:B,MATCH($C365,'Policy Characteristics'!$C:$C,0))),"",INDEX('Policy Characteristics'!B:B,MATCH($C365,'Policy Characteristics'!$C:$C,0)))</f>
        <v>Subsidy for Electricity Production</v>
      </c>
      <c r="C365" s="274" t="str">
        <f t="shared" si="27"/>
        <v>Subsidy for Elec Production by Fuel</v>
      </c>
      <c r="D365" s="6" t="s">
        <v>2473</v>
      </c>
      <c r="E365" s="44" t="s">
        <v>268</v>
      </c>
      <c r="F365" s="44" t="s">
        <v>460</v>
      </c>
      <c r="G365" s="358" t="s">
        <v>321</v>
      </c>
      <c r="H365" s="43">
        <v>1589</v>
      </c>
      <c r="I365" s="44" t="s">
        <v>45</v>
      </c>
      <c r="J365" s="274" t="str">
        <f>IF(ISBLANK(INDEX('Policy Characteristics'!D:D,MATCH($C365,'Policy Characteristics'!$C:$C,0))),"",INDEX('Policy Characteristics'!D:D,MATCH($C365,'Policy Characteristics'!$C:$C,0)))</f>
        <v>Subsidy for Electricity Production</v>
      </c>
      <c r="K365" s="272" t="str">
        <f>IF(ISBLANK(INDEX('Policy Characteristics'!E:E,MATCH($C365,'Policy Characteristics'!$C:$C,0))),"",INDEX('Policy Characteristics'!E:E,MATCH($C365,'Policy Characteristics'!$C:$C,0)))</f>
        <v>elec generation subsidy</v>
      </c>
      <c r="L365" s="285">
        <f>IF(ISBLANK(INDEX('Policy Characteristics'!F:F,MATCH($C365,'Policy Characteristics'!$C:$C,0))),"",INDEX('Policy Characteristics'!F:F,MATCH($C365,'Policy Characteristics'!$C:$C,0)))</f>
        <v>0</v>
      </c>
      <c r="M365" s="285">
        <f>IF(ISBLANK(INDEX('Policy Characteristics'!G:G,MATCH($C365,'Policy Characteristics'!$C:$C,0))),"",INDEX('Policy Characteristics'!G:G,MATCH($C365,'Policy Characteristics'!$C:$C,0)))</f>
        <v>60</v>
      </c>
      <c r="N365" s="285">
        <f>IF(ISBLANK(INDEX('Policy Characteristics'!H:H,MATCH($C365,'Policy Characteristics'!$C:$C,0))),"",INDEX('Policy Characteristics'!H:H,MATCH($C365,'Policy Characteristics'!$C:$C,0)))</f>
        <v>1</v>
      </c>
      <c r="O365" s="272" t="str">
        <f>IF(ISBLANK(INDEX('Policy Characteristics'!I:I,MATCH($C365,'Policy Characteristics'!$C:$C,0))),"",INDEX('Policy Characteristics'!I:I,MATCH($C365,'Policy Characteristics'!$C:$C,0)))</f>
        <v>$/MWh</v>
      </c>
      <c r="P365" s="272"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272" t="str">
        <f>IF(ISBLANK(INDEX('Policy Characteristics'!K:K,MATCH($C365,'Policy Characteristics'!$C:$C,0))),"",INDEX('Policy Characteristics'!K:K,MATCH($C365,'Policy Characteristics'!$C:$C,0)))</f>
        <v>electricity-sector-main.html#subsidies</v>
      </c>
      <c r="R365" s="272" t="str">
        <f>IF(ISBLANK(INDEX('Policy Characteristics'!L:L,MATCH($C365,'Policy Characteristics'!$C:$C,0))),"",INDEX('Policy Characteristics'!L:L,MATCH($C365,'Policy Characteristics'!$C:$C,0)))</f>
        <v>subsidy-for-electricity-production.html</v>
      </c>
    </row>
    <row r="366" spans="1:18" s="2" customFormat="1" x14ac:dyDescent="0.25">
      <c r="A366" s="272" t="str">
        <f>IF(ISBLANK(INDEX('Policy Characteristics'!A:A,MATCH($C366,'Policy Characteristics'!$C:$C,0))),"",INDEX('Policy Characteristics'!A:A,MATCH($C366,'Policy Characteristics'!$C:$C,0)))</f>
        <v>Electricity Supply</v>
      </c>
      <c r="B366" s="272" t="str">
        <f>IF(ISBLANK(INDEX('Policy Characteristics'!B:B,MATCH($C366,'Policy Characteristics'!$C:$C,0))),"",INDEX('Policy Characteristics'!B:B,MATCH($C366,'Policy Characteristics'!$C:$C,0)))</f>
        <v>Subsidy for Electricity Production</v>
      </c>
      <c r="C366" s="274" t="str">
        <f t="shared" si="27"/>
        <v>Subsidy for Elec Production by Fuel</v>
      </c>
      <c r="D366" s="6" t="s">
        <v>2473</v>
      </c>
      <c r="E366" s="44" t="s">
        <v>269</v>
      </c>
      <c r="F366" s="44" t="s">
        <v>460</v>
      </c>
      <c r="G366" s="358"/>
      <c r="H366" s="43">
        <v>1590</v>
      </c>
      <c r="I366" s="6" t="s">
        <v>46</v>
      </c>
      <c r="J366" s="274" t="str">
        <f>IF(ISBLANK(INDEX('Policy Characteristics'!D:D,MATCH($C366,'Policy Characteristics'!$C:$C,0))),"",INDEX('Policy Characteristics'!D:D,MATCH($C366,'Policy Characteristics'!$C:$C,0)))</f>
        <v>Subsidy for Electricity Production</v>
      </c>
      <c r="K366" s="272" t="str">
        <f>IF(ISBLANK(INDEX('Policy Characteristics'!E:E,MATCH($C366,'Policy Characteristics'!$C:$C,0))),"",INDEX('Policy Characteristics'!E:E,MATCH($C366,'Policy Characteristics'!$C:$C,0)))</f>
        <v>elec generation subsidy</v>
      </c>
      <c r="L366" s="285">
        <f>IF(ISBLANK(INDEX('Policy Characteristics'!F:F,MATCH($C366,'Policy Characteristics'!$C:$C,0))),"",INDEX('Policy Characteristics'!F:F,MATCH($C366,'Policy Characteristics'!$C:$C,0)))</f>
        <v>0</v>
      </c>
      <c r="M366" s="285">
        <f>IF(ISBLANK(INDEX('Policy Characteristics'!G:G,MATCH($C366,'Policy Characteristics'!$C:$C,0))),"",INDEX('Policy Characteristics'!G:G,MATCH($C366,'Policy Characteristics'!$C:$C,0)))</f>
        <v>60</v>
      </c>
      <c r="N366" s="285">
        <f>IF(ISBLANK(INDEX('Policy Characteristics'!H:H,MATCH($C366,'Policy Characteristics'!$C:$C,0))),"",INDEX('Policy Characteristics'!H:H,MATCH($C366,'Policy Characteristics'!$C:$C,0)))</f>
        <v>1</v>
      </c>
      <c r="O366" s="272" t="str">
        <f>IF(ISBLANK(INDEX('Policy Characteristics'!I:I,MATCH($C366,'Policy Characteristics'!$C:$C,0))),"",INDEX('Policy Characteristics'!I:I,MATCH($C366,'Policy Characteristics'!$C:$C,0)))</f>
        <v>$/MWh</v>
      </c>
      <c r="P366" s="272"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272" t="str">
        <f>IF(ISBLANK(INDEX('Policy Characteristics'!K:K,MATCH($C366,'Policy Characteristics'!$C:$C,0))),"",INDEX('Policy Characteristics'!K:K,MATCH($C366,'Policy Characteristics'!$C:$C,0)))</f>
        <v>electricity-sector-main.html#subsidies</v>
      </c>
      <c r="R366" s="272" t="str">
        <f>IF(ISBLANK(INDEX('Policy Characteristics'!L:L,MATCH($C366,'Policy Characteristics'!$C:$C,0))),"",INDEX('Policy Characteristics'!L:L,MATCH($C366,'Policy Characteristics'!$C:$C,0)))</f>
        <v>subsidy-for-electricity-production.html</v>
      </c>
    </row>
    <row r="367" spans="1:18" s="2" customFormat="1" x14ac:dyDescent="0.25">
      <c r="A367" s="272" t="str">
        <f>IF(ISBLANK(INDEX('Policy Characteristics'!A:A,MATCH($C367,'Policy Characteristics'!$C:$C,0))),"",INDEX('Policy Characteristics'!A:A,MATCH($C367,'Policy Characteristics'!$C:$C,0)))</f>
        <v>Electricity Supply</v>
      </c>
      <c r="B367" s="272" t="str">
        <f>IF(ISBLANK(INDEX('Policy Characteristics'!B:B,MATCH($C367,'Policy Characteristics'!$C:$C,0))),"",INDEX('Policy Characteristics'!B:B,MATCH($C367,'Policy Characteristics'!$C:$C,0)))</f>
        <v>Subsidy for Electricity Production</v>
      </c>
      <c r="C367" s="274" t="str">
        <f t="shared" si="27"/>
        <v>Subsidy for Elec Production by Fuel</v>
      </c>
      <c r="D367" s="6" t="s">
        <v>2473</v>
      </c>
      <c r="E367" s="44" t="s">
        <v>270</v>
      </c>
      <c r="F367" s="44" t="s">
        <v>460</v>
      </c>
      <c r="G367" s="358" t="s">
        <v>332</v>
      </c>
      <c r="H367" s="43">
        <v>1591</v>
      </c>
      <c r="I367" s="44" t="s">
        <v>45</v>
      </c>
      <c r="J367" s="274" t="str">
        <f>IF(ISBLANK(INDEX('Policy Characteristics'!D:D,MATCH($C367,'Policy Characteristics'!$C:$C,0))),"",INDEX('Policy Characteristics'!D:D,MATCH($C367,'Policy Characteristics'!$C:$C,0)))</f>
        <v>Subsidy for Electricity Production</v>
      </c>
      <c r="K367" s="272" t="str">
        <f>IF(ISBLANK(INDEX('Policy Characteristics'!E:E,MATCH($C367,'Policy Characteristics'!$C:$C,0))),"",INDEX('Policy Characteristics'!E:E,MATCH($C367,'Policy Characteristics'!$C:$C,0)))</f>
        <v>elec generation subsidy</v>
      </c>
      <c r="L367" s="285">
        <f>IF(ISBLANK(INDEX('Policy Characteristics'!F:F,MATCH($C367,'Policy Characteristics'!$C:$C,0))),"",INDEX('Policy Characteristics'!F:F,MATCH($C367,'Policy Characteristics'!$C:$C,0)))</f>
        <v>0</v>
      </c>
      <c r="M367" s="285">
        <f>IF(ISBLANK(INDEX('Policy Characteristics'!G:G,MATCH($C367,'Policy Characteristics'!$C:$C,0))),"",INDEX('Policy Characteristics'!G:G,MATCH($C367,'Policy Characteristics'!$C:$C,0)))</f>
        <v>60</v>
      </c>
      <c r="N367" s="285">
        <f>IF(ISBLANK(INDEX('Policy Characteristics'!H:H,MATCH($C367,'Policy Characteristics'!$C:$C,0))),"",INDEX('Policy Characteristics'!H:H,MATCH($C367,'Policy Characteristics'!$C:$C,0)))</f>
        <v>1</v>
      </c>
      <c r="O367" s="272" t="str">
        <f>IF(ISBLANK(INDEX('Policy Characteristics'!I:I,MATCH($C367,'Policy Characteristics'!$C:$C,0))),"",INDEX('Policy Characteristics'!I:I,MATCH($C367,'Policy Characteristics'!$C:$C,0)))</f>
        <v>$/MWh</v>
      </c>
      <c r="P367" s="272"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272" t="str">
        <f>IF(ISBLANK(INDEX('Policy Characteristics'!K:K,MATCH($C367,'Policy Characteristics'!$C:$C,0))),"",INDEX('Policy Characteristics'!K:K,MATCH($C367,'Policy Characteristics'!$C:$C,0)))</f>
        <v>electricity-sector-main.html#subsidies</v>
      </c>
      <c r="R367" s="272" t="str">
        <f>IF(ISBLANK(INDEX('Policy Characteristics'!L:L,MATCH($C367,'Policy Characteristics'!$C:$C,0))),"",INDEX('Policy Characteristics'!L:L,MATCH($C367,'Policy Characteristics'!$C:$C,0)))</f>
        <v>subsidy-for-electricity-production.html</v>
      </c>
    </row>
    <row r="368" spans="1:18" s="2" customFormat="1" x14ac:dyDescent="0.25">
      <c r="A368" s="272" t="str">
        <f>IF(ISBLANK(INDEX('Policy Characteristics'!A:A,MATCH($C368,'Policy Characteristics'!$C:$C,0))),"",INDEX('Policy Characteristics'!A:A,MATCH($C368,'Policy Characteristics'!$C:$C,0)))</f>
        <v>Electricity Supply</v>
      </c>
      <c r="B368" s="272" t="str">
        <f>IF(ISBLANK(INDEX('Policy Characteristics'!B:B,MATCH($C368,'Policy Characteristics'!$C:$C,0))),"",INDEX('Policy Characteristics'!B:B,MATCH($C368,'Policy Characteristics'!$C:$C,0)))</f>
        <v>Subsidy for Electricity Production</v>
      </c>
      <c r="C368" s="274" t="str">
        <f t="shared" si="27"/>
        <v>Subsidy for Elec Production by Fuel</v>
      </c>
      <c r="D368" s="6" t="s">
        <v>328</v>
      </c>
      <c r="E368" s="44" t="s">
        <v>268</v>
      </c>
      <c r="F368" s="44" t="s">
        <v>330</v>
      </c>
      <c r="G368" s="358" t="s">
        <v>321</v>
      </c>
      <c r="H368" s="43">
        <v>1592</v>
      </c>
      <c r="I368" s="6" t="s">
        <v>46</v>
      </c>
      <c r="J368" s="274" t="str">
        <f>IF(ISBLANK(INDEX('Policy Characteristics'!D:D,MATCH($C368,'Policy Characteristics'!$C:$C,0))),"",INDEX('Policy Characteristics'!D:D,MATCH($C368,'Policy Characteristics'!$C:$C,0)))</f>
        <v>Subsidy for Electricity Production</v>
      </c>
      <c r="K368" s="272" t="str">
        <f>IF(ISBLANK(INDEX('Policy Characteristics'!E:E,MATCH($C368,'Policy Characteristics'!$C:$C,0))),"",INDEX('Policy Characteristics'!E:E,MATCH($C368,'Policy Characteristics'!$C:$C,0)))</f>
        <v>elec generation subsidy</v>
      </c>
      <c r="L368" s="285">
        <f>IF(ISBLANK(INDEX('Policy Characteristics'!F:F,MATCH($C368,'Policy Characteristics'!$C:$C,0))),"",INDEX('Policy Characteristics'!F:F,MATCH($C368,'Policy Characteristics'!$C:$C,0)))</f>
        <v>0</v>
      </c>
      <c r="M368" s="285">
        <f>IF(ISBLANK(INDEX('Policy Characteristics'!G:G,MATCH($C368,'Policy Characteristics'!$C:$C,0))),"",INDEX('Policy Characteristics'!G:G,MATCH($C368,'Policy Characteristics'!$C:$C,0)))</f>
        <v>60</v>
      </c>
      <c r="N368" s="285">
        <f>IF(ISBLANK(INDEX('Policy Characteristics'!H:H,MATCH($C368,'Policy Characteristics'!$C:$C,0))),"",INDEX('Policy Characteristics'!H:H,MATCH($C368,'Policy Characteristics'!$C:$C,0)))</f>
        <v>1</v>
      </c>
      <c r="O368" s="272" t="str">
        <f>IF(ISBLANK(INDEX('Policy Characteristics'!I:I,MATCH($C368,'Policy Characteristics'!$C:$C,0))),"",INDEX('Policy Characteristics'!I:I,MATCH($C368,'Policy Characteristics'!$C:$C,0)))</f>
        <v>$/MWh</v>
      </c>
      <c r="P368" s="272"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272" t="str">
        <f>IF(ISBLANK(INDEX('Policy Characteristics'!K:K,MATCH($C368,'Policy Characteristics'!$C:$C,0))),"",INDEX('Policy Characteristics'!K:K,MATCH($C368,'Policy Characteristics'!$C:$C,0)))</f>
        <v>electricity-sector-main.html#subsidies</v>
      </c>
      <c r="R368" s="272" t="str">
        <f>IF(ISBLANK(INDEX('Policy Characteristics'!L:L,MATCH($C368,'Policy Characteristics'!$C:$C,0))),"",INDEX('Policy Characteristics'!L:L,MATCH($C368,'Policy Characteristics'!$C:$C,0)))</f>
        <v>subsidy-for-electricity-production.html</v>
      </c>
    </row>
    <row r="369" spans="1:18" s="2" customFormat="1" x14ac:dyDescent="0.25">
      <c r="A369" s="272" t="str">
        <f>IF(ISBLANK(INDEX('Policy Characteristics'!A:A,MATCH($C369,'Policy Characteristics'!$C:$C,0))),"",INDEX('Policy Characteristics'!A:A,MATCH($C369,'Policy Characteristics'!$C:$C,0)))</f>
        <v>Electricity Supply</v>
      </c>
      <c r="B369" s="272" t="str">
        <f>IF(ISBLANK(INDEX('Policy Characteristics'!B:B,MATCH($C369,'Policy Characteristics'!$C:$C,0))),"",INDEX('Policy Characteristics'!B:B,MATCH($C369,'Policy Characteristics'!$C:$C,0)))</f>
        <v>Subsidy for Electricity Production</v>
      </c>
      <c r="C369" s="274" t="str">
        <f t="shared" si="27"/>
        <v>Subsidy for Elec Production by Fuel</v>
      </c>
      <c r="D369" s="6" t="s">
        <v>328</v>
      </c>
      <c r="E369" s="44" t="s">
        <v>269</v>
      </c>
      <c r="F369" s="44" t="s">
        <v>330</v>
      </c>
      <c r="G369" s="358"/>
      <c r="H369" s="43">
        <v>1593</v>
      </c>
      <c r="I369" s="6" t="s">
        <v>46</v>
      </c>
      <c r="J369" s="274" t="str">
        <f>IF(ISBLANK(INDEX('Policy Characteristics'!D:D,MATCH($C369,'Policy Characteristics'!$C:$C,0))),"",INDEX('Policy Characteristics'!D:D,MATCH($C369,'Policy Characteristics'!$C:$C,0)))</f>
        <v>Subsidy for Electricity Production</v>
      </c>
      <c r="K369" s="272" t="str">
        <f>IF(ISBLANK(INDEX('Policy Characteristics'!E:E,MATCH($C369,'Policy Characteristics'!$C:$C,0))),"",INDEX('Policy Characteristics'!E:E,MATCH($C369,'Policy Characteristics'!$C:$C,0)))</f>
        <v>elec generation subsidy</v>
      </c>
      <c r="L369" s="285">
        <f>IF(ISBLANK(INDEX('Policy Characteristics'!F:F,MATCH($C369,'Policy Characteristics'!$C:$C,0))),"",INDEX('Policy Characteristics'!F:F,MATCH($C369,'Policy Characteristics'!$C:$C,0)))</f>
        <v>0</v>
      </c>
      <c r="M369" s="285">
        <f>IF(ISBLANK(INDEX('Policy Characteristics'!G:G,MATCH($C369,'Policy Characteristics'!$C:$C,0))),"",INDEX('Policy Characteristics'!G:G,MATCH($C369,'Policy Characteristics'!$C:$C,0)))</f>
        <v>60</v>
      </c>
      <c r="N369" s="285">
        <f>IF(ISBLANK(INDEX('Policy Characteristics'!H:H,MATCH($C369,'Policy Characteristics'!$C:$C,0))),"",INDEX('Policy Characteristics'!H:H,MATCH($C369,'Policy Characteristics'!$C:$C,0)))</f>
        <v>1</v>
      </c>
      <c r="O369" s="272" t="str">
        <f>IF(ISBLANK(INDEX('Policy Characteristics'!I:I,MATCH($C369,'Policy Characteristics'!$C:$C,0))),"",INDEX('Policy Characteristics'!I:I,MATCH($C369,'Policy Characteristics'!$C:$C,0)))</f>
        <v>$/MWh</v>
      </c>
      <c r="P369" s="272"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272" t="str">
        <f>IF(ISBLANK(INDEX('Policy Characteristics'!K:K,MATCH($C369,'Policy Characteristics'!$C:$C,0))),"",INDEX('Policy Characteristics'!K:K,MATCH($C369,'Policy Characteristics'!$C:$C,0)))</f>
        <v>electricity-sector-main.html#subsidies</v>
      </c>
      <c r="R369" s="272" t="str">
        <f>IF(ISBLANK(INDEX('Policy Characteristics'!L:L,MATCH($C369,'Policy Characteristics'!$C:$C,0))),"",INDEX('Policy Characteristics'!L:L,MATCH($C369,'Policy Characteristics'!$C:$C,0)))</f>
        <v>subsidy-for-electricity-production.html</v>
      </c>
    </row>
    <row r="370" spans="1:18" s="2" customFormat="1" x14ac:dyDescent="0.25">
      <c r="A370" s="272" t="str">
        <f>IF(ISBLANK(INDEX('Policy Characteristics'!A:A,MATCH($C370,'Policy Characteristics'!$C:$C,0))),"",INDEX('Policy Characteristics'!A:A,MATCH($C370,'Policy Characteristics'!$C:$C,0)))</f>
        <v>Electricity Supply</v>
      </c>
      <c r="B370" s="272" t="str">
        <f>IF(ISBLANK(INDEX('Policy Characteristics'!B:B,MATCH($C370,'Policy Characteristics'!$C:$C,0))),"",INDEX('Policy Characteristics'!B:B,MATCH($C370,'Policy Characteristics'!$C:$C,0)))</f>
        <v>Subsidy for Electricity Production</v>
      </c>
      <c r="C370" s="274" t="str">
        <f t="shared" si="27"/>
        <v>Subsidy for Elec Production by Fuel</v>
      </c>
      <c r="D370" s="6" t="s">
        <v>328</v>
      </c>
      <c r="E370" s="44" t="s">
        <v>270</v>
      </c>
      <c r="F370" s="44" t="s">
        <v>330</v>
      </c>
      <c r="G370" s="358" t="s">
        <v>332</v>
      </c>
      <c r="H370" s="43">
        <v>1594</v>
      </c>
      <c r="I370" s="6" t="s">
        <v>46</v>
      </c>
      <c r="J370" s="274" t="str">
        <f>IF(ISBLANK(INDEX('Policy Characteristics'!D:D,MATCH($C370,'Policy Characteristics'!$C:$C,0))),"",INDEX('Policy Characteristics'!D:D,MATCH($C370,'Policy Characteristics'!$C:$C,0)))</f>
        <v>Subsidy for Electricity Production</v>
      </c>
      <c r="K370" s="272" t="str">
        <f>IF(ISBLANK(INDEX('Policy Characteristics'!E:E,MATCH($C370,'Policy Characteristics'!$C:$C,0))),"",INDEX('Policy Characteristics'!E:E,MATCH($C370,'Policy Characteristics'!$C:$C,0)))</f>
        <v>elec generation subsidy</v>
      </c>
      <c r="L370" s="285">
        <f>IF(ISBLANK(INDEX('Policy Characteristics'!F:F,MATCH($C370,'Policy Characteristics'!$C:$C,0))),"",INDEX('Policy Characteristics'!F:F,MATCH($C370,'Policy Characteristics'!$C:$C,0)))</f>
        <v>0</v>
      </c>
      <c r="M370" s="285">
        <f>IF(ISBLANK(INDEX('Policy Characteristics'!G:G,MATCH($C370,'Policy Characteristics'!$C:$C,0))),"",INDEX('Policy Characteristics'!G:G,MATCH($C370,'Policy Characteristics'!$C:$C,0)))</f>
        <v>60</v>
      </c>
      <c r="N370" s="285">
        <f>IF(ISBLANK(INDEX('Policy Characteristics'!H:H,MATCH($C370,'Policy Characteristics'!$C:$C,0))),"",INDEX('Policy Characteristics'!H:H,MATCH($C370,'Policy Characteristics'!$C:$C,0)))</f>
        <v>1</v>
      </c>
      <c r="O370" s="272" t="str">
        <f>IF(ISBLANK(INDEX('Policy Characteristics'!I:I,MATCH($C370,'Policy Characteristics'!$C:$C,0))),"",INDEX('Policy Characteristics'!I:I,MATCH($C370,'Policy Characteristics'!$C:$C,0)))</f>
        <v>$/MWh</v>
      </c>
      <c r="P370" s="272"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272" t="str">
        <f>IF(ISBLANK(INDEX('Policy Characteristics'!K:K,MATCH($C370,'Policy Characteristics'!$C:$C,0))),"",INDEX('Policy Characteristics'!K:K,MATCH($C370,'Policy Characteristics'!$C:$C,0)))</f>
        <v>electricity-sector-main.html#subsidies</v>
      </c>
      <c r="R370" s="272" t="str">
        <f>IF(ISBLANK(INDEX('Policy Characteristics'!L:L,MATCH($C370,'Policy Characteristics'!$C:$C,0))),"",INDEX('Policy Characteristics'!L:L,MATCH($C370,'Policy Characteristics'!$C:$C,0)))</f>
        <v>subsidy-for-electricity-production.html</v>
      </c>
    </row>
    <row r="371" spans="1:18" s="2" customFormat="1" x14ac:dyDescent="0.25">
      <c r="A371" s="272" t="str">
        <f>IF(ISBLANK(INDEX('Policy Characteristics'!A:A,MATCH($C371,'Policy Characteristics'!$C:$C,0))),"",INDEX('Policy Characteristics'!A:A,MATCH($C371,'Policy Characteristics'!$C:$C,0)))</f>
        <v>Electricity Supply</v>
      </c>
      <c r="B371" s="272" t="str">
        <f>IF(ISBLANK(INDEX('Policy Characteristics'!B:B,MATCH($C371,'Policy Characteristics'!$C:$C,0))),"",INDEX('Policy Characteristics'!B:B,MATCH($C371,'Policy Characteristics'!$C:$C,0)))</f>
        <v>Subsidy for Electricity Production</v>
      </c>
      <c r="C371" s="274" t="str">
        <f t="shared" si="27"/>
        <v>Subsidy for Elec Production by Fuel</v>
      </c>
      <c r="D371" s="6" t="s">
        <v>329</v>
      </c>
      <c r="E371" s="44" t="s">
        <v>268</v>
      </c>
      <c r="F371" s="44" t="s">
        <v>331</v>
      </c>
      <c r="G371" s="358" t="s">
        <v>321</v>
      </c>
      <c r="H371" s="43">
        <v>1595</v>
      </c>
      <c r="I371" s="6" t="s">
        <v>46</v>
      </c>
      <c r="J371" s="274" t="str">
        <f>IF(ISBLANK(INDEX('Policy Characteristics'!D:D,MATCH($C371,'Policy Characteristics'!$C:$C,0))),"",INDEX('Policy Characteristics'!D:D,MATCH($C371,'Policy Characteristics'!$C:$C,0)))</f>
        <v>Subsidy for Electricity Production</v>
      </c>
      <c r="K371" s="272" t="str">
        <f>IF(ISBLANK(INDEX('Policy Characteristics'!E:E,MATCH($C371,'Policy Characteristics'!$C:$C,0))),"",INDEX('Policy Characteristics'!E:E,MATCH($C371,'Policy Characteristics'!$C:$C,0)))</f>
        <v>elec generation subsidy</v>
      </c>
      <c r="L371" s="285">
        <f>IF(ISBLANK(INDEX('Policy Characteristics'!F:F,MATCH($C371,'Policy Characteristics'!$C:$C,0))),"",INDEX('Policy Characteristics'!F:F,MATCH($C371,'Policy Characteristics'!$C:$C,0)))</f>
        <v>0</v>
      </c>
      <c r="M371" s="285">
        <f>IF(ISBLANK(INDEX('Policy Characteristics'!G:G,MATCH($C371,'Policy Characteristics'!$C:$C,0))),"",INDEX('Policy Characteristics'!G:G,MATCH($C371,'Policy Characteristics'!$C:$C,0)))</f>
        <v>60</v>
      </c>
      <c r="N371" s="285">
        <f>IF(ISBLANK(INDEX('Policy Characteristics'!H:H,MATCH($C371,'Policy Characteristics'!$C:$C,0))),"",INDEX('Policy Characteristics'!H:H,MATCH($C371,'Policy Characteristics'!$C:$C,0)))</f>
        <v>1</v>
      </c>
      <c r="O371" s="272" t="str">
        <f>IF(ISBLANK(INDEX('Policy Characteristics'!I:I,MATCH($C371,'Policy Characteristics'!$C:$C,0))),"",INDEX('Policy Characteristics'!I:I,MATCH($C371,'Policy Characteristics'!$C:$C,0)))</f>
        <v>$/MWh</v>
      </c>
      <c r="P371" s="272"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272" t="str">
        <f>IF(ISBLANK(INDEX('Policy Characteristics'!K:K,MATCH($C371,'Policy Characteristics'!$C:$C,0))),"",INDEX('Policy Characteristics'!K:K,MATCH($C371,'Policy Characteristics'!$C:$C,0)))</f>
        <v>electricity-sector-main.html#subsidies</v>
      </c>
      <c r="R371" s="272" t="str">
        <f>IF(ISBLANK(INDEX('Policy Characteristics'!L:L,MATCH($C371,'Policy Characteristics'!$C:$C,0))),"",INDEX('Policy Characteristics'!L:L,MATCH($C371,'Policy Characteristics'!$C:$C,0)))</f>
        <v>subsidy-for-electricity-production.html</v>
      </c>
    </row>
    <row r="372" spans="1:18" s="2" customFormat="1" x14ac:dyDescent="0.25">
      <c r="A372" s="272" t="str">
        <f>IF(ISBLANK(INDEX('Policy Characteristics'!A:A,MATCH($C372,'Policy Characteristics'!$C:$C,0))),"",INDEX('Policy Characteristics'!A:A,MATCH($C372,'Policy Characteristics'!$C:$C,0)))</f>
        <v>Electricity Supply</v>
      </c>
      <c r="B372" s="272" t="str">
        <f>IF(ISBLANK(INDEX('Policy Characteristics'!B:B,MATCH($C372,'Policy Characteristics'!$C:$C,0))),"",INDEX('Policy Characteristics'!B:B,MATCH($C372,'Policy Characteristics'!$C:$C,0)))</f>
        <v>Subsidy for Electricity Production</v>
      </c>
      <c r="C372" s="274" t="str">
        <f t="shared" si="27"/>
        <v>Subsidy for Elec Production by Fuel</v>
      </c>
      <c r="D372" s="6" t="s">
        <v>329</v>
      </c>
      <c r="E372" s="44" t="s">
        <v>269</v>
      </c>
      <c r="F372" s="44" t="s">
        <v>331</v>
      </c>
      <c r="G372" s="358"/>
      <c r="H372" s="43">
        <v>1596</v>
      </c>
      <c r="I372" s="6" t="s">
        <v>46</v>
      </c>
      <c r="J372" s="274" t="str">
        <f>IF(ISBLANK(INDEX('Policy Characteristics'!D:D,MATCH($C372,'Policy Characteristics'!$C:$C,0))),"",INDEX('Policy Characteristics'!D:D,MATCH($C372,'Policy Characteristics'!$C:$C,0)))</f>
        <v>Subsidy for Electricity Production</v>
      </c>
      <c r="K372" s="272" t="str">
        <f>IF(ISBLANK(INDEX('Policy Characteristics'!E:E,MATCH($C372,'Policy Characteristics'!$C:$C,0))),"",INDEX('Policy Characteristics'!E:E,MATCH($C372,'Policy Characteristics'!$C:$C,0)))</f>
        <v>elec generation subsidy</v>
      </c>
      <c r="L372" s="285">
        <f>IF(ISBLANK(INDEX('Policy Characteristics'!F:F,MATCH($C372,'Policy Characteristics'!$C:$C,0))),"",INDEX('Policy Characteristics'!F:F,MATCH($C372,'Policy Characteristics'!$C:$C,0)))</f>
        <v>0</v>
      </c>
      <c r="M372" s="285">
        <f>IF(ISBLANK(INDEX('Policy Characteristics'!G:G,MATCH($C372,'Policy Characteristics'!$C:$C,0))),"",INDEX('Policy Characteristics'!G:G,MATCH($C372,'Policy Characteristics'!$C:$C,0)))</f>
        <v>60</v>
      </c>
      <c r="N372" s="285">
        <f>IF(ISBLANK(INDEX('Policy Characteristics'!H:H,MATCH($C372,'Policy Characteristics'!$C:$C,0))),"",INDEX('Policy Characteristics'!H:H,MATCH($C372,'Policy Characteristics'!$C:$C,0)))</f>
        <v>1</v>
      </c>
      <c r="O372" s="272" t="str">
        <f>IF(ISBLANK(INDEX('Policy Characteristics'!I:I,MATCH($C372,'Policy Characteristics'!$C:$C,0))),"",INDEX('Policy Characteristics'!I:I,MATCH($C372,'Policy Characteristics'!$C:$C,0)))</f>
        <v>$/MWh</v>
      </c>
      <c r="P372" s="272"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272" t="str">
        <f>IF(ISBLANK(INDEX('Policy Characteristics'!K:K,MATCH($C372,'Policy Characteristics'!$C:$C,0))),"",INDEX('Policy Characteristics'!K:K,MATCH($C372,'Policy Characteristics'!$C:$C,0)))</f>
        <v>electricity-sector-main.html#subsidies</v>
      </c>
      <c r="R372" s="272" t="str">
        <f>IF(ISBLANK(INDEX('Policy Characteristics'!L:L,MATCH($C372,'Policy Characteristics'!$C:$C,0))),"",INDEX('Policy Characteristics'!L:L,MATCH($C372,'Policy Characteristics'!$C:$C,0)))</f>
        <v>subsidy-for-electricity-production.html</v>
      </c>
    </row>
    <row r="373" spans="1:18" s="2" customFormat="1" x14ac:dyDescent="0.25">
      <c r="A373" s="272" t="str">
        <f>IF(ISBLANK(INDEX('Policy Characteristics'!A:A,MATCH($C373,'Policy Characteristics'!$C:$C,0))),"",INDEX('Policy Characteristics'!A:A,MATCH($C373,'Policy Characteristics'!$C:$C,0)))</f>
        <v>Electricity Supply</v>
      </c>
      <c r="B373" s="272" t="str">
        <f>IF(ISBLANK(INDEX('Policy Characteristics'!B:B,MATCH($C373,'Policy Characteristics'!$C:$C,0))),"",INDEX('Policy Characteristics'!B:B,MATCH($C373,'Policy Characteristics'!$C:$C,0)))</f>
        <v>Subsidy for Electricity Production</v>
      </c>
      <c r="C373" s="274" t="str">
        <f t="shared" si="27"/>
        <v>Subsidy for Elec Production by Fuel</v>
      </c>
      <c r="D373" s="6" t="s">
        <v>329</v>
      </c>
      <c r="E373" s="44" t="s">
        <v>270</v>
      </c>
      <c r="F373" s="44" t="s">
        <v>331</v>
      </c>
      <c r="G373" s="358" t="s">
        <v>332</v>
      </c>
      <c r="H373" s="43">
        <v>1597</v>
      </c>
      <c r="I373" s="6" t="s">
        <v>46</v>
      </c>
      <c r="J373" s="274" t="str">
        <f>IF(ISBLANK(INDEX('Policy Characteristics'!D:D,MATCH($C373,'Policy Characteristics'!$C:$C,0))),"",INDEX('Policy Characteristics'!D:D,MATCH($C373,'Policy Characteristics'!$C:$C,0)))</f>
        <v>Subsidy for Electricity Production</v>
      </c>
      <c r="K373" s="272" t="str">
        <f>IF(ISBLANK(INDEX('Policy Characteristics'!E:E,MATCH($C373,'Policy Characteristics'!$C:$C,0))),"",INDEX('Policy Characteristics'!E:E,MATCH($C373,'Policy Characteristics'!$C:$C,0)))</f>
        <v>elec generation subsidy</v>
      </c>
      <c r="L373" s="285">
        <f>IF(ISBLANK(INDEX('Policy Characteristics'!F:F,MATCH($C373,'Policy Characteristics'!$C:$C,0))),"",INDEX('Policy Characteristics'!F:F,MATCH($C373,'Policy Characteristics'!$C:$C,0)))</f>
        <v>0</v>
      </c>
      <c r="M373" s="285">
        <f>IF(ISBLANK(INDEX('Policy Characteristics'!G:G,MATCH($C373,'Policy Characteristics'!$C:$C,0))),"",INDEX('Policy Characteristics'!G:G,MATCH($C373,'Policy Characteristics'!$C:$C,0)))</f>
        <v>60</v>
      </c>
      <c r="N373" s="285">
        <f>IF(ISBLANK(INDEX('Policy Characteristics'!H:H,MATCH($C373,'Policy Characteristics'!$C:$C,0))),"",INDEX('Policy Characteristics'!H:H,MATCH($C373,'Policy Characteristics'!$C:$C,0)))</f>
        <v>1</v>
      </c>
      <c r="O373" s="272" t="str">
        <f>IF(ISBLANK(INDEX('Policy Characteristics'!I:I,MATCH($C373,'Policy Characteristics'!$C:$C,0))),"",INDEX('Policy Characteristics'!I:I,MATCH($C373,'Policy Characteristics'!$C:$C,0)))</f>
        <v>$/MWh</v>
      </c>
      <c r="P373" s="272"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272" t="str">
        <f>IF(ISBLANK(INDEX('Policy Characteristics'!K:K,MATCH($C373,'Policy Characteristics'!$C:$C,0))),"",INDEX('Policy Characteristics'!K:K,MATCH($C373,'Policy Characteristics'!$C:$C,0)))</f>
        <v>electricity-sector-main.html#subsidies</v>
      </c>
      <c r="R373" s="272" t="str">
        <f>IF(ISBLANK(INDEX('Policy Characteristics'!L:L,MATCH($C373,'Policy Characteristics'!$C:$C,0))),"",INDEX('Policy Characteristics'!L:L,MATCH($C373,'Policy Characteristics'!$C:$C,0)))</f>
        <v>subsidy-for-electricity-production.html</v>
      </c>
    </row>
    <row r="374" spans="1:18" s="2" customFormat="1" x14ac:dyDescent="0.25">
      <c r="A374" s="272" t="str">
        <f>IF(ISBLANK(INDEX('Policy Characteristics'!A:A,MATCH($C374,'Policy Characteristics'!$C:$C,0))),"",INDEX('Policy Characteristics'!A:A,MATCH($C374,'Policy Characteristics'!$C:$C,0)))</f>
        <v>Electricity Supply</v>
      </c>
      <c r="B374" s="272" t="str">
        <f>IF(ISBLANK(INDEX('Policy Characteristics'!B:B,MATCH($C374,'Policy Characteristics'!$C:$C,0))),"",INDEX('Policy Characteristics'!B:B,MATCH($C374,'Policy Characteristics'!$C:$C,0)))</f>
        <v>Subsidy for Electricity Production</v>
      </c>
      <c r="C374" s="274" t="str">
        <f t="shared" si="27"/>
        <v>Subsidy for Elec Production by Fuel</v>
      </c>
      <c r="D374" s="6" t="s">
        <v>468</v>
      </c>
      <c r="E374" s="44" t="s">
        <v>268</v>
      </c>
      <c r="F374" s="44" t="s">
        <v>467</v>
      </c>
      <c r="G374" s="358" t="s">
        <v>321</v>
      </c>
      <c r="H374" s="43">
        <v>701</v>
      </c>
      <c r="I374" s="6" t="s">
        <v>46</v>
      </c>
      <c r="J374" s="274" t="str">
        <f>IF(ISBLANK(INDEX('Policy Characteristics'!D:D,MATCH($C374,'Policy Characteristics'!$C:$C,0))),"",INDEX('Policy Characteristics'!D:D,MATCH($C374,'Policy Characteristics'!$C:$C,0)))</f>
        <v>Subsidy for Electricity Production</v>
      </c>
      <c r="K374" s="272" t="str">
        <f>IF(ISBLANK(INDEX('Policy Characteristics'!E:E,MATCH($C374,'Policy Characteristics'!$C:$C,0))),"",INDEX('Policy Characteristics'!E:E,MATCH($C374,'Policy Characteristics'!$C:$C,0)))</f>
        <v>elec generation subsidy</v>
      </c>
      <c r="L374" s="285">
        <f>IF(ISBLANK(INDEX('Policy Characteristics'!F:F,MATCH($C374,'Policy Characteristics'!$C:$C,0))),"",INDEX('Policy Characteristics'!F:F,MATCH($C374,'Policy Characteristics'!$C:$C,0)))</f>
        <v>0</v>
      </c>
      <c r="M374" s="285">
        <f>IF(ISBLANK(INDEX('Policy Characteristics'!G:G,MATCH($C374,'Policy Characteristics'!$C:$C,0))),"",INDEX('Policy Characteristics'!G:G,MATCH($C374,'Policy Characteristics'!$C:$C,0)))</f>
        <v>60</v>
      </c>
      <c r="N374" s="285">
        <f>IF(ISBLANK(INDEX('Policy Characteristics'!H:H,MATCH($C374,'Policy Characteristics'!$C:$C,0))),"",INDEX('Policy Characteristics'!H:H,MATCH($C374,'Policy Characteristics'!$C:$C,0)))</f>
        <v>1</v>
      </c>
      <c r="O374" s="272" t="str">
        <f>IF(ISBLANK(INDEX('Policy Characteristics'!I:I,MATCH($C374,'Policy Characteristics'!$C:$C,0))),"",INDEX('Policy Characteristics'!I:I,MATCH($C374,'Policy Characteristics'!$C:$C,0)))</f>
        <v>$/MWh</v>
      </c>
      <c r="P374" s="272"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272" t="str">
        <f>IF(ISBLANK(INDEX('Policy Characteristics'!K:K,MATCH($C374,'Policy Characteristics'!$C:$C,0))),"",INDEX('Policy Characteristics'!K:K,MATCH($C374,'Policy Characteristics'!$C:$C,0)))</f>
        <v>electricity-sector-main.html#subsidies</v>
      </c>
      <c r="R374" s="272" t="str">
        <f>IF(ISBLANK(INDEX('Policy Characteristics'!L:L,MATCH($C374,'Policy Characteristics'!$C:$C,0))),"",INDEX('Policy Characteristics'!L:L,MATCH($C374,'Policy Characteristics'!$C:$C,0)))</f>
        <v>subsidy-for-electricity-production.html</v>
      </c>
    </row>
    <row r="375" spans="1:18" s="2" customFormat="1" x14ac:dyDescent="0.25">
      <c r="A375" s="272" t="str">
        <f>IF(ISBLANK(INDEX('Policy Characteristics'!A:A,MATCH($C375,'Policy Characteristics'!$C:$C,0))),"",INDEX('Policy Characteristics'!A:A,MATCH($C375,'Policy Characteristics'!$C:$C,0)))</f>
        <v>Electricity Supply</v>
      </c>
      <c r="B375" s="272" t="str">
        <f>IF(ISBLANK(INDEX('Policy Characteristics'!B:B,MATCH($C375,'Policy Characteristics'!$C:$C,0))),"",INDEX('Policy Characteristics'!B:B,MATCH($C375,'Policy Characteristics'!$C:$C,0)))</f>
        <v>Subsidy for Electricity Production</v>
      </c>
      <c r="C375" s="274" t="str">
        <f t="shared" si="27"/>
        <v>Subsidy for Elec Production by Fuel</v>
      </c>
      <c r="D375" s="6" t="s">
        <v>468</v>
      </c>
      <c r="E375" s="44" t="s">
        <v>269</v>
      </c>
      <c r="F375" s="44" t="s">
        <v>467</v>
      </c>
      <c r="G375" s="358"/>
      <c r="H375" s="43">
        <v>1579</v>
      </c>
      <c r="I375" s="6" t="s">
        <v>46</v>
      </c>
      <c r="J375" s="274" t="str">
        <f>IF(ISBLANK(INDEX('Policy Characteristics'!D:D,MATCH($C375,'Policy Characteristics'!$C:$C,0))),"",INDEX('Policy Characteristics'!D:D,MATCH($C375,'Policy Characteristics'!$C:$C,0)))</f>
        <v>Subsidy for Electricity Production</v>
      </c>
      <c r="K375" s="272" t="str">
        <f>IF(ISBLANK(INDEX('Policy Characteristics'!E:E,MATCH($C375,'Policy Characteristics'!$C:$C,0))),"",INDEX('Policy Characteristics'!E:E,MATCH($C375,'Policy Characteristics'!$C:$C,0)))</f>
        <v>elec generation subsidy</v>
      </c>
      <c r="L375" s="285">
        <f>IF(ISBLANK(INDEX('Policy Characteristics'!F:F,MATCH($C375,'Policy Characteristics'!$C:$C,0))),"",INDEX('Policy Characteristics'!F:F,MATCH($C375,'Policy Characteristics'!$C:$C,0)))</f>
        <v>0</v>
      </c>
      <c r="M375" s="285">
        <f>IF(ISBLANK(INDEX('Policy Characteristics'!G:G,MATCH($C375,'Policy Characteristics'!$C:$C,0))),"",INDEX('Policy Characteristics'!G:G,MATCH($C375,'Policy Characteristics'!$C:$C,0)))</f>
        <v>60</v>
      </c>
      <c r="N375" s="285">
        <f>IF(ISBLANK(INDEX('Policy Characteristics'!H:H,MATCH($C375,'Policy Characteristics'!$C:$C,0))),"",INDEX('Policy Characteristics'!H:H,MATCH($C375,'Policy Characteristics'!$C:$C,0)))</f>
        <v>1</v>
      </c>
      <c r="O375" s="272" t="str">
        <f>IF(ISBLANK(INDEX('Policy Characteristics'!I:I,MATCH($C375,'Policy Characteristics'!$C:$C,0))),"",INDEX('Policy Characteristics'!I:I,MATCH($C375,'Policy Characteristics'!$C:$C,0)))</f>
        <v>$/MWh</v>
      </c>
      <c r="P375" s="272"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272" t="str">
        <f>IF(ISBLANK(INDEX('Policy Characteristics'!K:K,MATCH($C375,'Policy Characteristics'!$C:$C,0))),"",INDEX('Policy Characteristics'!K:K,MATCH($C375,'Policy Characteristics'!$C:$C,0)))</f>
        <v>electricity-sector-main.html#subsidies</v>
      </c>
      <c r="R375" s="272" t="str">
        <f>IF(ISBLANK(INDEX('Policy Characteristics'!L:L,MATCH($C375,'Policy Characteristics'!$C:$C,0))),"",INDEX('Policy Characteristics'!L:L,MATCH($C375,'Policy Characteristics'!$C:$C,0)))</f>
        <v>subsidy-for-electricity-production.html</v>
      </c>
    </row>
    <row r="376" spans="1:18" s="2" customFormat="1" x14ac:dyDescent="0.25">
      <c r="A376" s="272" t="str">
        <f>IF(ISBLANK(INDEX('Policy Characteristics'!A:A,MATCH($C376,'Policy Characteristics'!$C:$C,0))),"",INDEX('Policy Characteristics'!A:A,MATCH($C376,'Policy Characteristics'!$C:$C,0)))</f>
        <v>Electricity Supply</v>
      </c>
      <c r="B376" s="272" t="str">
        <f>IF(ISBLANK(INDEX('Policy Characteristics'!B:B,MATCH($C376,'Policy Characteristics'!$C:$C,0))),"",INDEX('Policy Characteristics'!B:B,MATCH($C376,'Policy Characteristics'!$C:$C,0)))</f>
        <v>Subsidy for Electricity Production</v>
      </c>
      <c r="C376" s="274" t="str">
        <f t="shared" si="27"/>
        <v>Subsidy for Elec Production by Fuel</v>
      </c>
      <c r="D376" s="6" t="s">
        <v>468</v>
      </c>
      <c r="E376" s="44" t="s">
        <v>270</v>
      </c>
      <c r="F376" s="44" t="s">
        <v>467</v>
      </c>
      <c r="G376" s="358" t="s">
        <v>332</v>
      </c>
      <c r="H376" s="43">
        <v>1580</v>
      </c>
      <c r="I376" s="6" t="s">
        <v>46</v>
      </c>
      <c r="J376" s="274" t="str">
        <f>IF(ISBLANK(INDEX('Policy Characteristics'!D:D,MATCH($C376,'Policy Characteristics'!$C:$C,0))),"",INDEX('Policy Characteristics'!D:D,MATCH($C376,'Policy Characteristics'!$C:$C,0)))</f>
        <v>Subsidy for Electricity Production</v>
      </c>
      <c r="K376" s="272" t="str">
        <f>IF(ISBLANK(INDEX('Policy Characteristics'!E:E,MATCH($C376,'Policy Characteristics'!$C:$C,0))),"",INDEX('Policy Characteristics'!E:E,MATCH($C376,'Policy Characteristics'!$C:$C,0)))</f>
        <v>elec generation subsidy</v>
      </c>
      <c r="L376" s="285">
        <f>IF(ISBLANK(INDEX('Policy Characteristics'!F:F,MATCH($C376,'Policy Characteristics'!$C:$C,0))),"",INDEX('Policy Characteristics'!F:F,MATCH($C376,'Policy Characteristics'!$C:$C,0)))</f>
        <v>0</v>
      </c>
      <c r="M376" s="285">
        <f>IF(ISBLANK(INDEX('Policy Characteristics'!G:G,MATCH($C376,'Policy Characteristics'!$C:$C,0))),"",INDEX('Policy Characteristics'!G:G,MATCH($C376,'Policy Characteristics'!$C:$C,0)))</f>
        <v>60</v>
      </c>
      <c r="N376" s="285">
        <f>IF(ISBLANK(INDEX('Policy Characteristics'!H:H,MATCH($C376,'Policy Characteristics'!$C:$C,0))),"",INDEX('Policy Characteristics'!H:H,MATCH($C376,'Policy Characteristics'!$C:$C,0)))</f>
        <v>1</v>
      </c>
      <c r="O376" s="272" t="str">
        <f>IF(ISBLANK(INDEX('Policy Characteristics'!I:I,MATCH($C376,'Policy Characteristics'!$C:$C,0))),"",INDEX('Policy Characteristics'!I:I,MATCH($C376,'Policy Characteristics'!$C:$C,0)))</f>
        <v>$/MWh</v>
      </c>
      <c r="P376" s="272"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272" t="str">
        <f>IF(ISBLANK(INDEX('Policy Characteristics'!K:K,MATCH($C376,'Policy Characteristics'!$C:$C,0))),"",INDEX('Policy Characteristics'!K:K,MATCH($C376,'Policy Characteristics'!$C:$C,0)))</f>
        <v>electricity-sector-main.html#subsidies</v>
      </c>
      <c r="R376" s="272" t="str">
        <f>IF(ISBLANK(INDEX('Policy Characteristics'!L:L,MATCH($C376,'Policy Characteristics'!$C:$C,0))),"",INDEX('Policy Characteristics'!L:L,MATCH($C376,'Policy Characteristics'!$C:$C,0)))</f>
        <v>subsidy-for-electricity-production.html</v>
      </c>
    </row>
    <row r="377" spans="1:18" s="2" customFormat="1" x14ac:dyDescent="0.25">
      <c r="A377" s="272" t="str">
        <f>IF(ISBLANK(INDEX('Policy Characteristics'!A:A,MATCH($C377,'Policy Characteristics'!$C:$C,0))),"",INDEX('Policy Characteristics'!A:A,MATCH($C377,'Policy Characteristics'!$C:$C,0)))</f>
        <v>Electricity Supply</v>
      </c>
      <c r="B377" s="272" t="str">
        <f>IF(ISBLANK(INDEX('Policy Characteristics'!B:B,MATCH($C377,'Policy Characteristics'!$C:$C,0))),"",INDEX('Policy Characteristics'!B:B,MATCH($C377,'Policy Characteristics'!$C:$C,0)))</f>
        <v>Subsidy for Electricity Production</v>
      </c>
      <c r="C377" s="274" t="str">
        <f t="shared" si="27"/>
        <v>Subsidy for Elec Production by Fuel</v>
      </c>
      <c r="D377" s="6" t="s">
        <v>477</v>
      </c>
      <c r="E377" s="44" t="s">
        <v>268</v>
      </c>
      <c r="F377" s="6" t="s">
        <v>478</v>
      </c>
      <c r="G377" s="358" t="s">
        <v>321</v>
      </c>
      <c r="H377" s="43">
        <v>184</v>
      </c>
      <c r="I377" s="44" t="s">
        <v>45</v>
      </c>
      <c r="J377" s="274" t="str">
        <f>IF(ISBLANK(INDEX('Policy Characteristics'!D:D,MATCH($C377,'Policy Characteristics'!$C:$C,0))),"",INDEX('Policy Characteristics'!D:D,MATCH($C377,'Policy Characteristics'!$C:$C,0)))</f>
        <v>Subsidy for Electricity Production</v>
      </c>
      <c r="K377" s="272" t="str">
        <f>IF(ISBLANK(INDEX('Policy Characteristics'!E:E,MATCH($C377,'Policy Characteristics'!$C:$C,0))),"",INDEX('Policy Characteristics'!E:E,MATCH($C377,'Policy Characteristics'!$C:$C,0)))</f>
        <v>elec generation subsidy</v>
      </c>
      <c r="L377" s="285">
        <f>IF(ISBLANK(INDEX('Policy Characteristics'!F:F,MATCH($C377,'Policy Characteristics'!$C:$C,0))),"",INDEX('Policy Characteristics'!F:F,MATCH($C377,'Policy Characteristics'!$C:$C,0)))</f>
        <v>0</v>
      </c>
      <c r="M377" s="285">
        <f>IF(ISBLANK(INDEX('Policy Characteristics'!G:G,MATCH($C377,'Policy Characteristics'!$C:$C,0))),"",INDEX('Policy Characteristics'!G:G,MATCH($C377,'Policy Characteristics'!$C:$C,0)))</f>
        <v>60</v>
      </c>
      <c r="N377" s="285">
        <f>IF(ISBLANK(INDEX('Policy Characteristics'!H:H,MATCH($C377,'Policy Characteristics'!$C:$C,0))),"",INDEX('Policy Characteristics'!H:H,MATCH($C377,'Policy Characteristics'!$C:$C,0)))</f>
        <v>1</v>
      </c>
      <c r="O377" s="272" t="str">
        <f>IF(ISBLANK(INDEX('Policy Characteristics'!I:I,MATCH($C377,'Policy Characteristics'!$C:$C,0))),"",INDEX('Policy Characteristics'!I:I,MATCH($C377,'Policy Characteristics'!$C:$C,0)))</f>
        <v>$/MWh</v>
      </c>
      <c r="P377" s="272"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272" t="str">
        <f>IF(ISBLANK(INDEX('Policy Characteristics'!K:K,MATCH($C377,'Policy Characteristics'!$C:$C,0))),"",INDEX('Policy Characteristics'!K:K,MATCH($C377,'Policy Characteristics'!$C:$C,0)))</f>
        <v>electricity-sector-main.html#subsidies</v>
      </c>
      <c r="R377" s="272" t="str">
        <f>IF(ISBLANK(INDEX('Policy Characteristics'!L:L,MATCH($C377,'Policy Characteristics'!$C:$C,0))),"",INDEX('Policy Characteristics'!L:L,MATCH($C377,'Policy Characteristics'!$C:$C,0)))</f>
        <v>subsidy-for-electricity-production.html</v>
      </c>
    </row>
    <row r="378" spans="1:18" s="2" customFormat="1" x14ac:dyDescent="0.25">
      <c r="A378" s="272" t="str">
        <f>IF(ISBLANK(INDEX('Policy Characteristics'!A:A,MATCH($C378,'Policy Characteristics'!$C:$C,0))),"",INDEX('Policy Characteristics'!A:A,MATCH($C378,'Policy Characteristics'!$C:$C,0)))</f>
        <v>Electricity Supply</v>
      </c>
      <c r="B378" s="272" t="str">
        <f>IF(ISBLANK(INDEX('Policy Characteristics'!B:B,MATCH($C378,'Policy Characteristics'!$C:$C,0))),"",INDEX('Policy Characteristics'!B:B,MATCH($C378,'Policy Characteristics'!$C:$C,0)))</f>
        <v>Subsidy for Electricity Production</v>
      </c>
      <c r="C378" s="274" t="str">
        <f t="shared" si="27"/>
        <v>Subsidy for Elec Production by Fuel</v>
      </c>
      <c r="D378" s="6" t="s">
        <v>477</v>
      </c>
      <c r="E378" s="44" t="s">
        <v>269</v>
      </c>
      <c r="F378" s="6" t="s">
        <v>478</v>
      </c>
      <c r="G378" s="358"/>
      <c r="H378" s="43">
        <v>1581</v>
      </c>
      <c r="I378" s="6" t="s">
        <v>46</v>
      </c>
      <c r="J378" s="274" t="str">
        <f>IF(ISBLANK(INDEX('Policy Characteristics'!D:D,MATCH($C378,'Policy Characteristics'!$C:$C,0))),"",INDEX('Policy Characteristics'!D:D,MATCH($C378,'Policy Characteristics'!$C:$C,0)))</f>
        <v>Subsidy for Electricity Production</v>
      </c>
      <c r="K378" s="272" t="str">
        <f>IF(ISBLANK(INDEX('Policy Characteristics'!E:E,MATCH($C378,'Policy Characteristics'!$C:$C,0))),"",INDEX('Policy Characteristics'!E:E,MATCH($C378,'Policy Characteristics'!$C:$C,0)))</f>
        <v>elec generation subsidy</v>
      </c>
      <c r="L378" s="285">
        <f>IF(ISBLANK(INDEX('Policy Characteristics'!F:F,MATCH($C378,'Policy Characteristics'!$C:$C,0))),"",INDEX('Policy Characteristics'!F:F,MATCH($C378,'Policy Characteristics'!$C:$C,0)))</f>
        <v>0</v>
      </c>
      <c r="M378" s="285">
        <f>IF(ISBLANK(INDEX('Policy Characteristics'!G:G,MATCH($C378,'Policy Characteristics'!$C:$C,0))),"",INDEX('Policy Characteristics'!G:G,MATCH($C378,'Policy Characteristics'!$C:$C,0)))</f>
        <v>60</v>
      </c>
      <c r="N378" s="285">
        <f>IF(ISBLANK(INDEX('Policy Characteristics'!H:H,MATCH($C378,'Policy Characteristics'!$C:$C,0))),"",INDEX('Policy Characteristics'!H:H,MATCH($C378,'Policy Characteristics'!$C:$C,0)))</f>
        <v>1</v>
      </c>
      <c r="O378" s="272" t="str">
        <f>IF(ISBLANK(INDEX('Policy Characteristics'!I:I,MATCH($C378,'Policy Characteristics'!$C:$C,0))),"",INDEX('Policy Characteristics'!I:I,MATCH($C378,'Policy Characteristics'!$C:$C,0)))</f>
        <v>$/MWh</v>
      </c>
      <c r="P378" s="272"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272" t="str">
        <f>IF(ISBLANK(INDEX('Policy Characteristics'!K:K,MATCH($C378,'Policy Characteristics'!$C:$C,0))),"",INDEX('Policy Characteristics'!K:K,MATCH($C378,'Policy Characteristics'!$C:$C,0)))</f>
        <v>electricity-sector-main.html#subsidies</v>
      </c>
      <c r="R378" s="272" t="str">
        <f>IF(ISBLANK(INDEX('Policy Characteristics'!L:L,MATCH($C378,'Policy Characteristics'!$C:$C,0))),"",INDEX('Policy Characteristics'!L:L,MATCH($C378,'Policy Characteristics'!$C:$C,0)))</f>
        <v>subsidy-for-electricity-production.html</v>
      </c>
    </row>
    <row r="379" spans="1:18" s="2" customFormat="1" x14ac:dyDescent="0.25">
      <c r="A379" s="272" t="str">
        <f>IF(ISBLANK(INDEX('Policy Characteristics'!A:A,MATCH($C379,'Policy Characteristics'!$C:$C,0))),"",INDEX('Policy Characteristics'!A:A,MATCH($C379,'Policy Characteristics'!$C:$C,0)))</f>
        <v>Electricity Supply</v>
      </c>
      <c r="B379" s="272" t="str">
        <f>IF(ISBLANK(INDEX('Policy Characteristics'!B:B,MATCH($C379,'Policy Characteristics'!$C:$C,0))),"",INDEX('Policy Characteristics'!B:B,MATCH($C379,'Policy Characteristics'!$C:$C,0)))</f>
        <v>Subsidy for Electricity Production</v>
      </c>
      <c r="C379" s="274" t="str">
        <f t="shared" si="27"/>
        <v>Subsidy for Elec Production by Fuel</v>
      </c>
      <c r="D379" s="6" t="s">
        <v>477</v>
      </c>
      <c r="E379" s="44" t="s">
        <v>270</v>
      </c>
      <c r="F379" s="6" t="s">
        <v>478</v>
      </c>
      <c r="G379" s="358" t="s">
        <v>332</v>
      </c>
      <c r="H379" s="43">
        <v>1582</v>
      </c>
      <c r="I379" s="44" t="s">
        <v>45</v>
      </c>
      <c r="J379" s="274" t="str">
        <f>IF(ISBLANK(INDEX('Policy Characteristics'!D:D,MATCH($C379,'Policy Characteristics'!$C:$C,0))),"",INDEX('Policy Characteristics'!D:D,MATCH($C379,'Policy Characteristics'!$C:$C,0)))</f>
        <v>Subsidy for Electricity Production</v>
      </c>
      <c r="K379" s="272" t="str">
        <f>IF(ISBLANK(INDEX('Policy Characteristics'!E:E,MATCH($C379,'Policy Characteristics'!$C:$C,0))),"",INDEX('Policy Characteristics'!E:E,MATCH($C379,'Policy Characteristics'!$C:$C,0)))</f>
        <v>elec generation subsidy</v>
      </c>
      <c r="L379" s="285">
        <f>IF(ISBLANK(INDEX('Policy Characteristics'!F:F,MATCH($C379,'Policy Characteristics'!$C:$C,0))),"",INDEX('Policy Characteristics'!F:F,MATCH($C379,'Policy Characteristics'!$C:$C,0)))</f>
        <v>0</v>
      </c>
      <c r="M379" s="285">
        <f>IF(ISBLANK(INDEX('Policy Characteristics'!G:G,MATCH($C379,'Policy Characteristics'!$C:$C,0))),"",INDEX('Policy Characteristics'!G:G,MATCH($C379,'Policy Characteristics'!$C:$C,0)))</f>
        <v>60</v>
      </c>
      <c r="N379" s="285">
        <f>IF(ISBLANK(INDEX('Policy Characteristics'!H:H,MATCH($C379,'Policy Characteristics'!$C:$C,0))),"",INDEX('Policy Characteristics'!H:H,MATCH($C379,'Policy Characteristics'!$C:$C,0)))</f>
        <v>1</v>
      </c>
      <c r="O379" s="272" t="str">
        <f>IF(ISBLANK(INDEX('Policy Characteristics'!I:I,MATCH($C379,'Policy Characteristics'!$C:$C,0))),"",INDEX('Policy Characteristics'!I:I,MATCH($C379,'Policy Characteristics'!$C:$C,0)))</f>
        <v>$/MWh</v>
      </c>
      <c r="P379" s="272"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272" t="str">
        <f>IF(ISBLANK(INDEX('Policy Characteristics'!K:K,MATCH($C379,'Policy Characteristics'!$C:$C,0))),"",INDEX('Policy Characteristics'!K:K,MATCH($C379,'Policy Characteristics'!$C:$C,0)))</f>
        <v>electricity-sector-main.html#subsidies</v>
      </c>
      <c r="R379" s="272" t="str">
        <f>IF(ISBLANK(INDEX('Policy Characteristics'!L:L,MATCH($C379,'Policy Characteristics'!$C:$C,0))),"",INDEX('Policy Characteristics'!L:L,MATCH($C379,'Policy Characteristics'!$C:$C,0)))</f>
        <v>subsidy-for-electricity-production.html</v>
      </c>
    </row>
    <row r="380" spans="1:18" s="2" customFormat="1" x14ac:dyDescent="0.25">
      <c r="A380" s="272" t="str">
        <f>IF(ISBLANK(INDEX('Policy Characteristics'!A:A,MATCH($C380,'Policy Characteristics'!$C:$C,0))),"",INDEX('Policy Characteristics'!A:A,MATCH($C380,'Policy Characteristics'!$C:$C,0)))</f>
        <v>Electricity Supply</v>
      </c>
      <c r="B380" s="272" t="str">
        <f>IF(ISBLANK(INDEX('Policy Characteristics'!B:B,MATCH($C380,'Policy Characteristics'!$C:$C,0))),"",INDEX('Policy Characteristics'!B:B,MATCH($C380,'Policy Characteristics'!$C:$C,0)))</f>
        <v>Subsidy for Electricity Production</v>
      </c>
      <c r="C380" s="274" t="str">
        <f t="shared" si="27"/>
        <v>Subsidy for Elec Production by Fuel</v>
      </c>
      <c r="D380" s="6" t="s">
        <v>2831</v>
      </c>
      <c r="E380" s="44" t="s">
        <v>268</v>
      </c>
      <c r="F380" s="6" t="s">
        <v>2525</v>
      </c>
      <c r="G380" s="358" t="s">
        <v>321</v>
      </c>
      <c r="H380" s="43">
        <v>702</v>
      </c>
      <c r="I380" s="6" t="s">
        <v>46</v>
      </c>
      <c r="J380" s="274" t="str">
        <f>IF(ISBLANK(INDEX('Policy Characteristics'!D:D,MATCH($C380,'Policy Characteristics'!$C:$C,0))),"",INDEX('Policy Characteristics'!D:D,MATCH($C380,'Policy Characteristics'!$C:$C,0)))</f>
        <v>Subsidy for Electricity Production</v>
      </c>
      <c r="K380" s="272" t="str">
        <f>IF(ISBLANK(INDEX('Policy Characteristics'!E:E,MATCH($C380,'Policy Characteristics'!$C:$C,0))),"",INDEX('Policy Characteristics'!E:E,MATCH($C380,'Policy Characteristics'!$C:$C,0)))</f>
        <v>elec generation subsidy</v>
      </c>
      <c r="L380" s="285">
        <f>IF(ISBLANK(INDEX('Policy Characteristics'!F:F,MATCH($C380,'Policy Characteristics'!$C:$C,0))),"",INDEX('Policy Characteristics'!F:F,MATCH($C380,'Policy Characteristics'!$C:$C,0)))</f>
        <v>0</v>
      </c>
      <c r="M380" s="285">
        <f>IF(ISBLANK(INDEX('Policy Characteristics'!G:G,MATCH($C380,'Policy Characteristics'!$C:$C,0))),"",INDEX('Policy Characteristics'!G:G,MATCH($C380,'Policy Characteristics'!$C:$C,0)))</f>
        <v>60</v>
      </c>
      <c r="N380" s="285">
        <f>IF(ISBLANK(INDEX('Policy Characteristics'!H:H,MATCH($C380,'Policy Characteristics'!$C:$C,0))),"",INDEX('Policy Characteristics'!H:H,MATCH($C380,'Policy Characteristics'!$C:$C,0)))</f>
        <v>1</v>
      </c>
      <c r="O380" s="272" t="str">
        <f>IF(ISBLANK(INDEX('Policy Characteristics'!I:I,MATCH($C380,'Policy Characteristics'!$C:$C,0))),"",INDEX('Policy Characteristics'!I:I,MATCH($C380,'Policy Characteristics'!$C:$C,0)))</f>
        <v>$/MWh</v>
      </c>
      <c r="P380" s="272"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272" t="str">
        <f>IF(ISBLANK(INDEX('Policy Characteristics'!K:K,MATCH($C380,'Policy Characteristics'!$C:$C,0))),"",INDEX('Policy Characteristics'!K:K,MATCH($C380,'Policy Characteristics'!$C:$C,0)))</f>
        <v>electricity-sector-main.html#subsidies</v>
      </c>
      <c r="R380" s="272" t="str">
        <f>IF(ISBLANK(INDEX('Policy Characteristics'!L:L,MATCH($C380,'Policy Characteristics'!$C:$C,0))),"",INDEX('Policy Characteristics'!L:L,MATCH($C380,'Policy Characteristics'!$C:$C,0)))</f>
        <v>subsidy-for-electricity-production.html</v>
      </c>
    </row>
    <row r="381" spans="1:18" s="2" customFormat="1" x14ac:dyDescent="0.25">
      <c r="A381" s="272" t="str">
        <f>IF(ISBLANK(INDEX('Policy Characteristics'!A:A,MATCH($C381,'Policy Characteristics'!$C:$C,0))),"",INDEX('Policy Characteristics'!A:A,MATCH($C381,'Policy Characteristics'!$C:$C,0)))</f>
        <v>Electricity Supply</v>
      </c>
      <c r="B381" s="272" t="str">
        <f>IF(ISBLANK(INDEX('Policy Characteristics'!B:B,MATCH($C381,'Policy Characteristics'!$C:$C,0))),"",INDEX('Policy Characteristics'!B:B,MATCH($C381,'Policy Characteristics'!$C:$C,0)))</f>
        <v>Subsidy for Electricity Production</v>
      </c>
      <c r="C381" s="274" t="str">
        <f t="shared" si="27"/>
        <v>Subsidy for Elec Production by Fuel</v>
      </c>
      <c r="D381" s="6" t="s">
        <v>2831</v>
      </c>
      <c r="E381" s="44" t="s">
        <v>269</v>
      </c>
      <c r="F381" s="6" t="s">
        <v>2525</v>
      </c>
      <c r="G381" s="358"/>
      <c r="H381" s="43">
        <v>1583</v>
      </c>
      <c r="I381" s="6" t="s">
        <v>46</v>
      </c>
      <c r="J381" s="274" t="str">
        <f>IF(ISBLANK(INDEX('Policy Characteristics'!D:D,MATCH($C381,'Policy Characteristics'!$C:$C,0))),"",INDEX('Policy Characteristics'!D:D,MATCH($C381,'Policy Characteristics'!$C:$C,0)))</f>
        <v>Subsidy for Electricity Production</v>
      </c>
      <c r="K381" s="272" t="str">
        <f>IF(ISBLANK(INDEX('Policy Characteristics'!E:E,MATCH($C381,'Policy Characteristics'!$C:$C,0))),"",INDEX('Policy Characteristics'!E:E,MATCH($C381,'Policy Characteristics'!$C:$C,0)))</f>
        <v>elec generation subsidy</v>
      </c>
      <c r="L381" s="285">
        <f>IF(ISBLANK(INDEX('Policy Characteristics'!F:F,MATCH($C381,'Policy Characteristics'!$C:$C,0))),"",INDEX('Policy Characteristics'!F:F,MATCH($C381,'Policy Characteristics'!$C:$C,0)))</f>
        <v>0</v>
      </c>
      <c r="M381" s="285">
        <f>IF(ISBLANK(INDEX('Policy Characteristics'!G:G,MATCH($C381,'Policy Characteristics'!$C:$C,0))),"",INDEX('Policy Characteristics'!G:G,MATCH($C381,'Policy Characteristics'!$C:$C,0)))</f>
        <v>60</v>
      </c>
      <c r="N381" s="285">
        <f>IF(ISBLANK(INDEX('Policy Characteristics'!H:H,MATCH($C381,'Policy Characteristics'!$C:$C,0))),"",INDEX('Policy Characteristics'!H:H,MATCH($C381,'Policy Characteristics'!$C:$C,0)))</f>
        <v>1</v>
      </c>
      <c r="O381" s="272" t="str">
        <f>IF(ISBLANK(INDEX('Policy Characteristics'!I:I,MATCH($C381,'Policy Characteristics'!$C:$C,0))),"",INDEX('Policy Characteristics'!I:I,MATCH($C381,'Policy Characteristics'!$C:$C,0)))</f>
        <v>$/MWh</v>
      </c>
      <c r="P381" s="272"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272" t="str">
        <f>IF(ISBLANK(INDEX('Policy Characteristics'!K:K,MATCH($C381,'Policy Characteristics'!$C:$C,0))),"",INDEX('Policy Characteristics'!K:K,MATCH($C381,'Policy Characteristics'!$C:$C,0)))</f>
        <v>electricity-sector-main.html#subsidies</v>
      </c>
      <c r="R381" s="272" t="str">
        <f>IF(ISBLANK(INDEX('Policy Characteristics'!L:L,MATCH($C381,'Policy Characteristics'!$C:$C,0))),"",INDEX('Policy Characteristics'!L:L,MATCH($C381,'Policy Characteristics'!$C:$C,0)))</f>
        <v>subsidy-for-electricity-production.html</v>
      </c>
    </row>
    <row r="382" spans="1:18" s="2" customFormat="1" x14ac:dyDescent="0.25">
      <c r="A382" s="272" t="str">
        <f>IF(ISBLANK(INDEX('Policy Characteristics'!A:A,MATCH($C382,'Policy Characteristics'!$C:$C,0))),"",INDEX('Policy Characteristics'!A:A,MATCH($C382,'Policy Characteristics'!$C:$C,0)))</f>
        <v>Electricity Supply</v>
      </c>
      <c r="B382" s="272" t="str">
        <f>IF(ISBLANK(INDEX('Policy Characteristics'!B:B,MATCH($C382,'Policy Characteristics'!$C:$C,0))),"",INDEX('Policy Characteristics'!B:B,MATCH($C382,'Policy Characteristics'!$C:$C,0)))</f>
        <v>Subsidy for Electricity Production</v>
      </c>
      <c r="C382" s="274" t="str">
        <f t="shared" si="27"/>
        <v>Subsidy for Elec Production by Fuel</v>
      </c>
      <c r="D382" s="6" t="s">
        <v>2831</v>
      </c>
      <c r="E382" s="44" t="s">
        <v>270</v>
      </c>
      <c r="F382" s="6" t="s">
        <v>2525</v>
      </c>
      <c r="G382" s="358" t="s">
        <v>332</v>
      </c>
      <c r="H382" s="43">
        <v>1584</v>
      </c>
      <c r="I382" s="6" t="s">
        <v>46</v>
      </c>
      <c r="J382" s="274" t="str">
        <f>IF(ISBLANK(INDEX('Policy Characteristics'!D:D,MATCH($C382,'Policy Characteristics'!$C:$C,0))),"",INDEX('Policy Characteristics'!D:D,MATCH($C382,'Policy Characteristics'!$C:$C,0)))</f>
        <v>Subsidy for Electricity Production</v>
      </c>
      <c r="K382" s="272" t="str">
        <f>IF(ISBLANK(INDEX('Policy Characteristics'!E:E,MATCH($C382,'Policy Characteristics'!$C:$C,0))),"",INDEX('Policy Characteristics'!E:E,MATCH($C382,'Policy Characteristics'!$C:$C,0)))</f>
        <v>elec generation subsidy</v>
      </c>
      <c r="L382" s="285">
        <f>IF(ISBLANK(INDEX('Policy Characteristics'!F:F,MATCH($C382,'Policy Characteristics'!$C:$C,0))),"",INDEX('Policy Characteristics'!F:F,MATCH($C382,'Policy Characteristics'!$C:$C,0)))</f>
        <v>0</v>
      </c>
      <c r="M382" s="285">
        <f>IF(ISBLANK(INDEX('Policy Characteristics'!G:G,MATCH($C382,'Policy Characteristics'!$C:$C,0))),"",INDEX('Policy Characteristics'!G:G,MATCH($C382,'Policy Characteristics'!$C:$C,0)))</f>
        <v>60</v>
      </c>
      <c r="N382" s="285">
        <f>IF(ISBLANK(INDEX('Policy Characteristics'!H:H,MATCH($C382,'Policy Characteristics'!$C:$C,0))),"",INDEX('Policy Characteristics'!H:H,MATCH($C382,'Policy Characteristics'!$C:$C,0)))</f>
        <v>1</v>
      </c>
      <c r="O382" s="272" t="str">
        <f>IF(ISBLANK(INDEX('Policy Characteristics'!I:I,MATCH($C382,'Policy Characteristics'!$C:$C,0))),"",INDEX('Policy Characteristics'!I:I,MATCH($C382,'Policy Characteristics'!$C:$C,0)))</f>
        <v>$/MWh</v>
      </c>
      <c r="P382" s="272"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272" t="str">
        <f>IF(ISBLANK(INDEX('Policy Characteristics'!K:K,MATCH($C382,'Policy Characteristics'!$C:$C,0))),"",INDEX('Policy Characteristics'!K:K,MATCH($C382,'Policy Characteristics'!$C:$C,0)))</f>
        <v>electricity-sector-main.html#subsidies</v>
      </c>
      <c r="R382" s="272" t="str">
        <f>IF(ISBLANK(INDEX('Policy Characteristics'!L:L,MATCH($C382,'Policy Characteristics'!$C:$C,0))),"",INDEX('Policy Characteristics'!L:L,MATCH($C382,'Policy Characteristics'!$C:$C,0)))</f>
        <v>subsidy-for-electricity-production.html</v>
      </c>
    </row>
    <row r="383" spans="1:18" s="2" customFormat="1" x14ac:dyDescent="0.25">
      <c r="A383" s="272" t="str">
        <f>IF(ISBLANK(INDEX('Policy Characteristics'!A:A,MATCH($C383,'Policy Characteristics'!$C:$C,0))),"",INDEX('Policy Characteristics'!A:A,MATCH($C383,'Policy Characteristics'!$C:$C,0)))</f>
        <v>Electricity Supply</v>
      </c>
      <c r="B383" s="272" t="str">
        <f>IF(ISBLANK(INDEX('Policy Characteristics'!B:B,MATCH($C383,'Policy Characteristics'!$C:$C,0))),"",INDEX('Policy Characteristics'!B:B,MATCH($C383,'Policy Characteristics'!$C:$C,0)))</f>
        <v>Subsidy for Electricity Production</v>
      </c>
      <c r="C383" s="274" t="str">
        <f t="shared" si="27"/>
        <v>Subsidy for Elec Production by Fuel</v>
      </c>
      <c r="D383" s="6" t="s">
        <v>2832</v>
      </c>
      <c r="E383" s="44" t="s">
        <v>268</v>
      </c>
      <c r="F383" s="6" t="s">
        <v>2659</v>
      </c>
      <c r="G383" s="358" t="s">
        <v>321</v>
      </c>
      <c r="H383" s="43">
        <v>703</v>
      </c>
      <c r="I383" s="6" t="s">
        <v>46</v>
      </c>
      <c r="J383" s="274" t="str">
        <f>IF(ISBLANK(INDEX('Policy Characteristics'!D:D,MATCH($C383,'Policy Characteristics'!$C:$C,0))),"",INDEX('Policy Characteristics'!D:D,MATCH($C383,'Policy Characteristics'!$C:$C,0)))</f>
        <v>Subsidy for Electricity Production</v>
      </c>
      <c r="K383" s="272" t="str">
        <f>IF(ISBLANK(INDEX('Policy Characteristics'!E:E,MATCH($C383,'Policy Characteristics'!$C:$C,0))),"",INDEX('Policy Characteristics'!E:E,MATCH($C383,'Policy Characteristics'!$C:$C,0)))</f>
        <v>elec generation subsidy</v>
      </c>
      <c r="L383" s="285">
        <f>IF(ISBLANK(INDEX('Policy Characteristics'!F:F,MATCH($C383,'Policy Characteristics'!$C:$C,0))),"",INDEX('Policy Characteristics'!F:F,MATCH($C383,'Policy Characteristics'!$C:$C,0)))</f>
        <v>0</v>
      </c>
      <c r="M383" s="285">
        <f>IF(ISBLANK(INDEX('Policy Characteristics'!G:G,MATCH($C383,'Policy Characteristics'!$C:$C,0))),"",INDEX('Policy Characteristics'!G:G,MATCH($C383,'Policy Characteristics'!$C:$C,0)))</f>
        <v>60</v>
      </c>
      <c r="N383" s="285">
        <f>IF(ISBLANK(INDEX('Policy Characteristics'!H:H,MATCH($C383,'Policy Characteristics'!$C:$C,0))),"",INDEX('Policy Characteristics'!H:H,MATCH($C383,'Policy Characteristics'!$C:$C,0)))</f>
        <v>1</v>
      </c>
      <c r="O383" s="272" t="str">
        <f>IF(ISBLANK(INDEX('Policy Characteristics'!I:I,MATCH($C383,'Policy Characteristics'!$C:$C,0))),"",INDEX('Policy Characteristics'!I:I,MATCH($C383,'Policy Characteristics'!$C:$C,0)))</f>
        <v>$/MWh</v>
      </c>
      <c r="P383" s="272"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272" t="str">
        <f>IF(ISBLANK(INDEX('Policy Characteristics'!K:K,MATCH($C383,'Policy Characteristics'!$C:$C,0))),"",INDEX('Policy Characteristics'!K:K,MATCH($C383,'Policy Characteristics'!$C:$C,0)))</f>
        <v>electricity-sector-main.html#subsidies</v>
      </c>
      <c r="R383" s="272" t="str">
        <f>IF(ISBLANK(INDEX('Policy Characteristics'!L:L,MATCH($C383,'Policy Characteristics'!$C:$C,0))),"",INDEX('Policy Characteristics'!L:L,MATCH($C383,'Policy Characteristics'!$C:$C,0)))</f>
        <v>subsidy-for-electricity-production.html</v>
      </c>
    </row>
    <row r="384" spans="1:18" s="2" customFormat="1" x14ac:dyDescent="0.25">
      <c r="A384" s="272" t="str">
        <f>IF(ISBLANK(INDEX('Policy Characteristics'!A:A,MATCH($C384,'Policy Characteristics'!$C:$C,0))),"",INDEX('Policy Characteristics'!A:A,MATCH($C384,'Policy Characteristics'!$C:$C,0)))</f>
        <v>Electricity Supply</v>
      </c>
      <c r="B384" s="272" t="str">
        <f>IF(ISBLANK(INDEX('Policy Characteristics'!B:B,MATCH($C384,'Policy Characteristics'!$C:$C,0))),"",INDEX('Policy Characteristics'!B:B,MATCH($C384,'Policy Characteristics'!$C:$C,0)))</f>
        <v>Subsidy for Electricity Production</v>
      </c>
      <c r="C384" s="274" t="str">
        <f t="shared" si="27"/>
        <v>Subsidy for Elec Production by Fuel</v>
      </c>
      <c r="D384" s="6" t="s">
        <v>2832</v>
      </c>
      <c r="E384" s="44" t="s">
        <v>269</v>
      </c>
      <c r="F384" s="6" t="s">
        <v>2659</v>
      </c>
      <c r="G384" s="358"/>
      <c r="H384" s="43">
        <v>1585</v>
      </c>
      <c r="I384" s="6" t="s">
        <v>46</v>
      </c>
      <c r="J384" s="274" t="str">
        <f>IF(ISBLANK(INDEX('Policy Characteristics'!D:D,MATCH($C384,'Policy Characteristics'!$C:$C,0))),"",INDEX('Policy Characteristics'!D:D,MATCH($C384,'Policy Characteristics'!$C:$C,0)))</f>
        <v>Subsidy for Electricity Production</v>
      </c>
      <c r="K384" s="272" t="str">
        <f>IF(ISBLANK(INDEX('Policy Characteristics'!E:E,MATCH($C384,'Policy Characteristics'!$C:$C,0))),"",INDEX('Policy Characteristics'!E:E,MATCH($C384,'Policy Characteristics'!$C:$C,0)))</f>
        <v>elec generation subsidy</v>
      </c>
      <c r="L384" s="285">
        <f>IF(ISBLANK(INDEX('Policy Characteristics'!F:F,MATCH($C384,'Policy Characteristics'!$C:$C,0))),"",INDEX('Policy Characteristics'!F:F,MATCH($C384,'Policy Characteristics'!$C:$C,0)))</f>
        <v>0</v>
      </c>
      <c r="M384" s="285">
        <f>IF(ISBLANK(INDEX('Policy Characteristics'!G:G,MATCH($C384,'Policy Characteristics'!$C:$C,0))),"",INDEX('Policy Characteristics'!G:G,MATCH($C384,'Policy Characteristics'!$C:$C,0)))</f>
        <v>60</v>
      </c>
      <c r="N384" s="285">
        <f>IF(ISBLANK(INDEX('Policy Characteristics'!H:H,MATCH($C384,'Policy Characteristics'!$C:$C,0))),"",INDEX('Policy Characteristics'!H:H,MATCH($C384,'Policy Characteristics'!$C:$C,0)))</f>
        <v>1</v>
      </c>
      <c r="O384" s="272" t="str">
        <f>IF(ISBLANK(INDEX('Policy Characteristics'!I:I,MATCH($C384,'Policy Characteristics'!$C:$C,0))),"",INDEX('Policy Characteristics'!I:I,MATCH($C384,'Policy Characteristics'!$C:$C,0)))</f>
        <v>$/MWh</v>
      </c>
      <c r="P384" s="272"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272" t="str">
        <f>IF(ISBLANK(INDEX('Policy Characteristics'!K:K,MATCH($C384,'Policy Characteristics'!$C:$C,0))),"",INDEX('Policy Characteristics'!K:K,MATCH($C384,'Policy Characteristics'!$C:$C,0)))</f>
        <v>electricity-sector-main.html#subsidies</v>
      </c>
      <c r="R384" s="272" t="str">
        <f>IF(ISBLANK(INDEX('Policy Characteristics'!L:L,MATCH($C384,'Policy Characteristics'!$C:$C,0))),"",INDEX('Policy Characteristics'!L:L,MATCH($C384,'Policy Characteristics'!$C:$C,0)))</f>
        <v>subsidy-for-electricity-production.html</v>
      </c>
    </row>
    <row r="385" spans="1:18" s="2" customFormat="1" x14ac:dyDescent="0.25">
      <c r="A385" s="272" t="str">
        <f>IF(ISBLANK(INDEX('Policy Characteristics'!A:A,MATCH($C385,'Policy Characteristics'!$C:$C,0))),"",INDEX('Policy Characteristics'!A:A,MATCH($C385,'Policy Characteristics'!$C:$C,0)))</f>
        <v>Electricity Supply</v>
      </c>
      <c r="B385" s="272" t="str">
        <f>IF(ISBLANK(INDEX('Policy Characteristics'!B:B,MATCH($C385,'Policy Characteristics'!$C:$C,0))),"",INDEX('Policy Characteristics'!B:B,MATCH($C385,'Policy Characteristics'!$C:$C,0)))</f>
        <v>Subsidy for Electricity Production</v>
      </c>
      <c r="C385" s="274" t="str">
        <f t="shared" si="27"/>
        <v>Subsidy for Elec Production by Fuel</v>
      </c>
      <c r="D385" s="6" t="s">
        <v>2832</v>
      </c>
      <c r="E385" s="44" t="s">
        <v>270</v>
      </c>
      <c r="F385" s="6" t="s">
        <v>2659</v>
      </c>
      <c r="G385" s="358" t="s">
        <v>332</v>
      </c>
      <c r="H385" s="43">
        <v>1586</v>
      </c>
      <c r="I385" s="6" t="s">
        <v>46</v>
      </c>
      <c r="J385" s="274" t="str">
        <f>IF(ISBLANK(INDEX('Policy Characteristics'!D:D,MATCH($C385,'Policy Characteristics'!$C:$C,0))),"",INDEX('Policy Characteristics'!D:D,MATCH($C385,'Policy Characteristics'!$C:$C,0)))</f>
        <v>Subsidy for Electricity Production</v>
      </c>
      <c r="K385" s="272" t="str">
        <f>IF(ISBLANK(INDEX('Policy Characteristics'!E:E,MATCH($C385,'Policy Characteristics'!$C:$C,0))),"",INDEX('Policy Characteristics'!E:E,MATCH($C385,'Policy Characteristics'!$C:$C,0)))</f>
        <v>elec generation subsidy</v>
      </c>
      <c r="L385" s="285">
        <f>IF(ISBLANK(INDEX('Policy Characteristics'!F:F,MATCH($C385,'Policy Characteristics'!$C:$C,0))),"",INDEX('Policy Characteristics'!F:F,MATCH($C385,'Policy Characteristics'!$C:$C,0)))</f>
        <v>0</v>
      </c>
      <c r="M385" s="285">
        <f>IF(ISBLANK(INDEX('Policy Characteristics'!G:G,MATCH($C385,'Policy Characteristics'!$C:$C,0))),"",INDEX('Policy Characteristics'!G:G,MATCH($C385,'Policy Characteristics'!$C:$C,0)))</f>
        <v>60</v>
      </c>
      <c r="N385" s="285">
        <f>IF(ISBLANK(INDEX('Policy Characteristics'!H:H,MATCH($C385,'Policy Characteristics'!$C:$C,0))),"",INDEX('Policy Characteristics'!H:H,MATCH($C385,'Policy Characteristics'!$C:$C,0)))</f>
        <v>1</v>
      </c>
      <c r="O385" s="272" t="str">
        <f>IF(ISBLANK(INDEX('Policy Characteristics'!I:I,MATCH($C385,'Policy Characteristics'!$C:$C,0))),"",INDEX('Policy Characteristics'!I:I,MATCH($C385,'Policy Characteristics'!$C:$C,0)))</f>
        <v>$/MWh</v>
      </c>
      <c r="P385" s="272"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272" t="str">
        <f>IF(ISBLANK(INDEX('Policy Characteristics'!K:K,MATCH($C385,'Policy Characteristics'!$C:$C,0))),"",INDEX('Policy Characteristics'!K:K,MATCH($C385,'Policy Characteristics'!$C:$C,0)))</f>
        <v>electricity-sector-main.html#subsidies</v>
      </c>
      <c r="R385" s="272" t="str">
        <f>IF(ISBLANK(INDEX('Policy Characteristics'!L:L,MATCH($C385,'Policy Characteristics'!$C:$C,0))),"",INDEX('Policy Characteristics'!L:L,MATCH($C385,'Policy Characteristics'!$C:$C,0)))</f>
        <v>subsidy-for-electricity-production.html</v>
      </c>
    </row>
    <row r="386" spans="1:18" s="2" customFormat="1" x14ac:dyDescent="0.25">
      <c r="A386" s="272" t="str">
        <f>IF(ISBLANK(INDEX('Policy Characteristics'!A:A,MATCH($C386,'Policy Characteristics'!$C:$C,0))),"",INDEX('Policy Characteristics'!A:A,MATCH($C386,'Policy Characteristics'!$C:$C,0)))</f>
        <v>Electricity Supply</v>
      </c>
      <c r="B386" s="272" t="str">
        <f>IF(ISBLANK(INDEX('Policy Characteristics'!B:B,MATCH($C386,'Policy Characteristics'!$C:$C,0))),"",INDEX('Policy Characteristics'!B:B,MATCH($C386,'Policy Characteristics'!$C:$C,0)))</f>
        <v>Subsidy for Electricity Production</v>
      </c>
      <c r="C386" s="274" t="str">
        <f t="shared" si="27"/>
        <v>Subsidy for Elec Production by Fuel</v>
      </c>
      <c r="D386" s="6" t="s">
        <v>2833</v>
      </c>
      <c r="E386" s="44" t="s">
        <v>268</v>
      </c>
      <c r="F386" s="6" t="s">
        <v>2527</v>
      </c>
      <c r="G386" s="358" t="s">
        <v>321</v>
      </c>
      <c r="H386" s="43">
        <v>704</v>
      </c>
      <c r="I386" s="6" t="s">
        <v>46</v>
      </c>
      <c r="J386" s="274" t="str">
        <f>IF(ISBLANK(INDEX('Policy Characteristics'!D:D,MATCH($C386,'Policy Characteristics'!$C:$C,0))),"",INDEX('Policy Characteristics'!D:D,MATCH($C386,'Policy Characteristics'!$C:$C,0)))</f>
        <v>Subsidy for Electricity Production</v>
      </c>
      <c r="K386" s="272" t="str">
        <f>IF(ISBLANK(INDEX('Policy Characteristics'!E:E,MATCH($C386,'Policy Characteristics'!$C:$C,0))),"",INDEX('Policy Characteristics'!E:E,MATCH($C386,'Policy Characteristics'!$C:$C,0)))</f>
        <v>elec generation subsidy</v>
      </c>
      <c r="L386" s="285">
        <f>IF(ISBLANK(INDEX('Policy Characteristics'!F:F,MATCH($C386,'Policy Characteristics'!$C:$C,0))),"",INDEX('Policy Characteristics'!F:F,MATCH($C386,'Policy Characteristics'!$C:$C,0)))</f>
        <v>0</v>
      </c>
      <c r="M386" s="285">
        <f>IF(ISBLANK(INDEX('Policy Characteristics'!G:G,MATCH($C386,'Policy Characteristics'!$C:$C,0))),"",INDEX('Policy Characteristics'!G:G,MATCH($C386,'Policy Characteristics'!$C:$C,0)))</f>
        <v>60</v>
      </c>
      <c r="N386" s="285">
        <f>IF(ISBLANK(INDEX('Policy Characteristics'!H:H,MATCH($C386,'Policy Characteristics'!$C:$C,0))),"",INDEX('Policy Characteristics'!H:H,MATCH($C386,'Policy Characteristics'!$C:$C,0)))</f>
        <v>1</v>
      </c>
      <c r="O386" s="272" t="str">
        <f>IF(ISBLANK(INDEX('Policy Characteristics'!I:I,MATCH($C386,'Policy Characteristics'!$C:$C,0))),"",INDEX('Policy Characteristics'!I:I,MATCH($C386,'Policy Characteristics'!$C:$C,0)))</f>
        <v>$/MWh</v>
      </c>
      <c r="P386" s="272"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272" t="str">
        <f>IF(ISBLANK(INDEX('Policy Characteristics'!K:K,MATCH($C386,'Policy Characteristics'!$C:$C,0))),"",INDEX('Policy Characteristics'!K:K,MATCH($C386,'Policy Characteristics'!$C:$C,0)))</f>
        <v>electricity-sector-main.html#subsidies</v>
      </c>
      <c r="R386" s="272" t="str">
        <f>IF(ISBLANK(INDEX('Policy Characteristics'!L:L,MATCH($C386,'Policy Characteristics'!$C:$C,0))),"",INDEX('Policy Characteristics'!L:L,MATCH($C386,'Policy Characteristics'!$C:$C,0)))</f>
        <v>subsidy-for-electricity-production.html</v>
      </c>
    </row>
    <row r="387" spans="1:18" s="2" customFormat="1" x14ac:dyDescent="0.25">
      <c r="A387" s="272" t="str">
        <f>IF(ISBLANK(INDEX('Policy Characteristics'!A:A,MATCH($C387,'Policy Characteristics'!$C:$C,0))),"",INDEX('Policy Characteristics'!A:A,MATCH($C387,'Policy Characteristics'!$C:$C,0)))</f>
        <v>Electricity Supply</v>
      </c>
      <c r="B387" s="272" t="str">
        <f>IF(ISBLANK(INDEX('Policy Characteristics'!B:B,MATCH($C387,'Policy Characteristics'!$C:$C,0))),"",INDEX('Policy Characteristics'!B:B,MATCH($C387,'Policy Characteristics'!$C:$C,0)))</f>
        <v>Subsidy for Electricity Production</v>
      </c>
      <c r="C387" s="274" t="str">
        <f t="shared" si="27"/>
        <v>Subsidy for Elec Production by Fuel</v>
      </c>
      <c r="D387" s="6" t="s">
        <v>2833</v>
      </c>
      <c r="E387" s="44" t="s">
        <v>269</v>
      </c>
      <c r="F387" s="6" t="s">
        <v>2527</v>
      </c>
      <c r="G387" s="358"/>
      <c r="H387" s="43">
        <v>1587</v>
      </c>
      <c r="I387" s="6" t="s">
        <v>46</v>
      </c>
      <c r="J387" s="274" t="str">
        <f>IF(ISBLANK(INDEX('Policy Characteristics'!D:D,MATCH($C387,'Policy Characteristics'!$C:$C,0))),"",INDEX('Policy Characteristics'!D:D,MATCH($C387,'Policy Characteristics'!$C:$C,0)))</f>
        <v>Subsidy for Electricity Production</v>
      </c>
      <c r="K387" s="272" t="str">
        <f>IF(ISBLANK(INDEX('Policy Characteristics'!E:E,MATCH($C387,'Policy Characteristics'!$C:$C,0))),"",INDEX('Policy Characteristics'!E:E,MATCH($C387,'Policy Characteristics'!$C:$C,0)))</f>
        <v>elec generation subsidy</v>
      </c>
      <c r="L387" s="285">
        <f>IF(ISBLANK(INDEX('Policy Characteristics'!F:F,MATCH($C387,'Policy Characteristics'!$C:$C,0))),"",INDEX('Policy Characteristics'!F:F,MATCH($C387,'Policy Characteristics'!$C:$C,0)))</f>
        <v>0</v>
      </c>
      <c r="M387" s="285">
        <f>IF(ISBLANK(INDEX('Policy Characteristics'!G:G,MATCH($C387,'Policy Characteristics'!$C:$C,0))),"",INDEX('Policy Characteristics'!G:G,MATCH($C387,'Policy Characteristics'!$C:$C,0)))</f>
        <v>60</v>
      </c>
      <c r="N387" s="285">
        <f>IF(ISBLANK(INDEX('Policy Characteristics'!H:H,MATCH($C387,'Policy Characteristics'!$C:$C,0))),"",INDEX('Policy Characteristics'!H:H,MATCH($C387,'Policy Characteristics'!$C:$C,0)))</f>
        <v>1</v>
      </c>
      <c r="O387" s="272" t="str">
        <f>IF(ISBLANK(INDEX('Policy Characteristics'!I:I,MATCH($C387,'Policy Characteristics'!$C:$C,0))),"",INDEX('Policy Characteristics'!I:I,MATCH($C387,'Policy Characteristics'!$C:$C,0)))</f>
        <v>$/MWh</v>
      </c>
      <c r="P387" s="272"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272" t="str">
        <f>IF(ISBLANK(INDEX('Policy Characteristics'!K:K,MATCH($C387,'Policy Characteristics'!$C:$C,0))),"",INDEX('Policy Characteristics'!K:K,MATCH($C387,'Policy Characteristics'!$C:$C,0)))</f>
        <v>electricity-sector-main.html#subsidies</v>
      </c>
      <c r="R387" s="272" t="str">
        <f>IF(ISBLANK(INDEX('Policy Characteristics'!L:L,MATCH($C387,'Policy Characteristics'!$C:$C,0))),"",INDEX('Policy Characteristics'!L:L,MATCH($C387,'Policy Characteristics'!$C:$C,0)))</f>
        <v>subsidy-for-electricity-production.html</v>
      </c>
    </row>
    <row r="388" spans="1:18" s="2" customFormat="1" x14ac:dyDescent="0.25">
      <c r="A388" s="272" t="str">
        <f>IF(ISBLANK(INDEX('Policy Characteristics'!A:A,MATCH($C388,'Policy Characteristics'!$C:$C,0))),"",INDEX('Policy Characteristics'!A:A,MATCH($C388,'Policy Characteristics'!$C:$C,0)))</f>
        <v>Electricity Supply</v>
      </c>
      <c r="B388" s="272" t="str">
        <f>IF(ISBLANK(INDEX('Policy Characteristics'!B:B,MATCH($C388,'Policy Characteristics'!$C:$C,0))),"",INDEX('Policy Characteristics'!B:B,MATCH($C388,'Policy Characteristics'!$C:$C,0)))</f>
        <v>Subsidy for Electricity Production</v>
      </c>
      <c r="C388" s="274" t="str">
        <f t="shared" si="27"/>
        <v>Subsidy for Elec Production by Fuel</v>
      </c>
      <c r="D388" s="6" t="s">
        <v>2833</v>
      </c>
      <c r="E388" s="44" t="s">
        <v>270</v>
      </c>
      <c r="F388" s="6" t="s">
        <v>2527</v>
      </c>
      <c r="G388" s="358" t="s">
        <v>332</v>
      </c>
      <c r="H388" s="43">
        <v>1588</v>
      </c>
      <c r="I388" s="6" t="s">
        <v>46</v>
      </c>
      <c r="J388" s="274" t="str">
        <f>IF(ISBLANK(INDEX('Policy Characteristics'!D:D,MATCH($C388,'Policy Characteristics'!$C:$C,0))),"",INDEX('Policy Characteristics'!D:D,MATCH($C388,'Policy Characteristics'!$C:$C,0)))</f>
        <v>Subsidy for Electricity Production</v>
      </c>
      <c r="K388" s="272" t="str">
        <f>IF(ISBLANK(INDEX('Policy Characteristics'!E:E,MATCH($C388,'Policy Characteristics'!$C:$C,0))),"",INDEX('Policy Characteristics'!E:E,MATCH($C388,'Policy Characteristics'!$C:$C,0)))</f>
        <v>elec generation subsidy</v>
      </c>
      <c r="L388" s="285">
        <f>IF(ISBLANK(INDEX('Policy Characteristics'!F:F,MATCH($C388,'Policy Characteristics'!$C:$C,0))),"",INDEX('Policy Characteristics'!F:F,MATCH($C388,'Policy Characteristics'!$C:$C,0)))</f>
        <v>0</v>
      </c>
      <c r="M388" s="285">
        <f>IF(ISBLANK(INDEX('Policy Characteristics'!G:G,MATCH($C388,'Policy Characteristics'!$C:$C,0))),"",INDEX('Policy Characteristics'!G:G,MATCH($C388,'Policy Characteristics'!$C:$C,0)))</f>
        <v>60</v>
      </c>
      <c r="N388" s="285">
        <f>IF(ISBLANK(INDEX('Policy Characteristics'!H:H,MATCH($C388,'Policy Characteristics'!$C:$C,0))),"",INDEX('Policy Characteristics'!H:H,MATCH($C388,'Policy Characteristics'!$C:$C,0)))</f>
        <v>1</v>
      </c>
      <c r="O388" s="272" t="str">
        <f>IF(ISBLANK(INDEX('Policy Characteristics'!I:I,MATCH($C388,'Policy Characteristics'!$C:$C,0))),"",INDEX('Policy Characteristics'!I:I,MATCH($C388,'Policy Characteristics'!$C:$C,0)))</f>
        <v>$/MWh</v>
      </c>
      <c r="P388" s="272"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272" t="str">
        <f>IF(ISBLANK(INDEX('Policy Characteristics'!K:K,MATCH($C388,'Policy Characteristics'!$C:$C,0))),"",INDEX('Policy Characteristics'!K:K,MATCH($C388,'Policy Characteristics'!$C:$C,0)))</f>
        <v>electricity-sector-main.html#subsidies</v>
      </c>
      <c r="R388" s="272" t="str">
        <f>IF(ISBLANK(INDEX('Policy Characteristics'!L:L,MATCH($C388,'Policy Characteristics'!$C:$C,0))),"",INDEX('Policy Characteristics'!L:L,MATCH($C388,'Policy Characteristics'!$C:$C,0)))</f>
        <v>subsidy-for-electricity-production.html</v>
      </c>
    </row>
    <row r="389" spans="1:18" x14ac:dyDescent="0.25">
      <c r="A389" s="272" t="str">
        <f>IF(ISBLANK(INDEX('Policy Characteristics'!A:A,MATCH($C389,'Policy Characteristics'!$C:$C,0))),"",INDEX('Policy Characteristics'!A:A,MATCH($C389,'Policy Characteristics'!$C:$C,0)))</f>
        <v>Industry</v>
      </c>
      <c r="B389" s="272" t="str">
        <f>IF(ISBLANK(INDEX('Policy Characteristics'!B:B,MATCH($C389,'Policy Characteristics'!$C:$C,0))),"",INDEX('Policy Characteristics'!B:B,MATCH($C389,'Policy Characteristics'!$C:$C,0)))</f>
        <v>Buy In-Region Products</v>
      </c>
      <c r="C389" s="275" t="s">
        <v>3326</v>
      </c>
      <c r="D389" s="44" t="s">
        <v>3189</v>
      </c>
      <c r="E389" s="6"/>
      <c r="F389" t="s">
        <v>3214</v>
      </c>
      <c r="G389" s="44"/>
      <c r="H389" s="43">
        <v>1537</v>
      </c>
      <c r="I389" s="44" t="s">
        <v>45</v>
      </c>
      <c r="J389" s="274" t="str">
        <f>IF(ISBLANK(INDEX('Policy Characteristics'!D:D,MATCH($C389,'Policy Characteristics'!$C:$C,0))),"",INDEX('Policy Characteristics'!D:D,MATCH($C389,'Policy Characteristics'!$C:$C,0)))</f>
        <v>Buy In-Region Products</v>
      </c>
      <c r="K389" s="272" t="str">
        <f>IF(ISBLANK(INDEX('Policy Characteristics'!E:E,MATCH($C389,'Policy Characteristics'!$C:$C,0))),"",INDEX('Policy Characteristics'!E:E,MATCH($C389,'Policy Characteristics'!$C:$C,0)))</f>
        <v>indst buy in region outputs</v>
      </c>
      <c r="L389" s="285">
        <f>IF(ISBLANK(INDEX('Policy Characteristics'!F:F,MATCH($C389,'Policy Characteristics'!$C:$C,0))),"",INDEX('Policy Characteristics'!F:F,MATCH($C389,'Policy Characteristics'!$C:$C,0)))</f>
        <v>0</v>
      </c>
      <c r="M389" s="285">
        <f>IF(ISBLANK(INDEX('Policy Characteristics'!G:G,MATCH($C389,'Policy Characteristics'!$C:$C,0))),"",INDEX('Policy Characteristics'!G:G,MATCH($C389,'Policy Characteristics'!$C:$C,0)))</f>
        <v>0.5</v>
      </c>
      <c r="N389" s="285">
        <f>IF(ISBLANK(INDEX('Policy Characteristics'!H:H,MATCH($C389,'Policy Characteristics'!$C:$C,0))),"",INDEX('Policy Characteristics'!H:H,MATCH($C389,'Policy Characteristics'!$C:$C,0)))</f>
        <v>0.01</v>
      </c>
      <c r="O389" s="272" t="str">
        <f>IF(ISBLANK(INDEX('Policy Characteristics'!I:I,MATCH($C389,'Policy Characteristics'!$C:$C,0))),"",INDEX('Policy Characteristics'!I:I,MATCH($C389,'Policy Characteristics'!$C:$C,0)))</f>
        <v>% of imports shifted</v>
      </c>
      <c r="P389" s="272"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272" t="str">
        <f>IF(ISBLANK(INDEX('Policy Characteristics'!K:K,MATCH($C389,'Policy Characteristics'!$C:$C,0))),"",INDEX('Policy Characteristics'!K:K,MATCH($C389,'Policy Characteristics'!$C:$C,0)))</f>
        <v/>
      </c>
      <c r="R389" s="272" t="str">
        <f>IF(ISBLANK(INDEX('Policy Characteristics'!L:L,MATCH($C389,'Policy Characteristics'!$C:$C,0))),"",INDEX('Policy Characteristics'!L:L,MATCH($C389,'Policy Characteristics'!$C:$C,0)))</f>
        <v/>
      </c>
    </row>
    <row r="390" spans="1:18" x14ac:dyDescent="0.25">
      <c r="A390" s="272" t="str">
        <f>IF(ISBLANK(INDEX('Policy Characteristics'!A:A,MATCH($C390,'Policy Characteristics'!$C:$C,0))),"",INDEX('Policy Characteristics'!A:A,MATCH($C390,'Policy Characteristics'!$C:$C,0)))</f>
        <v>Industry</v>
      </c>
      <c r="B390" s="272" t="str">
        <f>IF(ISBLANK(INDEX('Policy Characteristics'!B:B,MATCH($C390,'Policy Characteristics'!$C:$C,0))),"",INDEX('Policy Characteristics'!B:B,MATCH($C390,'Policy Characteristics'!$C:$C,0)))</f>
        <v>Buy In-Region Products</v>
      </c>
      <c r="C390" s="274" t="str">
        <f>C$389</f>
        <v>Fraction of Imported Industrial Outputs Shifted to In Region Suppliers</v>
      </c>
      <c r="D390" s="6" t="s">
        <v>3190</v>
      </c>
      <c r="E390" s="6"/>
      <c r="F390" t="s">
        <v>2845</v>
      </c>
      <c r="G390" s="45"/>
      <c r="H390" s="43">
        <v>1538</v>
      </c>
      <c r="I390" s="44" t="s">
        <v>45</v>
      </c>
      <c r="J390" s="274" t="str">
        <f>IF(ISBLANK(INDEX('Policy Characteristics'!D:D,MATCH($C390,'Policy Characteristics'!$C:$C,0))),"",INDEX('Policy Characteristics'!D:D,MATCH($C390,'Policy Characteristics'!$C:$C,0)))</f>
        <v>Buy In-Region Products</v>
      </c>
      <c r="K390" s="272" t="str">
        <f>IF(ISBLANK(INDEX('Policy Characteristics'!E:E,MATCH($C390,'Policy Characteristics'!$C:$C,0))),"",INDEX('Policy Characteristics'!E:E,MATCH($C390,'Policy Characteristics'!$C:$C,0)))</f>
        <v>indst buy in region outputs</v>
      </c>
      <c r="L390" s="285">
        <f>IF(ISBLANK(INDEX('Policy Characteristics'!F:F,MATCH($C390,'Policy Characteristics'!$C:$C,0))),"",INDEX('Policy Characteristics'!F:F,MATCH($C390,'Policy Characteristics'!$C:$C,0)))</f>
        <v>0</v>
      </c>
      <c r="M390" s="285">
        <f>IF(ISBLANK(INDEX('Policy Characteristics'!G:G,MATCH($C390,'Policy Characteristics'!$C:$C,0))),"",INDEX('Policy Characteristics'!G:G,MATCH($C390,'Policy Characteristics'!$C:$C,0)))</f>
        <v>0.5</v>
      </c>
      <c r="N390" s="285">
        <f>IF(ISBLANK(INDEX('Policy Characteristics'!H:H,MATCH($C390,'Policy Characteristics'!$C:$C,0))),"",INDEX('Policy Characteristics'!H:H,MATCH($C390,'Policy Characteristics'!$C:$C,0)))</f>
        <v>0.01</v>
      </c>
      <c r="O390" s="272" t="str">
        <f>IF(ISBLANK(INDEX('Policy Characteristics'!I:I,MATCH($C390,'Policy Characteristics'!$C:$C,0))),"",INDEX('Policy Characteristics'!I:I,MATCH($C390,'Policy Characteristics'!$C:$C,0)))</f>
        <v>% of imports shifted</v>
      </c>
      <c r="P390" s="272"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272" t="str">
        <f>IF(ISBLANK(INDEX('Policy Characteristics'!K:K,MATCH($C390,'Policy Characteristics'!$C:$C,0))),"",INDEX('Policy Characteristics'!K:K,MATCH($C390,'Policy Characteristics'!$C:$C,0)))</f>
        <v/>
      </c>
      <c r="R390" s="272" t="str">
        <f>IF(ISBLANK(INDEX('Policy Characteristics'!L:L,MATCH($C390,'Policy Characteristics'!$C:$C,0))),"",INDEX('Policy Characteristics'!L:L,MATCH($C390,'Policy Characteristics'!$C:$C,0)))</f>
        <v/>
      </c>
    </row>
    <row r="391" spans="1:18" x14ac:dyDescent="0.25">
      <c r="A391" s="272" t="str">
        <f>IF(ISBLANK(INDEX('Policy Characteristics'!A:A,MATCH($C391,'Policy Characteristics'!$C:$C,0))),"",INDEX('Policy Characteristics'!A:A,MATCH($C391,'Policy Characteristics'!$C:$C,0)))</f>
        <v>Industry</v>
      </c>
      <c r="B391" s="272" t="str">
        <f>IF(ISBLANK(INDEX('Policy Characteristics'!B:B,MATCH($C391,'Policy Characteristics'!$C:$C,0))),"",INDEX('Policy Characteristics'!B:B,MATCH($C391,'Policy Characteristics'!$C:$C,0)))</f>
        <v>Buy In-Region Products</v>
      </c>
      <c r="C391" s="274" t="str">
        <f t="shared" ref="C391:C413" si="28">C$389</f>
        <v>Fraction of Imported Industrial Outputs Shifted to In Region Suppliers</v>
      </c>
      <c r="D391" s="6" t="s">
        <v>3191</v>
      </c>
      <c r="E391" s="6"/>
      <c r="F391" t="s">
        <v>3161</v>
      </c>
      <c r="G391" s="45"/>
      <c r="H391" s="43">
        <v>1539</v>
      </c>
      <c r="I391" s="44" t="s">
        <v>45</v>
      </c>
      <c r="J391" s="274" t="str">
        <f>IF(ISBLANK(INDEX('Policy Characteristics'!D:D,MATCH($C391,'Policy Characteristics'!$C:$C,0))),"",INDEX('Policy Characteristics'!D:D,MATCH($C391,'Policy Characteristics'!$C:$C,0)))</f>
        <v>Buy In-Region Products</v>
      </c>
      <c r="K391" s="272" t="str">
        <f>IF(ISBLANK(INDEX('Policy Characteristics'!E:E,MATCH($C391,'Policy Characteristics'!$C:$C,0))),"",INDEX('Policy Characteristics'!E:E,MATCH($C391,'Policy Characteristics'!$C:$C,0)))</f>
        <v>indst buy in region outputs</v>
      </c>
      <c r="L391" s="285">
        <f>IF(ISBLANK(INDEX('Policy Characteristics'!F:F,MATCH($C391,'Policy Characteristics'!$C:$C,0))),"",INDEX('Policy Characteristics'!F:F,MATCH($C391,'Policy Characteristics'!$C:$C,0)))</f>
        <v>0</v>
      </c>
      <c r="M391" s="285">
        <f>IF(ISBLANK(INDEX('Policy Characteristics'!G:G,MATCH($C391,'Policy Characteristics'!$C:$C,0))),"",INDEX('Policy Characteristics'!G:G,MATCH($C391,'Policy Characteristics'!$C:$C,0)))</f>
        <v>0.5</v>
      </c>
      <c r="N391" s="285">
        <f>IF(ISBLANK(INDEX('Policy Characteristics'!H:H,MATCH($C391,'Policy Characteristics'!$C:$C,0))),"",INDEX('Policy Characteristics'!H:H,MATCH($C391,'Policy Characteristics'!$C:$C,0)))</f>
        <v>0.01</v>
      </c>
      <c r="O391" s="272" t="str">
        <f>IF(ISBLANK(INDEX('Policy Characteristics'!I:I,MATCH($C391,'Policy Characteristics'!$C:$C,0))),"",INDEX('Policy Characteristics'!I:I,MATCH($C391,'Policy Characteristics'!$C:$C,0)))</f>
        <v>% of imports shifted</v>
      </c>
      <c r="P391" s="272"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272" t="str">
        <f>IF(ISBLANK(INDEX('Policy Characteristics'!K:K,MATCH($C391,'Policy Characteristics'!$C:$C,0))),"",INDEX('Policy Characteristics'!K:K,MATCH($C391,'Policy Characteristics'!$C:$C,0)))</f>
        <v/>
      </c>
      <c r="R391" s="272" t="str">
        <f>IF(ISBLANK(INDEX('Policy Characteristics'!L:L,MATCH($C391,'Policy Characteristics'!$C:$C,0))),"",INDEX('Policy Characteristics'!L:L,MATCH($C391,'Policy Characteristics'!$C:$C,0)))</f>
        <v/>
      </c>
    </row>
    <row r="392" spans="1:18" x14ac:dyDescent="0.25">
      <c r="A392" s="272" t="str">
        <f>IF(ISBLANK(INDEX('Policy Characteristics'!A:A,MATCH($C392,'Policy Characteristics'!$C:$C,0))),"",INDEX('Policy Characteristics'!A:A,MATCH($C392,'Policy Characteristics'!$C:$C,0)))</f>
        <v>Industry</v>
      </c>
      <c r="B392" s="272" t="str">
        <f>IF(ISBLANK(INDEX('Policy Characteristics'!B:B,MATCH($C392,'Policy Characteristics'!$C:$C,0))),"",INDEX('Policy Characteristics'!B:B,MATCH($C392,'Policy Characteristics'!$C:$C,0)))</f>
        <v>Buy In-Region Products</v>
      </c>
      <c r="C392" s="274" t="str">
        <f t="shared" si="28"/>
        <v>Fraction of Imported Industrial Outputs Shifted to In Region Suppliers</v>
      </c>
      <c r="D392" s="6" t="s">
        <v>3192</v>
      </c>
      <c r="E392" s="6"/>
      <c r="F392" t="s">
        <v>3162</v>
      </c>
      <c r="G392" s="45"/>
      <c r="H392" s="43">
        <v>1540</v>
      </c>
      <c r="I392" s="44" t="s">
        <v>45</v>
      </c>
      <c r="J392" s="274" t="str">
        <f>IF(ISBLANK(INDEX('Policy Characteristics'!D:D,MATCH($C392,'Policy Characteristics'!$C:$C,0))),"",INDEX('Policy Characteristics'!D:D,MATCH($C392,'Policy Characteristics'!$C:$C,0)))</f>
        <v>Buy In-Region Products</v>
      </c>
      <c r="K392" s="272" t="str">
        <f>IF(ISBLANK(INDEX('Policy Characteristics'!E:E,MATCH($C392,'Policy Characteristics'!$C:$C,0))),"",INDEX('Policy Characteristics'!E:E,MATCH($C392,'Policy Characteristics'!$C:$C,0)))</f>
        <v>indst buy in region outputs</v>
      </c>
      <c r="L392" s="285">
        <f>IF(ISBLANK(INDEX('Policy Characteristics'!F:F,MATCH($C392,'Policy Characteristics'!$C:$C,0))),"",INDEX('Policy Characteristics'!F:F,MATCH($C392,'Policy Characteristics'!$C:$C,0)))</f>
        <v>0</v>
      </c>
      <c r="M392" s="285">
        <f>IF(ISBLANK(INDEX('Policy Characteristics'!G:G,MATCH($C392,'Policy Characteristics'!$C:$C,0))),"",INDEX('Policy Characteristics'!G:G,MATCH($C392,'Policy Characteristics'!$C:$C,0)))</f>
        <v>0.5</v>
      </c>
      <c r="N392" s="285">
        <f>IF(ISBLANK(INDEX('Policy Characteristics'!H:H,MATCH($C392,'Policy Characteristics'!$C:$C,0))),"",INDEX('Policy Characteristics'!H:H,MATCH($C392,'Policy Characteristics'!$C:$C,0)))</f>
        <v>0.01</v>
      </c>
      <c r="O392" s="272" t="str">
        <f>IF(ISBLANK(INDEX('Policy Characteristics'!I:I,MATCH($C392,'Policy Characteristics'!$C:$C,0))),"",INDEX('Policy Characteristics'!I:I,MATCH($C392,'Policy Characteristics'!$C:$C,0)))</f>
        <v>% of imports shifted</v>
      </c>
      <c r="P392" s="272"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272" t="str">
        <f>IF(ISBLANK(INDEX('Policy Characteristics'!K:K,MATCH($C392,'Policy Characteristics'!$C:$C,0))),"",INDEX('Policy Characteristics'!K:K,MATCH($C392,'Policy Characteristics'!$C:$C,0)))</f>
        <v/>
      </c>
      <c r="R392" s="272" t="str">
        <f>IF(ISBLANK(INDEX('Policy Characteristics'!L:L,MATCH($C392,'Policy Characteristics'!$C:$C,0))),"",INDEX('Policy Characteristics'!L:L,MATCH($C392,'Policy Characteristics'!$C:$C,0)))</f>
        <v/>
      </c>
    </row>
    <row r="393" spans="1:18" x14ac:dyDescent="0.25">
      <c r="A393" s="272" t="str">
        <f>IF(ISBLANK(INDEX('Policy Characteristics'!A:A,MATCH($C393,'Policy Characteristics'!$C:$C,0))),"",INDEX('Policy Characteristics'!A:A,MATCH($C393,'Policy Characteristics'!$C:$C,0)))</f>
        <v>Industry</v>
      </c>
      <c r="B393" s="272" t="str">
        <f>IF(ISBLANK(INDEX('Policy Characteristics'!B:B,MATCH($C393,'Policy Characteristics'!$C:$C,0))),"",INDEX('Policy Characteristics'!B:B,MATCH($C393,'Policy Characteristics'!$C:$C,0)))</f>
        <v>Buy In-Region Products</v>
      </c>
      <c r="C393" s="274" t="str">
        <f t="shared" si="28"/>
        <v>Fraction of Imported Industrial Outputs Shifted to In Region Suppliers</v>
      </c>
      <c r="D393" s="6" t="s">
        <v>3193</v>
      </c>
      <c r="E393" s="6"/>
      <c r="F393" t="s">
        <v>3163</v>
      </c>
      <c r="G393" s="45"/>
      <c r="H393" s="43">
        <v>1541</v>
      </c>
      <c r="I393" s="44" t="s">
        <v>45</v>
      </c>
      <c r="J393" s="274" t="str">
        <f>IF(ISBLANK(INDEX('Policy Characteristics'!D:D,MATCH($C393,'Policy Characteristics'!$C:$C,0))),"",INDEX('Policy Characteristics'!D:D,MATCH($C393,'Policy Characteristics'!$C:$C,0)))</f>
        <v>Buy In-Region Products</v>
      </c>
      <c r="K393" s="272" t="str">
        <f>IF(ISBLANK(INDEX('Policy Characteristics'!E:E,MATCH($C393,'Policy Characteristics'!$C:$C,0))),"",INDEX('Policy Characteristics'!E:E,MATCH($C393,'Policy Characteristics'!$C:$C,0)))</f>
        <v>indst buy in region outputs</v>
      </c>
      <c r="L393" s="285">
        <f>IF(ISBLANK(INDEX('Policy Characteristics'!F:F,MATCH($C393,'Policy Characteristics'!$C:$C,0))),"",INDEX('Policy Characteristics'!F:F,MATCH($C393,'Policy Characteristics'!$C:$C,0)))</f>
        <v>0</v>
      </c>
      <c r="M393" s="285">
        <f>IF(ISBLANK(INDEX('Policy Characteristics'!G:G,MATCH($C393,'Policy Characteristics'!$C:$C,0))),"",INDEX('Policy Characteristics'!G:G,MATCH($C393,'Policy Characteristics'!$C:$C,0)))</f>
        <v>0.5</v>
      </c>
      <c r="N393" s="285">
        <f>IF(ISBLANK(INDEX('Policy Characteristics'!H:H,MATCH($C393,'Policy Characteristics'!$C:$C,0))),"",INDEX('Policy Characteristics'!H:H,MATCH($C393,'Policy Characteristics'!$C:$C,0)))</f>
        <v>0.01</v>
      </c>
      <c r="O393" s="272" t="str">
        <f>IF(ISBLANK(INDEX('Policy Characteristics'!I:I,MATCH($C393,'Policy Characteristics'!$C:$C,0))),"",INDEX('Policy Characteristics'!I:I,MATCH($C393,'Policy Characteristics'!$C:$C,0)))</f>
        <v>% of imports shifted</v>
      </c>
      <c r="P393" s="272"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272" t="str">
        <f>IF(ISBLANK(INDEX('Policy Characteristics'!K:K,MATCH($C393,'Policy Characteristics'!$C:$C,0))),"",INDEX('Policy Characteristics'!K:K,MATCH($C393,'Policy Characteristics'!$C:$C,0)))</f>
        <v/>
      </c>
      <c r="R393" s="272" t="str">
        <f>IF(ISBLANK(INDEX('Policy Characteristics'!L:L,MATCH($C393,'Policy Characteristics'!$C:$C,0))),"",INDEX('Policy Characteristics'!L:L,MATCH($C393,'Policy Characteristics'!$C:$C,0)))</f>
        <v/>
      </c>
    </row>
    <row r="394" spans="1:18" x14ac:dyDescent="0.25">
      <c r="A394" s="272" t="str">
        <f>IF(ISBLANK(INDEX('Policy Characteristics'!A:A,MATCH($C394,'Policy Characteristics'!$C:$C,0))),"",INDEX('Policy Characteristics'!A:A,MATCH($C394,'Policy Characteristics'!$C:$C,0)))</f>
        <v>Industry</v>
      </c>
      <c r="B394" s="272" t="str">
        <f>IF(ISBLANK(INDEX('Policy Characteristics'!B:B,MATCH($C394,'Policy Characteristics'!$C:$C,0))),"",INDEX('Policy Characteristics'!B:B,MATCH($C394,'Policy Characteristics'!$C:$C,0)))</f>
        <v>Buy In-Region Products</v>
      </c>
      <c r="C394" s="274" t="str">
        <f t="shared" si="28"/>
        <v>Fraction of Imported Industrial Outputs Shifted to In Region Suppliers</v>
      </c>
      <c r="D394" s="6" t="s">
        <v>3194</v>
      </c>
      <c r="E394" s="6"/>
      <c r="F394" t="s">
        <v>3164</v>
      </c>
      <c r="G394" s="45"/>
      <c r="H394" s="43">
        <v>1542</v>
      </c>
      <c r="I394" s="44" t="s">
        <v>46</v>
      </c>
      <c r="J394" s="274" t="str">
        <f>IF(ISBLANK(INDEX('Policy Characteristics'!D:D,MATCH($C394,'Policy Characteristics'!$C:$C,0))),"",INDEX('Policy Characteristics'!D:D,MATCH($C394,'Policy Characteristics'!$C:$C,0)))</f>
        <v>Buy In-Region Products</v>
      </c>
      <c r="K394" s="272" t="str">
        <f>IF(ISBLANK(INDEX('Policy Characteristics'!E:E,MATCH($C394,'Policy Characteristics'!$C:$C,0))),"",INDEX('Policy Characteristics'!E:E,MATCH($C394,'Policy Characteristics'!$C:$C,0)))</f>
        <v>indst buy in region outputs</v>
      </c>
      <c r="L394" s="285">
        <f>IF(ISBLANK(INDEX('Policy Characteristics'!F:F,MATCH($C394,'Policy Characteristics'!$C:$C,0))),"",INDEX('Policy Characteristics'!F:F,MATCH($C394,'Policy Characteristics'!$C:$C,0)))</f>
        <v>0</v>
      </c>
      <c r="M394" s="285">
        <f>IF(ISBLANK(INDEX('Policy Characteristics'!G:G,MATCH($C394,'Policy Characteristics'!$C:$C,0))),"",INDEX('Policy Characteristics'!G:G,MATCH($C394,'Policy Characteristics'!$C:$C,0)))</f>
        <v>0.5</v>
      </c>
      <c r="N394" s="285">
        <f>IF(ISBLANK(INDEX('Policy Characteristics'!H:H,MATCH($C394,'Policy Characteristics'!$C:$C,0))),"",INDEX('Policy Characteristics'!H:H,MATCH($C394,'Policy Characteristics'!$C:$C,0)))</f>
        <v>0.01</v>
      </c>
      <c r="O394" s="272" t="str">
        <f>IF(ISBLANK(INDEX('Policy Characteristics'!I:I,MATCH($C394,'Policy Characteristics'!$C:$C,0))),"",INDEX('Policy Characteristics'!I:I,MATCH($C394,'Policy Characteristics'!$C:$C,0)))</f>
        <v>% of imports shifted</v>
      </c>
      <c r="P394" s="272"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272" t="str">
        <f>IF(ISBLANK(INDEX('Policy Characteristics'!K:K,MATCH($C394,'Policy Characteristics'!$C:$C,0))),"",INDEX('Policy Characteristics'!K:K,MATCH($C394,'Policy Characteristics'!$C:$C,0)))</f>
        <v/>
      </c>
      <c r="R394" s="272" t="str">
        <f>IF(ISBLANK(INDEX('Policy Characteristics'!L:L,MATCH($C394,'Policy Characteristics'!$C:$C,0))),"",INDEX('Policy Characteristics'!L:L,MATCH($C394,'Policy Characteristics'!$C:$C,0)))</f>
        <v/>
      </c>
    </row>
    <row r="395" spans="1:18" x14ac:dyDescent="0.25">
      <c r="A395" s="272" t="str">
        <f>IF(ISBLANK(INDEX('Policy Characteristics'!A:A,MATCH($C395,'Policy Characteristics'!$C:$C,0))),"",INDEX('Policy Characteristics'!A:A,MATCH($C395,'Policy Characteristics'!$C:$C,0)))</f>
        <v>Industry</v>
      </c>
      <c r="B395" s="272" t="str">
        <f>IF(ISBLANK(INDEX('Policy Characteristics'!B:B,MATCH($C395,'Policy Characteristics'!$C:$C,0))),"",INDEX('Policy Characteristics'!B:B,MATCH($C395,'Policy Characteristics'!$C:$C,0)))</f>
        <v>Buy In-Region Products</v>
      </c>
      <c r="C395" s="274" t="str">
        <f t="shared" si="28"/>
        <v>Fraction of Imported Industrial Outputs Shifted to In Region Suppliers</v>
      </c>
      <c r="D395" s="6" t="s">
        <v>3195</v>
      </c>
      <c r="E395" s="6"/>
      <c r="F395" t="s">
        <v>3165</v>
      </c>
      <c r="G395" s="45"/>
      <c r="H395" s="43">
        <v>1543</v>
      </c>
      <c r="I395" s="44" t="s">
        <v>46</v>
      </c>
      <c r="J395" s="274" t="str">
        <f>IF(ISBLANK(INDEX('Policy Characteristics'!D:D,MATCH($C395,'Policy Characteristics'!$C:$C,0))),"",INDEX('Policy Characteristics'!D:D,MATCH($C395,'Policy Characteristics'!$C:$C,0)))</f>
        <v>Buy In-Region Products</v>
      </c>
      <c r="K395" s="272" t="str">
        <f>IF(ISBLANK(INDEX('Policy Characteristics'!E:E,MATCH($C395,'Policy Characteristics'!$C:$C,0))),"",INDEX('Policy Characteristics'!E:E,MATCH($C395,'Policy Characteristics'!$C:$C,0)))</f>
        <v>indst buy in region outputs</v>
      </c>
      <c r="L395" s="285">
        <f>IF(ISBLANK(INDEX('Policy Characteristics'!F:F,MATCH($C395,'Policy Characteristics'!$C:$C,0))),"",INDEX('Policy Characteristics'!F:F,MATCH($C395,'Policy Characteristics'!$C:$C,0)))</f>
        <v>0</v>
      </c>
      <c r="M395" s="285">
        <f>IF(ISBLANK(INDEX('Policy Characteristics'!G:G,MATCH($C395,'Policy Characteristics'!$C:$C,0))),"",INDEX('Policy Characteristics'!G:G,MATCH($C395,'Policy Characteristics'!$C:$C,0)))</f>
        <v>0.5</v>
      </c>
      <c r="N395" s="285">
        <f>IF(ISBLANK(INDEX('Policy Characteristics'!H:H,MATCH($C395,'Policy Characteristics'!$C:$C,0))),"",INDEX('Policy Characteristics'!H:H,MATCH($C395,'Policy Characteristics'!$C:$C,0)))</f>
        <v>0.01</v>
      </c>
      <c r="O395" s="272" t="str">
        <f>IF(ISBLANK(INDEX('Policy Characteristics'!I:I,MATCH($C395,'Policy Characteristics'!$C:$C,0))),"",INDEX('Policy Characteristics'!I:I,MATCH($C395,'Policy Characteristics'!$C:$C,0)))</f>
        <v>% of imports shifted</v>
      </c>
      <c r="P395" s="272"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272" t="str">
        <f>IF(ISBLANK(INDEX('Policy Characteristics'!K:K,MATCH($C395,'Policy Characteristics'!$C:$C,0))),"",INDEX('Policy Characteristics'!K:K,MATCH($C395,'Policy Characteristics'!$C:$C,0)))</f>
        <v/>
      </c>
      <c r="R395" s="272" t="str">
        <f>IF(ISBLANK(INDEX('Policy Characteristics'!L:L,MATCH($C395,'Policy Characteristics'!$C:$C,0))),"",INDEX('Policy Characteristics'!L:L,MATCH($C395,'Policy Characteristics'!$C:$C,0)))</f>
        <v/>
      </c>
    </row>
    <row r="396" spans="1:18" x14ac:dyDescent="0.25">
      <c r="A396" s="272" t="str">
        <f>IF(ISBLANK(INDEX('Policy Characteristics'!A:A,MATCH($C396,'Policy Characteristics'!$C:$C,0))),"",INDEX('Policy Characteristics'!A:A,MATCH($C396,'Policy Characteristics'!$C:$C,0)))</f>
        <v>Industry</v>
      </c>
      <c r="B396" s="272" t="str">
        <f>IF(ISBLANK(INDEX('Policy Characteristics'!B:B,MATCH($C396,'Policy Characteristics'!$C:$C,0))),"",INDEX('Policy Characteristics'!B:B,MATCH($C396,'Policy Characteristics'!$C:$C,0)))</f>
        <v>Buy In-Region Products</v>
      </c>
      <c r="C396" s="274" t="str">
        <f t="shared" si="28"/>
        <v>Fraction of Imported Industrial Outputs Shifted to In Region Suppliers</v>
      </c>
      <c r="D396" s="6" t="s">
        <v>3196</v>
      </c>
      <c r="E396" s="6"/>
      <c r="F396" t="s">
        <v>3166</v>
      </c>
      <c r="G396" s="45"/>
      <c r="H396" s="43">
        <v>1544</v>
      </c>
      <c r="I396" s="44" t="s">
        <v>45</v>
      </c>
      <c r="J396" s="274" t="str">
        <f>IF(ISBLANK(INDEX('Policy Characteristics'!D:D,MATCH($C396,'Policy Characteristics'!$C:$C,0))),"",INDEX('Policy Characteristics'!D:D,MATCH($C396,'Policy Characteristics'!$C:$C,0)))</f>
        <v>Buy In-Region Products</v>
      </c>
      <c r="K396" s="272" t="str">
        <f>IF(ISBLANK(INDEX('Policy Characteristics'!E:E,MATCH($C396,'Policy Characteristics'!$C:$C,0))),"",INDEX('Policy Characteristics'!E:E,MATCH($C396,'Policy Characteristics'!$C:$C,0)))</f>
        <v>indst buy in region outputs</v>
      </c>
      <c r="L396" s="285">
        <f>IF(ISBLANK(INDEX('Policy Characteristics'!F:F,MATCH($C396,'Policy Characteristics'!$C:$C,0))),"",INDEX('Policy Characteristics'!F:F,MATCH($C396,'Policy Characteristics'!$C:$C,0)))</f>
        <v>0</v>
      </c>
      <c r="M396" s="285">
        <f>IF(ISBLANK(INDEX('Policy Characteristics'!G:G,MATCH($C396,'Policy Characteristics'!$C:$C,0))),"",INDEX('Policy Characteristics'!G:G,MATCH($C396,'Policy Characteristics'!$C:$C,0)))</f>
        <v>0.5</v>
      </c>
      <c r="N396" s="285">
        <f>IF(ISBLANK(INDEX('Policy Characteristics'!H:H,MATCH($C396,'Policy Characteristics'!$C:$C,0))),"",INDEX('Policy Characteristics'!H:H,MATCH($C396,'Policy Characteristics'!$C:$C,0)))</f>
        <v>0.01</v>
      </c>
      <c r="O396" s="272" t="str">
        <f>IF(ISBLANK(INDEX('Policy Characteristics'!I:I,MATCH($C396,'Policy Characteristics'!$C:$C,0))),"",INDEX('Policy Characteristics'!I:I,MATCH($C396,'Policy Characteristics'!$C:$C,0)))</f>
        <v>% of imports shifted</v>
      </c>
      <c r="P396" s="272"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272" t="str">
        <f>IF(ISBLANK(INDEX('Policy Characteristics'!K:K,MATCH($C396,'Policy Characteristics'!$C:$C,0))),"",INDEX('Policy Characteristics'!K:K,MATCH($C396,'Policy Characteristics'!$C:$C,0)))</f>
        <v/>
      </c>
      <c r="R396" s="272" t="str">
        <f>IF(ISBLANK(INDEX('Policy Characteristics'!L:L,MATCH($C396,'Policy Characteristics'!$C:$C,0))),"",INDEX('Policy Characteristics'!L:L,MATCH($C396,'Policy Characteristics'!$C:$C,0)))</f>
        <v/>
      </c>
    </row>
    <row r="397" spans="1:18" x14ac:dyDescent="0.25">
      <c r="A397" s="272" t="str">
        <f>IF(ISBLANK(INDEX('Policy Characteristics'!A:A,MATCH($C397,'Policy Characteristics'!$C:$C,0))),"",INDEX('Policy Characteristics'!A:A,MATCH($C397,'Policy Characteristics'!$C:$C,0)))</f>
        <v>Industry</v>
      </c>
      <c r="B397" s="272" t="str">
        <f>IF(ISBLANK(INDEX('Policy Characteristics'!B:B,MATCH($C397,'Policy Characteristics'!$C:$C,0))),"",INDEX('Policy Characteristics'!B:B,MATCH($C397,'Policy Characteristics'!$C:$C,0)))</f>
        <v>Buy In-Region Products</v>
      </c>
      <c r="C397" s="274" t="str">
        <f t="shared" si="28"/>
        <v>Fraction of Imported Industrial Outputs Shifted to In Region Suppliers</v>
      </c>
      <c r="D397" s="6" t="s">
        <v>3197</v>
      </c>
      <c r="E397" s="6"/>
      <c r="F397" t="s">
        <v>3167</v>
      </c>
      <c r="G397" s="45"/>
      <c r="H397" s="43">
        <v>1545</v>
      </c>
      <c r="I397" s="44" t="s">
        <v>45</v>
      </c>
      <c r="J397" s="274" t="str">
        <f>IF(ISBLANK(INDEX('Policy Characteristics'!D:D,MATCH($C397,'Policy Characteristics'!$C:$C,0))),"",INDEX('Policy Characteristics'!D:D,MATCH($C397,'Policy Characteristics'!$C:$C,0)))</f>
        <v>Buy In-Region Products</v>
      </c>
      <c r="K397" s="272" t="str">
        <f>IF(ISBLANK(INDEX('Policy Characteristics'!E:E,MATCH($C397,'Policy Characteristics'!$C:$C,0))),"",INDEX('Policy Characteristics'!E:E,MATCH($C397,'Policy Characteristics'!$C:$C,0)))</f>
        <v>indst buy in region outputs</v>
      </c>
      <c r="L397" s="285">
        <f>IF(ISBLANK(INDEX('Policy Characteristics'!F:F,MATCH($C397,'Policy Characteristics'!$C:$C,0))),"",INDEX('Policy Characteristics'!F:F,MATCH($C397,'Policy Characteristics'!$C:$C,0)))</f>
        <v>0</v>
      </c>
      <c r="M397" s="285">
        <f>IF(ISBLANK(INDEX('Policy Characteristics'!G:G,MATCH($C397,'Policy Characteristics'!$C:$C,0))),"",INDEX('Policy Characteristics'!G:G,MATCH($C397,'Policy Characteristics'!$C:$C,0)))</f>
        <v>0.5</v>
      </c>
      <c r="N397" s="285">
        <f>IF(ISBLANK(INDEX('Policy Characteristics'!H:H,MATCH($C397,'Policy Characteristics'!$C:$C,0))),"",INDEX('Policy Characteristics'!H:H,MATCH($C397,'Policy Characteristics'!$C:$C,0)))</f>
        <v>0.01</v>
      </c>
      <c r="O397" s="272" t="str">
        <f>IF(ISBLANK(INDEX('Policy Characteristics'!I:I,MATCH($C397,'Policy Characteristics'!$C:$C,0))),"",INDEX('Policy Characteristics'!I:I,MATCH($C397,'Policy Characteristics'!$C:$C,0)))</f>
        <v>% of imports shifted</v>
      </c>
      <c r="P397" s="272"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272" t="str">
        <f>IF(ISBLANK(INDEX('Policy Characteristics'!K:K,MATCH($C397,'Policy Characteristics'!$C:$C,0))),"",INDEX('Policy Characteristics'!K:K,MATCH($C397,'Policy Characteristics'!$C:$C,0)))</f>
        <v/>
      </c>
      <c r="R397" s="272" t="str">
        <f>IF(ISBLANK(INDEX('Policy Characteristics'!L:L,MATCH($C397,'Policy Characteristics'!$C:$C,0))),"",INDEX('Policy Characteristics'!L:L,MATCH($C397,'Policy Characteristics'!$C:$C,0)))</f>
        <v/>
      </c>
    </row>
    <row r="398" spans="1:18" x14ac:dyDescent="0.25">
      <c r="A398" s="272" t="str">
        <f>IF(ISBLANK(INDEX('Policy Characteristics'!A:A,MATCH($C398,'Policy Characteristics'!$C:$C,0))),"",INDEX('Policy Characteristics'!A:A,MATCH($C398,'Policy Characteristics'!$C:$C,0)))</f>
        <v>Industry</v>
      </c>
      <c r="B398" s="272" t="str">
        <f>IF(ISBLANK(INDEX('Policy Characteristics'!B:B,MATCH($C398,'Policy Characteristics'!$C:$C,0))),"",INDEX('Policy Characteristics'!B:B,MATCH($C398,'Policy Characteristics'!$C:$C,0)))</f>
        <v>Buy In-Region Products</v>
      </c>
      <c r="C398" s="274" t="str">
        <f t="shared" si="28"/>
        <v>Fraction of Imported Industrial Outputs Shifted to In Region Suppliers</v>
      </c>
      <c r="D398" s="6" t="s">
        <v>3198</v>
      </c>
      <c r="E398" s="6"/>
      <c r="F398" t="s">
        <v>2646</v>
      </c>
      <c r="G398" s="45"/>
      <c r="H398" s="43">
        <v>1546</v>
      </c>
      <c r="I398" s="44" t="s">
        <v>45</v>
      </c>
      <c r="J398" s="274" t="str">
        <f>IF(ISBLANK(INDEX('Policy Characteristics'!D:D,MATCH($C398,'Policy Characteristics'!$C:$C,0))),"",INDEX('Policy Characteristics'!D:D,MATCH($C398,'Policy Characteristics'!$C:$C,0)))</f>
        <v>Buy In-Region Products</v>
      </c>
      <c r="K398" s="272" t="str">
        <f>IF(ISBLANK(INDEX('Policy Characteristics'!E:E,MATCH($C398,'Policy Characteristics'!$C:$C,0))),"",INDEX('Policy Characteristics'!E:E,MATCH($C398,'Policy Characteristics'!$C:$C,0)))</f>
        <v>indst buy in region outputs</v>
      </c>
      <c r="L398" s="285">
        <f>IF(ISBLANK(INDEX('Policy Characteristics'!F:F,MATCH($C398,'Policy Characteristics'!$C:$C,0))),"",INDEX('Policy Characteristics'!F:F,MATCH($C398,'Policy Characteristics'!$C:$C,0)))</f>
        <v>0</v>
      </c>
      <c r="M398" s="285">
        <f>IF(ISBLANK(INDEX('Policy Characteristics'!G:G,MATCH($C398,'Policy Characteristics'!$C:$C,0))),"",INDEX('Policy Characteristics'!G:G,MATCH($C398,'Policy Characteristics'!$C:$C,0)))</f>
        <v>0.5</v>
      </c>
      <c r="N398" s="285">
        <f>IF(ISBLANK(INDEX('Policy Characteristics'!H:H,MATCH($C398,'Policy Characteristics'!$C:$C,0))),"",INDEX('Policy Characteristics'!H:H,MATCH($C398,'Policy Characteristics'!$C:$C,0)))</f>
        <v>0.01</v>
      </c>
      <c r="O398" s="272" t="str">
        <f>IF(ISBLANK(INDEX('Policy Characteristics'!I:I,MATCH($C398,'Policy Characteristics'!$C:$C,0))),"",INDEX('Policy Characteristics'!I:I,MATCH($C398,'Policy Characteristics'!$C:$C,0)))</f>
        <v>% of imports shifted</v>
      </c>
      <c r="P398" s="272"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272" t="str">
        <f>IF(ISBLANK(INDEX('Policy Characteristics'!K:K,MATCH($C398,'Policy Characteristics'!$C:$C,0))),"",INDEX('Policy Characteristics'!K:K,MATCH($C398,'Policy Characteristics'!$C:$C,0)))</f>
        <v/>
      </c>
      <c r="R398" s="272" t="str">
        <f>IF(ISBLANK(INDEX('Policy Characteristics'!L:L,MATCH($C398,'Policy Characteristics'!$C:$C,0))),"",INDEX('Policy Characteristics'!L:L,MATCH($C398,'Policy Characteristics'!$C:$C,0)))</f>
        <v/>
      </c>
    </row>
    <row r="399" spans="1:18" x14ac:dyDescent="0.25">
      <c r="A399" s="272" t="str">
        <f>IF(ISBLANK(INDEX('Policy Characteristics'!A:A,MATCH($C399,'Policy Characteristics'!$C:$C,0))),"",INDEX('Policy Characteristics'!A:A,MATCH($C399,'Policy Characteristics'!$C:$C,0)))</f>
        <v>Industry</v>
      </c>
      <c r="B399" s="272" t="str">
        <f>IF(ISBLANK(INDEX('Policy Characteristics'!B:B,MATCH($C399,'Policy Characteristics'!$C:$C,0))),"",INDEX('Policy Characteristics'!B:B,MATCH($C399,'Policy Characteristics'!$C:$C,0)))</f>
        <v>Buy In-Region Products</v>
      </c>
      <c r="C399" s="274" t="str">
        <f t="shared" si="28"/>
        <v>Fraction of Imported Industrial Outputs Shifted to In Region Suppliers</v>
      </c>
      <c r="D399" s="6" t="s">
        <v>3199</v>
      </c>
      <c r="E399" s="6"/>
      <c r="F399" t="s">
        <v>3168</v>
      </c>
      <c r="G399" s="45"/>
      <c r="H399" s="43">
        <v>1547</v>
      </c>
      <c r="I399" s="44" t="s">
        <v>45</v>
      </c>
      <c r="J399" s="274" t="str">
        <f>IF(ISBLANK(INDEX('Policy Characteristics'!D:D,MATCH($C399,'Policy Characteristics'!$C:$C,0))),"",INDEX('Policy Characteristics'!D:D,MATCH($C399,'Policy Characteristics'!$C:$C,0)))</f>
        <v>Buy In-Region Products</v>
      </c>
      <c r="K399" s="272" t="str">
        <f>IF(ISBLANK(INDEX('Policy Characteristics'!E:E,MATCH($C399,'Policy Characteristics'!$C:$C,0))),"",INDEX('Policy Characteristics'!E:E,MATCH($C399,'Policy Characteristics'!$C:$C,0)))</f>
        <v>indst buy in region outputs</v>
      </c>
      <c r="L399" s="285">
        <f>IF(ISBLANK(INDEX('Policy Characteristics'!F:F,MATCH($C399,'Policy Characteristics'!$C:$C,0))),"",INDEX('Policy Characteristics'!F:F,MATCH($C399,'Policy Characteristics'!$C:$C,0)))</f>
        <v>0</v>
      </c>
      <c r="M399" s="285">
        <f>IF(ISBLANK(INDEX('Policy Characteristics'!G:G,MATCH($C399,'Policy Characteristics'!$C:$C,0))),"",INDEX('Policy Characteristics'!G:G,MATCH($C399,'Policy Characteristics'!$C:$C,0)))</f>
        <v>0.5</v>
      </c>
      <c r="N399" s="285">
        <f>IF(ISBLANK(INDEX('Policy Characteristics'!H:H,MATCH($C399,'Policy Characteristics'!$C:$C,0))),"",INDEX('Policy Characteristics'!H:H,MATCH($C399,'Policy Characteristics'!$C:$C,0)))</f>
        <v>0.01</v>
      </c>
      <c r="O399" s="272" t="str">
        <f>IF(ISBLANK(INDEX('Policy Characteristics'!I:I,MATCH($C399,'Policy Characteristics'!$C:$C,0))),"",INDEX('Policy Characteristics'!I:I,MATCH($C399,'Policy Characteristics'!$C:$C,0)))</f>
        <v>% of imports shifted</v>
      </c>
      <c r="P399" s="272"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272" t="str">
        <f>IF(ISBLANK(INDEX('Policy Characteristics'!K:K,MATCH($C399,'Policy Characteristics'!$C:$C,0))),"",INDEX('Policy Characteristics'!K:K,MATCH($C399,'Policy Characteristics'!$C:$C,0)))</f>
        <v/>
      </c>
      <c r="R399" s="272" t="str">
        <f>IF(ISBLANK(INDEX('Policy Characteristics'!L:L,MATCH($C399,'Policy Characteristics'!$C:$C,0))),"",INDEX('Policy Characteristics'!L:L,MATCH($C399,'Policy Characteristics'!$C:$C,0)))</f>
        <v/>
      </c>
    </row>
    <row r="400" spans="1:18" x14ac:dyDescent="0.25">
      <c r="A400" s="272" t="str">
        <f>IF(ISBLANK(INDEX('Policy Characteristics'!A:A,MATCH($C400,'Policy Characteristics'!$C:$C,0))),"",INDEX('Policy Characteristics'!A:A,MATCH($C400,'Policy Characteristics'!$C:$C,0)))</f>
        <v>Industry</v>
      </c>
      <c r="B400" s="272" t="str">
        <f>IF(ISBLANK(INDEX('Policy Characteristics'!B:B,MATCH($C400,'Policy Characteristics'!$C:$C,0))),"",INDEX('Policy Characteristics'!B:B,MATCH($C400,'Policy Characteristics'!$C:$C,0)))</f>
        <v>Buy In-Region Products</v>
      </c>
      <c r="C400" s="274" t="str">
        <f t="shared" si="28"/>
        <v>Fraction of Imported Industrial Outputs Shifted to In Region Suppliers</v>
      </c>
      <c r="D400" s="6" t="s">
        <v>3200</v>
      </c>
      <c r="E400" s="6"/>
      <c r="F400" t="s">
        <v>3169</v>
      </c>
      <c r="G400" s="45"/>
      <c r="H400" s="43">
        <v>1548</v>
      </c>
      <c r="I400" s="44" t="s">
        <v>45</v>
      </c>
      <c r="J400" s="274" t="str">
        <f>IF(ISBLANK(INDEX('Policy Characteristics'!D:D,MATCH($C400,'Policy Characteristics'!$C:$C,0))),"",INDEX('Policy Characteristics'!D:D,MATCH($C400,'Policy Characteristics'!$C:$C,0)))</f>
        <v>Buy In-Region Products</v>
      </c>
      <c r="K400" s="272" t="str">
        <f>IF(ISBLANK(INDEX('Policy Characteristics'!E:E,MATCH($C400,'Policy Characteristics'!$C:$C,0))),"",INDEX('Policy Characteristics'!E:E,MATCH($C400,'Policy Characteristics'!$C:$C,0)))</f>
        <v>indst buy in region outputs</v>
      </c>
      <c r="L400" s="285">
        <f>IF(ISBLANK(INDEX('Policy Characteristics'!F:F,MATCH($C400,'Policy Characteristics'!$C:$C,0))),"",INDEX('Policy Characteristics'!F:F,MATCH($C400,'Policy Characteristics'!$C:$C,0)))</f>
        <v>0</v>
      </c>
      <c r="M400" s="285">
        <f>IF(ISBLANK(INDEX('Policy Characteristics'!G:G,MATCH($C400,'Policy Characteristics'!$C:$C,0))),"",INDEX('Policy Characteristics'!G:G,MATCH($C400,'Policy Characteristics'!$C:$C,0)))</f>
        <v>0.5</v>
      </c>
      <c r="N400" s="285">
        <f>IF(ISBLANK(INDEX('Policy Characteristics'!H:H,MATCH($C400,'Policy Characteristics'!$C:$C,0))),"",INDEX('Policy Characteristics'!H:H,MATCH($C400,'Policy Characteristics'!$C:$C,0)))</f>
        <v>0.01</v>
      </c>
      <c r="O400" s="272" t="str">
        <f>IF(ISBLANK(INDEX('Policy Characteristics'!I:I,MATCH($C400,'Policy Characteristics'!$C:$C,0))),"",INDEX('Policy Characteristics'!I:I,MATCH($C400,'Policy Characteristics'!$C:$C,0)))</f>
        <v>% of imports shifted</v>
      </c>
      <c r="P400" s="272"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272" t="str">
        <f>IF(ISBLANK(INDEX('Policy Characteristics'!K:K,MATCH($C400,'Policy Characteristics'!$C:$C,0))),"",INDEX('Policy Characteristics'!K:K,MATCH($C400,'Policy Characteristics'!$C:$C,0)))</f>
        <v/>
      </c>
      <c r="R400" s="272" t="str">
        <f>IF(ISBLANK(INDEX('Policy Characteristics'!L:L,MATCH($C400,'Policy Characteristics'!$C:$C,0))),"",INDEX('Policy Characteristics'!L:L,MATCH($C400,'Policy Characteristics'!$C:$C,0)))</f>
        <v/>
      </c>
    </row>
    <row r="401" spans="1:18" x14ac:dyDescent="0.25">
      <c r="A401" s="272" t="str">
        <f>IF(ISBLANK(INDEX('Policy Characteristics'!A:A,MATCH($C401,'Policy Characteristics'!$C:$C,0))),"",INDEX('Policy Characteristics'!A:A,MATCH($C401,'Policy Characteristics'!$C:$C,0)))</f>
        <v>Industry</v>
      </c>
      <c r="B401" s="272" t="str">
        <f>IF(ISBLANK(INDEX('Policy Characteristics'!B:B,MATCH($C401,'Policy Characteristics'!$C:$C,0))),"",INDEX('Policy Characteristics'!B:B,MATCH($C401,'Policy Characteristics'!$C:$C,0)))</f>
        <v>Buy In-Region Products</v>
      </c>
      <c r="C401" s="274" t="str">
        <f t="shared" si="28"/>
        <v>Fraction of Imported Industrial Outputs Shifted to In Region Suppliers</v>
      </c>
      <c r="D401" s="6" t="s">
        <v>3201</v>
      </c>
      <c r="E401" s="6"/>
      <c r="F401" t="s">
        <v>3170</v>
      </c>
      <c r="G401" s="45"/>
      <c r="H401" s="43">
        <v>1549</v>
      </c>
      <c r="I401" s="44" t="s">
        <v>45</v>
      </c>
      <c r="J401" s="274" t="str">
        <f>IF(ISBLANK(INDEX('Policy Characteristics'!D:D,MATCH($C401,'Policy Characteristics'!$C:$C,0))),"",INDEX('Policy Characteristics'!D:D,MATCH($C401,'Policy Characteristics'!$C:$C,0)))</f>
        <v>Buy In-Region Products</v>
      </c>
      <c r="K401" s="272" t="str">
        <f>IF(ISBLANK(INDEX('Policy Characteristics'!E:E,MATCH($C401,'Policy Characteristics'!$C:$C,0))),"",INDEX('Policy Characteristics'!E:E,MATCH($C401,'Policy Characteristics'!$C:$C,0)))</f>
        <v>indst buy in region outputs</v>
      </c>
      <c r="L401" s="285">
        <f>IF(ISBLANK(INDEX('Policy Characteristics'!F:F,MATCH($C401,'Policy Characteristics'!$C:$C,0))),"",INDEX('Policy Characteristics'!F:F,MATCH($C401,'Policy Characteristics'!$C:$C,0)))</f>
        <v>0</v>
      </c>
      <c r="M401" s="285">
        <f>IF(ISBLANK(INDEX('Policy Characteristics'!G:G,MATCH($C401,'Policy Characteristics'!$C:$C,0))),"",INDEX('Policy Characteristics'!G:G,MATCH($C401,'Policy Characteristics'!$C:$C,0)))</f>
        <v>0.5</v>
      </c>
      <c r="N401" s="285">
        <f>IF(ISBLANK(INDEX('Policy Characteristics'!H:H,MATCH($C401,'Policy Characteristics'!$C:$C,0))),"",INDEX('Policy Characteristics'!H:H,MATCH($C401,'Policy Characteristics'!$C:$C,0)))</f>
        <v>0.01</v>
      </c>
      <c r="O401" s="272" t="str">
        <f>IF(ISBLANK(INDEX('Policy Characteristics'!I:I,MATCH($C401,'Policy Characteristics'!$C:$C,0))),"",INDEX('Policy Characteristics'!I:I,MATCH($C401,'Policy Characteristics'!$C:$C,0)))</f>
        <v>% of imports shifted</v>
      </c>
      <c r="P401" s="272"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272" t="str">
        <f>IF(ISBLANK(INDEX('Policy Characteristics'!K:K,MATCH($C401,'Policy Characteristics'!$C:$C,0))),"",INDEX('Policy Characteristics'!K:K,MATCH($C401,'Policy Characteristics'!$C:$C,0)))</f>
        <v/>
      </c>
      <c r="R401" s="272" t="str">
        <f>IF(ISBLANK(INDEX('Policy Characteristics'!L:L,MATCH($C401,'Policy Characteristics'!$C:$C,0))),"",INDEX('Policy Characteristics'!L:L,MATCH($C401,'Policy Characteristics'!$C:$C,0)))</f>
        <v/>
      </c>
    </row>
    <row r="402" spans="1:18" x14ac:dyDescent="0.25">
      <c r="A402" s="272" t="str">
        <f>IF(ISBLANK(INDEX('Policy Characteristics'!A:A,MATCH($C402,'Policy Characteristics'!$C:$C,0))),"",INDEX('Policy Characteristics'!A:A,MATCH($C402,'Policy Characteristics'!$C:$C,0)))</f>
        <v>Industry</v>
      </c>
      <c r="B402" s="272" t="str">
        <f>IF(ISBLANK(INDEX('Policy Characteristics'!B:B,MATCH($C402,'Policy Characteristics'!$C:$C,0))),"",INDEX('Policy Characteristics'!B:B,MATCH($C402,'Policy Characteristics'!$C:$C,0)))</f>
        <v>Buy In-Region Products</v>
      </c>
      <c r="C402" s="274" t="str">
        <f t="shared" si="28"/>
        <v>Fraction of Imported Industrial Outputs Shifted to In Region Suppliers</v>
      </c>
      <c r="D402" s="6" t="s">
        <v>3202</v>
      </c>
      <c r="E402" s="6"/>
      <c r="F402" t="s">
        <v>2647</v>
      </c>
      <c r="G402" s="45"/>
      <c r="H402" s="43">
        <v>1550</v>
      </c>
      <c r="I402" s="44" t="s">
        <v>45</v>
      </c>
      <c r="J402" s="274" t="str">
        <f>IF(ISBLANK(INDEX('Policy Characteristics'!D:D,MATCH($C402,'Policy Characteristics'!$C:$C,0))),"",INDEX('Policy Characteristics'!D:D,MATCH($C402,'Policy Characteristics'!$C:$C,0)))</f>
        <v>Buy In-Region Products</v>
      </c>
      <c r="K402" s="272" t="str">
        <f>IF(ISBLANK(INDEX('Policy Characteristics'!E:E,MATCH($C402,'Policy Characteristics'!$C:$C,0))),"",INDEX('Policy Characteristics'!E:E,MATCH($C402,'Policy Characteristics'!$C:$C,0)))</f>
        <v>indst buy in region outputs</v>
      </c>
      <c r="L402" s="285">
        <f>IF(ISBLANK(INDEX('Policy Characteristics'!F:F,MATCH($C402,'Policy Characteristics'!$C:$C,0))),"",INDEX('Policy Characteristics'!F:F,MATCH($C402,'Policy Characteristics'!$C:$C,0)))</f>
        <v>0</v>
      </c>
      <c r="M402" s="285">
        <f>IF(ISBLANK(INDEX('Policy Characteristics'!G:G,MATCH($C402,'Policy Characteristics'!$C:$C,0))),"",INDEX('Policy Characteristics'!G:G,MATCH($C402,'Policy Characteristics'!$C:$C,0)))</f>
        <v>0.5</v>
      </c>
      <c r="N402" s="285">
        <f>IF(ISBLANK(INDEX('Policy Characteristics'!H:H,MATCH($C402,'Policy Characteristics'!$C:$C,0))),"",INDEX('Policy Characteristics'!H:H,MATCH($C402,'Policy Characteristics'!$C:$C,0)))</f>
        <v>0.01</v>
      </c>
      <c r="O402" s="272" t="str">
        <f>IF(ISBLANK(INDEX('Policy Characteristics'!I:I,MATCH($C402,'Policy Characteristics'!$C:$C,0))),"",INDEX('Policy Characteristics'!I:I,MATCH($C402,'Policy Characteristics'!$C:$C,0)))</f>
        <v>% of imports shifted</v>
      </c>
      <c r="P402" s="272"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272" t="str">
        <f>IF(ISBLANK(INDEX('Policy Characteristics'!K:K,MATCH($C402,'Policy Characteristics'!$C:$C,0))),"",INDEX('Policy Characteristics'!K:K,MATCH($C402,'Policy Characteristics'!$C:$C,0)))</f>
        <v/>
      </c>
      <c r="R402" s="272" t="str">
        <f>IF(ISBLANK(INDEX('Policy Characteristics'!L:L,MATCH($C402,'Policy Characteristics'!$C:$C,0))),"",INDEX('Policy Characteristics'!L:L,MATCH($C402,'Policy Characteristics'!$C:$C,0)))</f>
        <v/>
      </c>
    </row>
    <row r="403" spans="1:18" x14ac:dyDescent="0.25">
      <c r="A403" s="272" t="str">
        <f>IF(ISBLANK(INDEX('Policy Characteristics'!A:A,MATCH($C403,'Policy Characteristics'!$C:$C,0))),"",INDEX('Policy Characteristics'!A:A,MATCH($C403,'Policy Characteristics'!$C:$C,0)))</f>
        <v>Industry</v>
      </c>
      <c r="B403" s="272" t="str">
        <f>IF(ISBLANK(INDEX('Policy Characteristics'!B:B,MATCH($C403,'Policy Characteristics'!$C:$C,0))),"",INDEX('Policy Characteristics'!B:B,MATCH($C403,'Policy Characteristics'!$C:$C,0)))</f>
        <v>Buy In-Region Products</v>
      </c>
      <c r="C403" s="274" t="str">
        <f t="shared" si="28"/>
        <v>Fraction of Imported Industrial Outputs Shifted to In Region Suppliers</v>
      </c>
      <c r="D403" s="6" t="s">
        <v>3203</v>
      </c>
      <c r="E403" s="6"/>
      <c r="F403" t="s">
        <v>3171</v>
      </c>
      <c r="G403" s="45"/>
      <c r="H403" s="43">
        <v>1551</v>
      </c>
      <c r="I403" s="44" t="s">
        <v>45</v>
      </c>
      <c r="J403" s="274" t="str">
        <f>IF(ISBLANK(INDEX('Policy Characteristics'!D:D,MATCH($C403,'Policy Characteristics'!$C:$C,0))),"",INDEX('Policy Characteristics'!D:D,MATCH($C403,'Policy Characteristics'!$C:$C,0)))</f>
        <v>Buy In-Region Products</v>
      </c>
      <c r="K403" s="272" t="str">
        <f>IF(ISBLANK(INDEX('Policy Characteristics'!E:E,MATCH($C403,'Policy Characteristics'!$C:$C,0))),"",INDEX('Policy Characteristics'!E:E,MATCH($C403,'Policy Characteristics'!$C:$C,0)))</f>
        <v>indst buy in region outputs</v>
      </c>
      <c r="L403" s="285">
        <f>IF(ISBLANK(INDEX('Policy Characteristics'!F:F,MATCH($C403,'Policy Characteristics'!$C:$C,0))),"",INDEX('Policy Characteristics'!F:F,MATCH($C403,'Policy Characteristics'!$C:$C,0)))</f>
        <v>0</v>
      </c>
      <c r="M403" s="285">
        <f>IF(ISBLANK(INDEX('Policy Characteristics'!G:G,MATCH($C403,'Policy Characteristics'!$C:$C,0))),"",INDEX('Policy Characteristics'!G:G,MATCH($C403,'Policy Characteristics'!$C:$C,0)))</f>
        <v>0.5</v>
      </c>
      <c r="N403" s="285">
        <f>IF(ISBLANK(INDEX('Policy Characteristics'!H:H,MATCH($C403,'Policy Characteristics'!$C:$C,0))),"",INDEX('Policy Characteristics'!H:H,MATCH($C403,'Policy Characteristics'!$C:$C,0)))</f>
        <v>0.01</v>
      </c>
      <c r="O403" s="272" t="str">
        <f>IF(ISBLANK(INDEX('Policy Characteristics'!I:I,MATCH($C403,'Policy Characteristics'!$C:$C,0))),"",INDEX('Policy Characteristics'!I:I,MATCH($C403,'Policy Characteristics'!$C:$C,0)))</f>
        <v>% of imports shifted</v>
      </c>
      <c r="P403" s="272"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272" t="str">
        <f>IF(ISBLANK(INDEX('Policy Characteristics'!K:K,MATCH($C403,'Policy Characteristics'!$C:$C,0))),"",INDEX('Policy Characteristics'!K:K,MATCH($C403,'Policy Characteristics'!$C:$C,0)))</f>
        <v/>
      </c>
      <c r="R403" s="272" t="str">
        <f>IF(ISBLANK(INDEX('Policy Characteristics'!L:L,MATCH($C403,'Policy Characteristics'!$C:$C,0))),"",INDEX('Policy Characteristics'!L:L,MATCH($C403,'Policy Characteristics'!$C:$C,0)))</f>
        <v/>
      </c>
    </row>
    <row r="404" spans="1:18" x14ac:dyDescent="0.25">
      <c r="A404" s="272" t="str">
        <f>IF(ISBLANK(INDEX('Policy Characteristics'!A:A,MATCH($C404,'Policy Characteristics'!$C:$C,0))),"",INDEX('Policy Characteristics'!A:A,MATCH($C404,'Policy Characteristics'!$C:$C,0)))</f>
        <v>Industry</v>
      </c>
      <c r="B404" s="272" t="str">
        <f>IF(ISBLANK(INDEX('Policy Characteristics'!B:B,MATCH($C404,'Policy Characteristics'!$C:$C,0))),"",INDEX('Policy Characteristics'!B:B,MATCH($C404,'Policy Characteristics'!$C:$C,0)))</f>
        <v>Buy In-Region Products</v>
      </c>
      <c r="C404" s="274" t="str">
        <f t="shared" si="28"/>
        <v>Fraction of Imported Industrial Outputs Shifted to In Region Suppliers</v>
      </c>
      <c r="D404" s="6" t="s">
        <v>3204</v>
      </c>
      <c r="E404" s="6"/>
      <c r="F404" t="s">
        <v>3172</v>
      </c>
      <c r="G404" s="45"/>
      <c r="H404" s="43">
        <v>1552</v>
      </c>
      <c r="I404" s="44" t="s">
        <v>46</v>
      </c>
      <c r="J404" s="274" t="str">
        <f>IF(ISBLANK(INDEX('Policy Characteristics'!D:D,MATCH($C404,'Policy Characteristics'!$C:$C,0))),"",INDEX('Policy Characteristics'!D:D,MATCH($C404,'Policy Characteristics'!$C:$C,0)))</f>
        <v>Buy In-Region Products</v>
      </c>
      <c r="K404" s="272" t="str">
        <f>IF(ISBLANK(INDEX('Policy Characteristics'!E:E,MATCH($C404,'Policy Characteristics'!$C:$C,0))),"",INDEX('Policy Characteristics'!E:E,MATCH($C404,'Policy Characteristics'!$C:$C,0)))</f>
        <v>indst buy in region outputs</v>
      </c>
      <c r="L404" s="285">
        <f>IF(ISBLANK(INDEX('Policy Characteristics'!F:F,MATCH($C404,'Policy Characteristics'!$C:$C,0))),"",INDEX('Policy Characteristics'!F:F,MATCH($C404,'Policy Characteristics'!$C:$C,0)))</f>
        <v>0</v>
      </c>
      <c r="M404" s="285">
        <f>IF(ISBLANK(INDEX('Policy Characteristics'!G:G,MATCH($C404,'Policy Characteristics'!$C:$C,0))),"",INDEX('Policy Characteristics'!G:G,MATCH($C404,'Policy Characteristics'!$C:$C,0)))</f>
        <v>0.5</v>
      </c>
      <c r="N404" s="285">
        <f>IF(ISBLANK(INDEX('Policy Characteristics'!H:H,MATCH($C404,'Policy Characteristics'!$C:$C,0))),"",INDEX('Policy Characteristics'!H:H,MATCH($C404,'Policy Characteristics'!$C:$C,0)))</f>
        <v>0.01</v>
      </c>
      <c r="O404" s="272" t="str">
        <f>IF(ISBLANK(INDEX('Policy Characteristics'!I:I,MATCH($C404,'Policy Characteristics'!$C:$C,0))),"",INDEX('Policy Characteristics'!I:I,MATCH($C404,'Policy Characteristics'!$C:$C,0)))</f>
        <v>% of imports shifted</v>
      </c>
      <c r="P404" s="272"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272" t="str">
        <f>IF(ISBLANK(INDEX('Policy Characteristics'!K:K,MATCH($C404,'Policy Characteristics'!$C:$C,0))),"",INDEX('Policy Characteristics'!K:K,MATCH($C404,'Policy Characteristics'!$C:$C,0)))</f>
        <v/>
      </c>
      <c r="R404" s="272" t="str">
        <f>IF(ISBLANK(INDEX('Policy Characteristics'!L:L,MATCH($C404,'Policy Characteristics'!$C:$C,0))),"",INDEX('Policy Characteristics'!L:L,MATCH($C404,'Policy Characteristics'!$C:$C,0)))</f>
        <v/>
      </c>
    </row>
    <row r="405" spans="1:18" x14ac:dyDescent="0.25">
      <c r="A405" s="272" t="str">
        <f>IF(ISBLANK(INDEX('Policy Characteristics'!A:A,MATCH($C405,'Policy Characteristics'!$C:$C,0))),"",INDEX('Policy Characteristics'!A:A,MATCH($C405,'Policy Characteristics'!$C:$C,0)))</f>
        <v>Industry</v>
      </c>
      <c r="B405" s="272" t="str">
        <f>IF(ISBLANK(INDEX('Policy Characteristics'!B:B,MATCH($C405,'Policy Characteristics'!$C:$C,0))),"",INDEX('Policy Characteristics'!B:B,MATCH($C405,'Policy Characteristics'!$C:$C,0)))</f>
        <v>Buy In-Region Products</v>
      </c>
      <c r="C405" s="274" t="str">
        <f t="shared" si="28"/>
        <v>Fraction of Imported Industrial Outputs Shifted to In Region Suppliers</v>
      </c>
      <c r="D405" s="6" t="s">
        <v>3205</v>
      </c>
      <c r="E405" s="6"/>
      <c r="F405" t="s">
        <v>3173</v>
      </c>
      <c r="G405" s="45"/>
      <c r="H405" s="43">
        <v>1553</v>
      </c>
      <c r="I405" s="44" t="s">
        <v>46</v>
      </c>
      <c r="J405" s="274" t="str">
        <f>IF(ISBLANK(INDEX('Policy Characteristics'!D:D,MATCH($C405,'Policy Characteristics'!$C:$C,0))),"",INDEX('Policy Characteristics'!D:D,MATCH($C405,'Policy Characteristics'!$C:$C,0)))</f>
        <v>Buy In-Region Products</v>
      </c>
      <c r="K405" s="272" t="str">
        <f>IF(ISBLANK(INDEX('Policy Characteristics'!E:E,MATCH($C405,'Policy Characteristics'!$C:$C,0))),"",INDEX('Policy Characteristics'!E:E,MATCH($C405,'Policy Characteristics'!$C:$C,0)))</f>
        <v>indst buy in region outputs</v>
      </c>
      <c r="L405" s="285">
        <f>IF(ISBLANK(INDEX('Policy Characteristics'!F:F,MATCH($C405,'Policy Characteristics'!$C:$C,0))),"",INDEX('Policy Characteristics'!F:F,MATCH($C405,'Policy Characteristics'!$C:$C,0)))</f>
        <v>0</v>
      </c>
      <c r="M405" s="285">
        <f>IF(ISBLANK(INDEX('Policy Characteristics'!G:G,MATCH($C405,'Policy Characteristics'!$C:$C,0))),"",INDEX('Policy Characteristics'!G:G,MATCH($C405,'Policy Characteristics'!$C:$C,0)))</f>
        <v>0.5</v>
      </c>
      <c r="N405" s="285">
        <f>IF(ISBLANK(INDEX('Policy Characteristics'!H:H,MATCH($C405,'Policy Characteristics'!$C:$C,0))),"",INDEX('Policy Characteristics'!H:H,MATCH($C405,'Policy Characteristics'!$C:$C,0)))</f>
        <v>0.01</v>
      </c>
      <c r="O405" s="272" t="str">
        <f>IF(ISBLANK(INDEX('Policy Characteristics'!I:I,MATCH($C405,'Policy Characteristics'!$C:$C,0))),"",INDEX('Policy Characteristics'!I:I,MATCH($C405,'Policy Characteristics'!$C:$C,0)))</f>
        <v>% of imports shifted</v>
      </c>
      <c r="P405" s="272"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272" t="str">
        <f>IF(ISBLANK(INDEX('Policy Characteristics'!K:K,MATCH($C405,'Policy Characteristics'!$C:$C,0))),"",INDEX('Policy Characteristics'!K:K,MATCH($C405,'Policy Characteristics'!$C:$C,0)))</f>
        <v/>
      </c>
      <c r="R405" s="272" t="str">
        <f>IF(ISBLANK(INDEX('Policy Characteristics'!L:L,MATCH($C405,'Policy Characteristics'!$C:$C,0))),"",INDEX('Policy Characteristics'!L:L,MATCH($C405,'Policy Characteristics'!$C:$C,0)))</f>
        <v/>
      </c>
    </row>
    <row r="406" spans="1:18" x14ac:dyDescent="0.25">
      <c r="A406" s="272" t="str">
        <f>IF(ISBLANK(INDEX('Policy Characteristics'!A:A,MATCH($C406,'Policy Characteristics'!$C:$C,0))),"",INDEX('Policy Characteristics'!A:A,MATCH($C406,'Policy Characteristics'!$C:$C,0)))</f>
        <v>Industry</v>
      </c>
      <c r="B406" s="272" t="str">
        <f>IF(ISBLANK(INDEX('Policy Characteristics'!B:B,MATCH($C406,'Policy Characteristics'!$C:$C,0))),"",INDEX('Policy Characteristics'!B:B,MATCH($C406,'Policy Characteristics'!$C:$C,0)))</f>
        <v>Buy In-Region Products</v>
      </c>
      <c r="C406" s="274" t="str">
        <f t="shared" si="28"/>
        <v>Fraction of Imported Industrial Outputs Shifted to In Region Suppliers</v>
      </c>
      <c r="D406" s="6" t="s">
        <v>3206</v>
      </c>
      <c r="E406" s="6"/>
      <c r="F406" t="s">
        <v>3174</v>
      </c>
      <c r="G406" s="45"/>
      <c r="H406" s="43">
        <v>1554</v>
      </c>
      <c r="I406" s="44" t="s">
        <v>46</v>
      </c>
      <c r="J406" s="274" t="str">
        <f>IF(ISBLANK(INDEX('Policy Characteristics'!D:D,MATCH($C406,'Policy Characteristics'!$C:$C,0))),"",INDEX('Policy Characteristics'!D:D,MATCH($C406,'Policy Characteristics'!$C:$C,0)))</f>
        <v>Buy In-Region Products</v>
      </c>
      <c r="K406" s="272" t="str">
        <f>IF(ISBLANK(INDEX('Policy Characteristics'!E:E,MATCH($C406,'Policy Characteristics'!$C:$C,0))),"",INDEX('Policy Characteristics'!E:E,MATCH($C406,'Policy Characteristics'!$C:$C,0)))</f>
        <v>indst buy in region outputs</v>
      </c>
      <c r="L406" s="285">
        <f>IF(ISBLANK(INDEX('Policy Characteristics'!F:F,MATCH($C406,'Policy Characteristics'!$C:$C,0))),"",INDEX('Policy Characteristics'!F:F,MATCH($C406,'Policy Characteristics'!$C:$C,0)))</f>
        <v>0</v>
      </c>
      <c r="M406" s="285">
        <f>IF(ISBLANK(INDEX('Policy Characteristics'!G:G,MATCH($C406,'Policy Characteristics'!$C:$C,0))),"",INDEX('Policy Characteristics'!G:G,MATCH($C406,'Policy Characteristics'!$C:$C,0)))</f>
        <v>0.5</v>
      </c>
      <c r="N406" s="285">
        <f>IF(ISBLANK(INDEX('Policy Characteristics'!H:H,MATCH($C406,'Policy Characteristics'!$C:$C,0))),"",INDEX('Policy Characteristics'!H:H,MATCH($C406,'Policy Characteristics'!$C:$C,0)))</f>
        <v>0.01</v>
      </c>
      <c r="O406" s="272" t="str">
        <f>IF(ISBLANK(INDEX('Policy Characteristics'!I:I,MATCH($C406,'Policy Characteristics'!$C:$C,0))),"",INDEX('Policy Characteristics'!I:I,MATCH($C406,'Policy Characteristics'!$C:$C,0)))</f>
        <v>% of imports shifted</v>
      </c>
      <c r="P406" s="272"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272" t="str">
        <f>IF(ISBLANK(INDEX('Policy Characteristics'!K:K,MATCH($C406,'Policy Characteristics'!$C:$C,0))),"",INDEX('Policy Characteristics'!K:K,MATCH($C406,'Policy Characteristics'!$C:$C,0)))</f>
        <v/>
      </c>
      <c r="R406" s="272" t="str">
        <f>IF(ISBLANK(INDEX('Policy Characteristics'!L:L,MATCH($C406,'Policy Characteristics'!$C:$C,0))),"",INDEX('Policy Characteristics'!L:L,MATCH($C406,'Policy Characteristics'!$C:$C,0)))</f>
        <v/>
      </c>
    </row>
    <row r="407" spans="1:18" x14ac:dyDescent="0.25">
      <c r="A407" s="272" t="str">
        <f>IF(ISBLANK(INDEX('Policy Characteristics'!A:A,MATCH($C407,'Policy Characteristics'!$C:$C,0))),"",INDEX('Policy Characteristics'!A:A,MATCH($C407,'Policy Characteristics'!$C:$C,0)))</f>
        <v>Industry</v>
      </c>
      <c r="B407" s="272" t="str">
        <f>IF(ISBLANK(INDEX('Policy Characteristics'!B:B,MATCH($C407,'Policy Characteristics'!$C:$C,0))),"",INDEX('Policy Characteristics'!B:B,MATCH($C407,'Policy Characteristics'!$C:$C,0)))</f>
        <v>Buy In-Region Products</v>
      </c>
      <c r="C407" s="274" t="str">
        <f t="shared" si="28"/>
        <v>Fraction of Imported Industrial Outputs Shifted to In Region Suppliers</v>
      </c>
      <c r="D407" s="6" t="s">
        <v>3207</v>
      </c>
      <c r="E407" s="6"/>
      <c r="F407" t="s">
        <v>3175</v>
      </c>
      <c r="G407" s="45"/>
      <c r="H407" s="43">
        <v>1555</v>
      </c>
      <c r="I407" s="44" t="s">
        <v>46</v>
      </c>
      <c r="J407" s="274" t="str">
        <f>IF(ISBLANK(INDEX('Policy Characteristics'!D:D,MATCH($C407,'Policy Characteristics'!$C:$C,0))),"",INDEX('Policy Characteristics'!D:D,MATCH($C407,'Policy Characteristics'!$C:$C,0)))</f>
        <v>Buy In-Region Products</v>
      </c>
      <c r="K407" s="272" t="str">
        <f>IF(ISBLANK(INDEX('Policy Characteristics'!E:E,MATCH($C407,'Policy Characteristics'!$C:$C,0))),"",INDEX('Policy Characteristics'!E:E,MATCH($C407,'Policy Characteristics'!$C:$C,0)))</f>
        <v>indst buy in region outputs</v>
      </c>
      <c r="L407" s="285">
        <f>IF(ISBLANK(INDEX('Policy Characteristics'!F:F,MATCH($C407,'Policy Characteristics'!$C:$C,0))),"",INDEX('Policy Characteristics'!F:F,MATCH($C407,'Policy Characteristics'!$C:$C,0)))</f>
        <v>0</v>
      </c>
      <c r="M407" s="285">
        <f>IF(ISBLANK(INDEX('Policy Characteristics'!G:G,MATCH($C407,'Policy Characteristics'!$C:$C,0))),"",INDEX('Policy Characteristics'!G:G,MATCH($C407,'Policy Characteristics'!$C:$C,0)))</f>
        <v>0.5</v>
      </c>
      <c r="N407" s="285">
        <f>IF(ISBLANK(INDEX('Policy Characteristics'!H:H,MATCH($C407,'Policy Characteristics'!$C:$C,0))),"",INDEX('Policy Characteristics'!H:H,MATCH($C407,'Policy Characteristics'!$C:$C,0)))</f>
        <v>0.01</v>
      </c>
      <c r="O407" s="272" t="str">
        <f>IF(ISBLANK(INDEX('Policy Characteristics'!I:I,MATCH($C407,'Policy Characteristics'!$C:$C,0))),"",INDEX('Policy Characteristics'!I:I,MATCH($C407,'Policy Characteristics'!$C:$C,0)))</f>
        <v>% of imports shifted</v>
      </c>
      <c r="P407" s="272"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272" t="str">
        <f>IF(ISBLANK(INDEX('Policy Characteristics'!K:K,MATCH($C407,'Policy Characteristics'!$C:$C,0))),"",INDEX('Policy Characteristics'!K:K,MATCH($C407,'Policy Characteristics'!$C:$C,0)))</f>
        <v/>
      </c>
      <c r="R407" s="272" t="str">
        <f>IF(ISBLANK(INDEX('Policy Characteristics'!L:L,MATCH($C407,'Policy Characteristics'!$C:$C,0))),"",INDEX('Policy Characteristics'!L:L,MATCH($C407,'Policy Characteristics'!$C:$C,0)))</f>
        <v/>
      </c>
    </row>
    <row r="408" spans="1:18" x14ac:dyDescent="0.25">
      <c r="A408" s="272" t="str">
        <f>IF(ISBLANK(INDEX('Policy Characteristics'!A:A,MATCH($C408,'Policy Characteristics'!$C:$C,0))),"",INDEX('Policy Characteristics'!A:A,MATCH($C408,'Policy Characteristics'!$C:$C,0)))</f>
        <v>Industry</v>
      </c>
      <c r="B408" s="272" t="str">
        <f>IF(ISBLANK(INDEX('Policy Characteristics'!B:B,MATCH($C408,'Policy Characteristics'!$C:$C,0))),"",INDEX('Policy Characteristics'!B:B,MATCH($C408,'Policy Characteristics'!$C:$C,0)))</f>
        <v>Buy In-Region Products</v>
      </c>
      <c r="C408" s="274" t="str">
        <f t="shared" si="28"/>
        <v>Fraction of Imported Industrial Outputs Shifted to In Region Suppliers</v>
      </c>
      <c r="D408" s="6" t="s">
        <v>3208</v>
      </c>
      <c r="E408" s="6"/>
      <c r="F408" t="s">
        <v>3176</v>
      </c>
      <c r="G408" s="45"/>
      <c r="H408" s="43">
        <v>1556</v>
      </c>
      <c r="I408" s="44" t="s">
        <v>45</v>
      </c>
      <c r="J408" s="274" t="str">
        <f>IF(ISBLANK(INDEX('Policy Characteristics'!D:D,MATCH($C408,'Policy Characteristics'!$C:$C,0))),"",INDEX('Policy Characteristics'!D:D,MATCH($C408,'Policy Characteristics'!$C:$C,0)))</f>
        <v>Buy In-Region Products</v>
      </c>
      <c r="K408" s="272" t="str">
        <f>IF(ISBLANK(INDEX('Policy Characteristics'!E:E,MATCH($C408,'Policy Characteristics'!$C:$C,0))),"",INDEX('Policy Characteristics'!E:E,MATCH($C408,'Policy Characteristics'!$C:$C,0)))</f>
        <v>indst buy in region outputs</v>
      </c>
      <c r="L408" s="285">
        <f>IF(ISBLANK(INDEX('Policy Characteristics'!F:F,MATCH($C408,'Policy Characteristics'!$C:$C,0))),"",INDEX('Policy Characteristics'!F:F,MATCH($C408,'Policy Characteristics'!$C:$C,0)))</f>
        <v>0</v>
      </c>
      <c r="M408" s="285">
        <f>IF(ISBLANK(INDEX('Policy Characteristics'!G:G,MATCH($C408,'Policy Characteristics'!$C:$C,0))),"",INDEX('Policy Characteristics'!G:G,MATCH($C408,'Policy Characteristics'!$C:$C,0)))</f>
        <v>0.5</v>
      </c>
      <c r="N408" s="285">
        <f>IF(ISBLANK(INDEX('Policy Characteristics'!H:H,MATCH($C408,'Policy Characteristics'!$C:$C,0))),"",INDEX('Policy Characteristics'!H:H,MATCH($C408,'Policy Characteristics'!$C:$C,0)))</f>
        <v>0.01</v>
      </c>
      <c r="O408" s="272" t="str">
        <f>IF(ISBLANK(INDEX('Policy Characteristics'!I:I,MATCH($C408,'Policy Characteristics'!$C:$C,0))),"",INDEX('Policy Characteristics'!I:I,MATCH($C408,'Policy Characteristics'!$C:$C,0)))</f>
        <v>% of imports shifted</v>
      </c>
      <c r="P408" s="272"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272" t="str">
        <f>IF(ISBLANK(INDEX('Policy Characteristics'!K:K,MATCH($C408,'Policy Characteristics'!$C:$C,0))),"",INDEX('Policy Characteristics'!K:K,MATCH($C408,'Policy Characteristics'!$C:$C,0)))</f>
        <v/>
      </c>
      <c r="R408" s="272" t="str">
        <f>IF(ISBLANK(INDEX('Policy Characteristics'!L:L,MATCH($C408,'Policy Characteristics'!$C:$C,0))),"",INDEX('Policy Characteristics'!L:L,MATCH($C408,'Policy Characteristics'!$C:$C,0)))</f>
        <v/>
      </c>
    </row>
    <row r="409" spans="1:18" x14ac:dyDescent="0.25">
      <c r="A409" s="272" t="str">
        <f>IF(ISBLANK(INDEX('Policy Characteristics'!A:A,MATCH($C409,'Policy Characteristics'!$C:$C,0))),"",INDEX('Policy Characteristics'!A:A,MATCH($C409,'Policy Characteristics'!$C:$C,0)))</f>
        <v>Industry</v>
      </c>
      <c r="B409" s="272" t="str">
        <f>IF(ISBLANK(INDEX('Policy Characteristics'!B:B,MATCH($C409,'Policy Characteristics'!$C:$C,0))),"",INDEX('Policy Characteristics'!B:B,MATCH($C409,'Policy Characteristics'!$C:$C,0)))</f>
        <v>Buy In-Region Products</v>
      </c>
      <c r="C409" s="274" t="str">
        <f t="shared" si="28"/>
        <v>Fraction of Imported Industrial Outputs Shifted to In Region Suppliers</v>
      </c>
      <c r="D409" s="6" t="s">
        <v>3209</v>
      </c>
      <c r="E409" s="6"/>
      <c r="F409" t="s">
        <v>3177</v>
      </c>
      <c r="G409" s="45"/>
      <c r="H409" s="43">
        <v>1557</v>
      </c>
      <c r="I409" s="44" t="s">
        <v>46</v>
      </c>
      <c r="J409" s="274" t="str">
        <f>IF(ISBLANK(INDEX('Policy Characteristics'!D:D,MATCH($C409,'Policy Characteristics'!$C:$C,0))),"",INDEX('Policy Characteristics'!D:D,MATCH($C409,'Policy Characteristics'!$C:$C,0)))</f>
        <v>Buy In-Region Products</v>
      </c>
      <c r="K409" s="272" t="str">
        <f>IF(ISBLANK(INDEX('Policy Characteristics'!E:E,MATCH($C409,'Policy Characteristics'!$C:$C,0))),"",INDEX('Policy Characteristics'!E:E,MATCH($C409,'Policy Characteristics'!$C:$C,0)))</f>
        <v>indst buy in region outputs</v>
      </c>
      <c r="L409" s="285">
        <f>IF(ISBLANK(INDEX('Policy Characteristics'!F:F,MATCH($C409,'Policy Characteristics'!$C:$C,0))),"",INDEX('Policy Characteristics'!F:F,MATCH($C409,'Policy Characteristics'!$C:$C,0)))</f>
        <v>0</v>
      </c>
      <c r="M409" s="285">
        <f>IF(ISBLANK(INDEX('Policy Characteristics'!G:G,MATCH($C409,'Policy Characteristics'!$C:$C,0))),"",INDEX('Policy Characteristics'!G:G,MATCH($C409,'Policy Characteristics'!$C:$C,0)))</f>
        <v>0.5</v>
      </c>
      <c r="N409" s="285">
        <f>IF(ISBLANK(INDEX('Policy Characteristics'!H:H,MATCH($C409,'Policy Characteristics'!$C:$C,0))),"",INDEX('Policy Characteristics'!H:H,MATCH($C409,'Policy Characteristics'!$C:$C,0)))</f>
        <v>0.01</v>
      </c>
      <c r="O409" s="272" t="str">
        <f>IF(ISBLANK(INDEX('Policy Characteristics'!I:I,MATCH($C409,'Policy Characteristics'!$C:$C,0))),"",INDEX('Policy Characteristics'!I:I,MATCH($C409,'Policy Characteristics'!$C:$C,0)))</f>
        <v>% of imports shifted</v>
      </c>
      <c r="P409" s="272"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272" t="str">
        <f>IF(ISBLANK(INDEX('Policy Characteristics'!K:K,MATCH($C409,'Policy Characteristics'!$C:$C,0))),"",INDEX('Policy Characteristics'!K:K,MATCH($C409,'Policy Characteristics'!$C:$C,0)))</f>
        <v/>
      </c>
      <c r="R409" s="272" t="str">
        <f>IF(ISBLANK(INDEX('Policy Characteristics'!L:L,MATCH($C409,'Policy Characteristics'!$C:$C,0))),"",INDEX('Policy Characteristics'!L:L,MATCH($C409,'Policy Characteristics'!$C:$C,0)))</f>
        <v/>
      </c>
    </row>
    <row r="410" spans="1:18" x14ac:dyDescent="0.25">
      <c r="A410" s="272" t="str">
        <f>IF(ISBLANK(INDEX('Policy Characteristics'!A:A,MATCH($C410,'Policy Characteristics'!$C:$C,0))),"",INDEX('Policy Characteristics'!A:A,MATCH($C410,'Policy Characteristics'!$C:$C,0)))</f>
        <v>Industry</v>
      </c>
      <c r="B410" s="272" t="str">
        <f>IF(ISBLANK(INDEX('Policy Characteristics'!B:B,MATCH($C410,'Policy Characteristics'!$C:$C,0))),"",INDEX('Policy Characteristics'!B:B,MATCH($C410,'Policy Characteristics'!$C:$C,0)))</f>
        <v>Buy In-Region Products</v>
      </c>
      <c r="C410" s="274" t="str">
        <f t="shared" si="28"/>
        <v>Fraction of Imported Industrial Outputs Shifted to In Region Suppliers</v>
      </c>
      <c r="D410" s="6" t="s">
        <v>3210</v>
      </c>
      <c r="E410" s="6"/>
      <c r="F410" t="s">
        <v>3178</v>
      </c>
      <c r="G410" s="45"/>
      <c r="H410" s="43">
        <v>1558</v>
      </c>
      <c r="I410" s="44" t="s">
        <v>45</v>
      </c>
      <c r="J410" s="274" t="str">
        <f>IF(ISBLANK(INDEX('Policy Characteristics'!D:D,MATCH($C410,'Policy Characteristics'!$C:$C,0))),"",INDEX('Policy Characteristics'!D:D,MATCH($C410,'Policy Characteristics'!$C:$C,0)))</f>
        <v>Buy In-Region Products</v>
      </c>
      <c r="K410" s="272" t="str">
        <f>IF(ISBLANK(INDEX('Policy Characteristics'!E:E,MATCH($C410,'Policy Characteristics'!$C:$C,0))),"",INDEX('Policy Characteristics'!E:E,MATCH($C410,'Policy Characteristics'!$C:$C,0)))</f>
        <v>indst buy in region outputs</v>
      </c>
      <c r="L410" s="285">
        <f>IF(ISBLANK(INDEX('Policy Characteristics'!F:F,MATCH($C410,'Policy Characteristics'!$C:$C,0))),"",INDEX('Policy Characteristics'!F:F,MATCH($C410,'Policy Characteristics'!$C:$C,0)))</f>
        <v>0</v>
      </c>
      <c r="M410" s="285">
        <f>IF(ISBLANK(INDEX('Policy Characteristics'!G:G,MATCH($C410,'Policy Characteristics'!$C:$C,0))),"",INDEX('Policy Characteristics'!G:G,MATCH($C410,'Policy Characteristics'!$C:$C,0)))</f>
        <v>0.5</v>
      </c>
      <c r="N410" s="285">
        <f>IF(ISBLANK(INDEX('Policy Characteristics'!H:H,MATCH($C410,'Policy Characteristics'!$C:$C,0))),"",INDEX('Policy Characteristics'!H:H,MATCH($C410,'Policy Characteristics'!$C:$C,0)))</f>
        <v>0.01</v>
      </c>
      <c r="O410" s="272" t="str">
        <f>IF(ISBLANK(INDEX('Policy Characteristics'!I:I,MATCH($C410,'Policy Characteristics'!$C:$C,0))),"",INDEX('Policy Characteristics'!I:I,MATCH($C410,'Policy Characteristics'!$C:$C,0)))</f>
        <v>% of imports shifted</v>
      </c>
      <c r="P410" s="272"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272" t="str">
        <f>IF(ISBLANK(INDEX('Policy Characteristics'!K:K,MATCH($C410,'Policy Characteristics'!$C:$C,0))),"",INDEX('Policy Characteristics'!K:K,MATCH($C410,'Policy Characteristics'!$C:$C,0)))</f>
        <v/>
      </c>
      <c r="R410" s="272" t="str">
        <f>IF(ISBLANK(INDEX('Policy Characteristics'!L:L,MATCH($C410,'Policy Characteristics'!$C:$C,0))),"",INDEX('Policy Characteristics'!L:L,MATCH($C410,'Policy Characteristics'!$C:$C,0)))</f>
        <v/>
      </c>
    </row>
    <row r="411" spans="1:18" x14ac:dyDescent="0.25">
      <c r="A411" s="272" t="str">
        <f>IF(ISBLANK(INDEX('Policy Characteristics'!A:A,MATCH($C411,'Policy Characteristics'!$C:$C,0))),"",INDEX('Policy Characteristics'!A:A,MATCH($C411,'Policy Characteristics'!$C:$C,0)))</f>
        <v>Industry</v>
      </c>
      <c r="B411" s="272" t="str">
        <f>IF(ISBLANK(INDEX('Policy Characteristics'!B:B,MATCH($C411,'Policy Characteristics'!$C:$C,0))),"",INDEX('Policy Characteristics'!B:B,MATCH($C411,'Policy Characteristics'!$C:$C,0)))</f>
        <v>Buy In-Region Products</v>
      </c>
      <c r="C411" s="274" t="str">
        <f t="shared" si="28"/>
        <v>Fraction of Imported Industrial Outputs Shifted to In Region Suppliers</v>
      </c>
      <c r="D411" s="6" t="s">
        <v>3211</v>
      </c>
      <c r="E411" s="6"/>
      <c r="F411" t="s">
        <v>3179</v>
      </c>
      <c r="G411" s="45"/>
      <c r="H411" s="43">
        <v>1559</v>
      </c>
      <c r="I411" s="44" t="s">
        <v>45</v>
      </c>
      <c r="J411" s="274" t="str">
        <f>IF(ISBLANK(INDEX('Policy Characteristics'!D:D,MATCH($C411,'Policy Characteristics'!$C:$C,0))),"",INDEX('Policy Characteristics'!D:D,MATCH($C411,'Policy Characteristics'!$C:$C,0)))</f>
        <v>Buy In-Region Products</v>
      </c>
      <c r="K411" s="272" t="str">
        <f>IF(ISBLANK(INDEX('Policy Characteristics'!E:E,MATCH($C411,'Policy Characteristics'!$C:$C,0))),"",INDEX('Policy Characteristics'!E:E,MATCH($C411,'Policy Characteristics'!$C:$C,0)))</f>
        <v>indst buy in region outputs</v>
      </c>
      <c r="L411" s="285">
        <f>IF(ISBLANK(INDEX('Policy Characteristics'!F:F,MATCH($C411,'Policy Characteristics'!$C:$C,0))),"",INDEX('Policy Characteristics'!F:F,MATCH($C411,'Policy Characteristics'!$C:$C,0)))</f>
        <v>0</v>
      </c>
      <c r="M411" s="285">
        <f>IF(ISBLANK(INDEX('Policy Characteristics'!G:G,MATCH($C411,'Policy Characteristics'!$C:$C,0))),"",INDEX('Policy Characteristics'!G:G,MATCH($C411,'Policy Characteristics'!$C:$C,0)))</f>
        <v>0.5</v>
      </c>
      <c r="N411" s="285">
        <f>IF(ISBLANK(INDEX('Policy Characteristics'!H:H,MATCH($C411,'Policy Characteristics'!$C:$C,0))),"",INDEX('Policy Characteristics'!H:H,MATCH($C411,'Policy Characteristics'!$C:$C,0)))</f>
        <v>0.01</v>
      </c>
      <c r="O411" s="272" t="str">
        <f>IF(ISBLANK(INDEX('Policy Characteristics'!I:I,MATCH($C411,'Policy Characteristics'!$C:$C,0))),"",INDEX('Policy Characteristics'!I:I,MATCH($C411,'Policy Characteristics'!$C:$C,0)))</f>
        <v>% of imports shifted</v>
      </c>
      <c r="P411" s="272"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272" t="str">
        <f>IF(ISBLANK(INDEX('Policy Characteristics'!K:K,MATCH($C411,'Policy Characteristics'!$C:$C,0))),"",INDEX('Policy Characteristics'!K:K,MATCH($C411,'Policy Characteristics'!$C:$C,0)))</f>
        <v/>
      </c>
      <c r="R411" s="272" t="str">
        <f>IF(ISBLANK(INDEX('Policy Characteristics'!L:L,MATCH($C411,'Policy Characteristics'!$C:$C,0))),"",INDEX('Policy Characteristics'!L:L,MATCH($C411,'Policy Characteristics'!$C:$C,0)))</f>
        <v/>
      </c>
    </row>
    <row r="412" spans="1:18" x14ac:dyDescent="0.25">
      <c r="A412" s="272" t="str">
        <f>IF(ISBLANK(INDEX('Policy Characteristics'!A:A,MATCH($C412,'Policy Characteristics'!$C:$C,0))),"",INDEX('Policy Characteristics'!A:A,MATCH($C412,'Policy Characteristics'!$C:$C,0)))</f>
        <v>Industry</v>
      </c>
      <c r="B412" s="272" t="str">
        <f>IF(ISBLANK(INDEX('Policy Characteristics'!B:B,MATCH($C412,'Policy Characteristics'!$C:$C,0))),"",INDEX('Policy Characteristics'!B:B,MATCH($C412,'Policy Characteristics'!$C:$C,0)))</f>
        <v>Buy In-Region Products</v>
      </c>
      <c r="C412" s="274" t="str">
        <f t="shared" si="28"/>
        <v>Fraction of Imported Industrial Outputs Shifted to In Region Suppliers</v>
      </c>
      <c r="D412" s="6" t="s">
        <v>3212</v>
      </c>
      <c r="E412" s="6"/>
      <c r="F412" t="s">
        <v>3215</v>
      </c>
      <c r="G412" s="45"/>
      <c r="H412" s="43">
        <v>1560</v>
      </c>
      <c r="I412" s="44" t="s">
        <v>45</v>
      </c>
      <c r="J412" s="274" t="str">
        <f>IF(ISBLANK(INDEX('Policy Characteristics'!D:D,MATCH($C412,'Policy Characteristics'!$C:$C,0))),"",INDEX('Policy Characteristics'!D:D,MATCH($C412,'Policy Characteristics'!$C:$C,0)))</f>
        <v>Buy In-Region Products</v>
      </c>
      <c r="K412" s="272" t="str">
        <f>IF(ISBLANK(INDEX('Policy Characteristics'!E:E,MATCH($C412,'Policy Characteristics'!$C:$C,0))),"",INDEX('Policy Characteristics'!E:E,MATCH($C412,'Policy Characteristics'!$C:$C,0)))</f>
        <v>indst buy in region outputs</v>
      </c>
      <c r="L412" s="285">
        <f>IF(ISBLANK(INDEX('Policy Characteristics'!F:F,MATCH($C412,'Policy Characteristics'!$C:$C,0))),"",INDEX('Policy Characteristics'!F:F,MATCH($C412,'Policy Characteristics'!$C:$C,0)))</f>
        <v>0</v>
      </c>
      <c r="M412" s="285">
        <f>IF(ISBLANK(INDEX('Policy Characteristics'!G:G,MATCH($C412,'Policy Characteristics'!$C:$C,0))),"",INDEX('Policy Characteristics'!G:G,MATCH($C412,'Policy Characteristics'!$C:$C,0)))</f>
        <v>0.5</v>
      </c>
      <c r="N412" s="285">
        <f>IF(ISBLANK(INDEX('Policy Characteristics'!H:H,MATCH($C412,'Policy Characteristics'!$C:$C,0))),"",INDEX('Policy Characteristics'!H:H,MATCH($C412,'Policy Characteristics'!$C:$C,0)))</f>
        <v>0.01</v>
      </c>
      <c r="O412" s="272" t="str">
        <f>IF(ISBLANK(INDEX('Policy Characteristics'!I:I,MATCH($C412,'Policy Characteristics'!$C:$C,0))),"",INDEX('Policy Characteristics'!I:I,MATCH($C412,'Policy Characteristics'!$C:$C,0)))</f>
        <v>% of imports shifted</v>
      </c>
      <c r="P412" s="272"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272" t="str">
        <f>IF(ISBLANK(INDEX('Policy Characteristics'!K:K,MATCH($C412,'Policy Characteristics'!$C:$C,0))),"",INDEX('Policy Characteristics'!K:K,MATCH($C412,'Policy Characteristics'!$C:$C,0)))</f>
        <v/>
      </c>
      <c r="R412" s="272" t="str">
        <f>IF(ISBLANK(INDEX('Policy Characteristics'!L:L,MATCH($C412,'Policy Characteristics'!$C:$C,0))),"",INDEX('Policy Characteristics'!L:L,MATCH($C412,'Policy Characteristics'!$C:$C,0)))</f>
        <v/>
      </c>
    </row>
    <row r="413" spans="1:18" x14ac:dyDescent="0.25">
      <c r="A413" s="272" t="str">
        <f>IF(ISBLANK(INDEX('Policy Characteristics'!A:A,MATCH($C413,'Policy Characteristics'!$C:$C,0))),"",INDEX('Policy Characteristics'!A:A,MATCH($C413,'Policy Characteristics'!$C:$C,0)))</f>
        <v>Industry</v>
      </c>
      <c r="B413" s="272" t="str">
        <f>IF(ISBLANK(INDEX('Policy Characteristics'!B:B,MATCH($C413,'Policy Characteristics'!$C:$C,0))),"",INDEX('Policy Characteristics'!B:B,MATCH($C413,'Policy Characteristics'!$C:$C,0)))</f>
        <v>Buy In-Region Products</v>
      </c>
      <c r="C413" s="274" t="str">
        <f t="shared" si="28"/>
        <v>Fraction of Imported Industrial Outputs Shifted to In Region Suppliers</v>
      </c>
      <c r="D413" s="6" t="s">
        <v>3213</v>
      </c>
      <c r="E413" s="6"/>
      <c r="F413" t="s">
        <v>3180</v>
      </c>
      <c r="G413" s="45"/>
      <c r="H413" s="43">
        <v>1561</v>
      </c>
      <c r="I413" s="44" t="s">
        <v>45</v>
      </c>
      <c r="J413" s="274" t="str">
        <f>IF(ISBLANK(INDEX('Policy Characteristics'!D:D,MATCH($C413,'Policy Characteristics'!$C:$C,0))),"",INDEX('Policy Characteristics'!D:D,MATCH($C413,'Policy Characteristics'!$C:$C,0)))</f>
        <v>Buy In-Region Products</v>
      </c>
      <c r="K413" s="272" t="str">
        <f>IF(ISBLANK(INDEX('Policy Characteristics'!E:E,MATCH($C413,'Policy Characteristics'!$C:$C,0))),"",INDEX('Policy Characteristics'!E:E,MATCH($C413,'Policy Characteristics'!$C:$C,0)))</f>
        <v>indst buy in region outputs</v>
      </c>
      <c r="L413" s="285">
        <f>IF(ISBLANK(INDEX('Policy Characteristics'!F:F,MATCH($C413,'Policy Characteristics'!$C:$C,0))),"",INDEX('Policy Characteristics'!F:F,MATCH($C413,'Policy Characteristics'!$C:$C,0)))</f>
        <v>0</v>
      </c>
      <c r="M413" s="285">
        <f>IF(ISBLANK(INDEX('Policy Characteristics'!G:G,MATCH($C413,'Policy Characteristics'!$C:$C,0))),"",INDEX('Policy Characteristics'!G:G,MATCH($C413,'Policy Characteristics'!$C:$C,0)))</f>
        <v>0.5</v>
      </c>
      <c r="N413" s="285">
        <f>IF(ISBLANK(INDEX('Policy Characteristics'!H:H,MATCH($C413,'Policy Characteristics'!$C:$C,0))),"",INDEX('Policy Characteristics'!H:H,MATCH($C413,'Policy Characteristics'!$C:$C,0)))</f>
        <v>0.01</v>
      </c>
      <c r="O413" s="272" t="str">
        <f>IF(ISBLANK(INDEX('Policy Characteristics'!I:I,MATCH($C413,'Policy Characteristics'!$C:$C,0))),"",INDEX('Policy Characteristics'!I:I,MATCH($C413,'Policy Characteristics'!$C:$C,0)))</f>
        <v>% of imports shifted</v>
      </c>
      <c r="P413" s="272"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272" t="str">
        <f>IF(ISBLANK(INDEX('Policy Characteristics'!K:K,MATCH($C413,'Policy Characteristics'!$C:$C,0))),"",INDEX('Policy Characteristics'!K:K,MATCH($C413,'Policy Characteristics'!$C:$C,0)))</f>
        <v/>
      </c>
      <c r="R413" s="272" t="str">
        <f>IF(ISBLANK(INDEX('Policy Characteristics'!L:L,MATCH($C413,'Policy Characteristics'!$C:$C,0))),"",INDEX('Policy Characteristics'!L:L,MATCH($C413,'Policy Characteristics'!$C:$C,0)))</f>
        <v/>
      </c>
    </row>
    <row r="414" spans="1:18" x14ac:dyDescent="0.25">
      <c r="A414" s="272" t="str">
        <f>IF(ISBLANK(INDEX('Policy Characteristics'!A:A,MATCH($C414,'Policy Characteristics'!$C:$C,0))),"",INDEX('Policy Characteristics'!A:A,MATCH($C414,'Policy Characteristics'!$C:$C,0)))</f>
        <v>Industry</v>
      </c>
      <c r="B414" s="272" t="str">
        <f>IF(ISBLANK(INDEX('Policy Characteristics'!B:B,MATCH($C414,'Policy Characteristics'!$C:$C,0))),"",INDEX('Policy Characteristics'!B:B,MATCH($C414,'Policy Characteristics'!$C:$C,0)))</f>
        <v>Carbon Capture and Sequestration</v>
      </c>
      <c r="C414" s="275" t="s">
        <v>3155</v>
      </c>
      <c r="D414" s="44" t="s">
        <v>3189</v>
      </c>
      <c r="E414" s="6" t="s">
        <v>3158</v>
      </c>
      <c r="F414" t="s">
        <v>3214</v>
      </c>
      <c r="G414" s="44" t="s">
        <v>3159</v>
      </c>
      <c r="H414" s="43">
        <v>908</v>
      </c>
      <c r="I414" s="6" t="s">
        <v>46</v>
      </c>
      <c r="J414" s="274" t="str">
        <f>IF(ISBLANK(INDEX('Policy Characteristics'!D:D,MATCH($C414,'Policy Characteristics'!$C:$C,0))),"",INDEX('Policy Characteristics'!D:D,MATCH($C414,'Policy Characteristics'!$C:$C,0)))</f>
        <v>Industry CCS</v>
      </c>
      <c r="K414" s="272" t="str">
        <f>IF(ISBLANK(INDEX('Policy Characteristics'!E:E,MATCH($C414,'Policy Characteristics'!$C:$C,0))),"",INDEX('Policy Characteristics'!E:E,MATCH($C414,'Policy Characteristics'!$C:$C,0)))</f>
        <v>indst CCS</v>
      </c>
      <c r="L414" s="285">
        <f>IF(ISBLANK(INDEX('Policy Characteristics'!F:F,MATCH($C414,'Policy Characteristics'!$C:$C,0))),"",INDEX('Policy Characteristics'!F:F,MATCH($C414,'Policy Characteristics'!$C:$C,0)))</f>
        <v>0</v>
      </c>
      <c r="M414" s="285">
        <f>IF(ISBLANK(INDEX('Policy Characteristics'!G:G,MATCH($C414,'Policy Characteristics'!$C:$C,0))),"",INDEX('Policy Characteristics'!G:G,MATCH($C414,'Policy Characteristics'!$C:$C,0)))</f>
        <v>1</v>
      </c>
      <c r="N414" s="285">
        <f>IF(ISBLANK(INDEX('Policy Characteristics'!H:H,MATCH($C414,'Policy Characteristics'!$C:$C,0))),"",INDEX('Policy Characteristics'!H:H,MATCH($C414,'Policy Characteristics'!$C:$C,0)))</f>
        <v>0.01</v>
      </c>
      <c r="O414" s="272" t="str">
        <f>IF(ISBLANK(INDEX('Policy Characteristics'!I:I,MATCH($C414,'Policy Characteristics'!$C:$C,0))),"",INDEX('Policy Characteristics'!I:I,MATCH($C414,'Policy Characteristics'!$C:$C,0)))</f>
        <v>% of CO2 captured</v>
      </c>
      <c r="P414" s="272"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272" t="str">
        <f>IF(ISBLANK(INDEX('Policy Characteristics'!K:K,MATCH($C414,'Policy Characteristics'!$C:$C,0))),"",INDEX('Policy Characteristics'!K:K,MATCH($C414,'Policy Characteristics'!$C:$C,0)))</f>
        <v>ccs.html#ccs</v>
      </c>
      <c r="R414" s="272" t="str">
        <f>IF(ISBLANK(INDEX('Policy Characteristics'!L:L,MATCH($C414,'Policy Characteristics'!$C:$C,0))),"",INDEX('Policy Characteristics'!L:L,MATCH($C414,'Policy Characteristics'!$C:$C,0)))</f>
        <v>carbon-capture-and-sequestration.html</v>
      </c>
    </row>
    <row r="415" spans="1:18" x14ac:dyDescent="0.25">
      <c r="A415" s="272" t="str">
        <f>IF(ISBLANK(INDEX('Policy Characteristics'!A:A,MATCH($C415,'Policy Characteristics'!$C:$C,0))),"",INDEX('Policy Characteristics'!A:A,MATCH($C415,'Policy Characteristics'!$C:$C,0)))</f>
        <v>Industry</v>
      </c>
      <c r="B415" s="272" t="str">
        <f>IF(ISBLANK(INDEX('Policy Characteristics'!B:B,MATCH($C415,'Policy Characteristics'!$C:$C,0))),"",INDEX('Policy Characteristics'!B:B,MATCH($C415,'Policy Characteristics'!$C:$C,0)))</f>
        <v>Carbon Capture and Sequestration</v>
      </c>
      <c r="C415" s="274" t="str">
        <f t="shared" ref="C415:C430" si="29">C$414</f>
        <v>Industry Sector Fraction of Potential Additional CCS Achieved</v>
      </c>
      <c r="D415" s="44" t="s">
        <v>3189</v>
      </c>
      <c r="E415" s="6" t="s">
        <v>2598</v>
      </c>
      <c r="F415" t="s">
        <v>3214</v>
      </c>
      <c r="G415" s="44" t="s">
        <v>3160</v>
      </c>
      <c r="H415" s="43">
        <v>909</v>
      </c>
      <c r="I415" s="6" t="s">
        <v>46</v>
      </c>
      <c r="J415" s="274" t="str">
        <f>IF(ISBLANK(INDEX('Policy Characteristics'!D:D,MATCH($C415,'Policy Characteristics'!$C:$C,0))),"",INDEX('Policy Characteristics'!D:D,MATCH($C415,'Policy Characteristics'!$C:$C,0)))</f>
        <v>Industry CCS</v>
      </c>
      <c r="K415" s="272" t="str">
        <f>IF(ISBLANK(INDEX('Policy Characteristics'!E:E,MATCH($C415,'Policy Characteristics'!$C:$C,0))),"",INDEX('Policy Characteristics'!E:E,MATCH($C415,'Policy Characteristics'!$C:$C,0)))</f>
        <v>indst CCS</v>
      </c>
      <c r="L415" s="285">
        <f>IF(ISBLANK(INDEX('Policy Characteristics'!F:F,MATCH($C415,'Policy Characteristics'!$C:$C,0))),"",INDEX('Policy Characteristics'!F:F,MATCH($C415,'Policy Characteristics'!$C:$C,0)))</f>
        <v>0</v>
      </c>
      <c r="M415" s="285">
        <f>IF(ISBLANK(INDEX('Policy Characteristics'!G:G,MATCH($C415,'Policy Characteristics'!$C:$C,0))),"",INDEX('Policy Characteristics'!G:G,MATCH($C415,'Policy Characteristics'!$C:$C,0)))</f>
        <v>1</v>
      </c>
      <c r="N415" s="285">
        <f>IF(ISBLANK(INDEX('Policy Characteristics'!H:H,MATCH($C415,'Policy Characteristics'!$C:$C,0))),"",INDEX('Policy Characteristics'!H:H,MATCH($C415,'Policy Characteristics'!$C:$C,0)))</f>
        <v>0.01</v>
      </c>
      <c r="O415" s="272" t="str">
        <f>IF(ISBLANK(INDEX('Policy Characteristics'!I:I,MATCH($C415,'Policy Characteristics'!$C:$C,0))),"",INDEX('Policy Characteristics'!I:I,MATCH($C415,'Policy Characteristics'!$C:$C,0)))</f>
        <v>% of CO2 captured</v>
      </c>
      <c r="P415" s="272"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272" t="str">
        <f>IF(ISBLANK(INDEX('Policy Characteristics'!K:K,MATCH($C415,'Policy Characteristics'!$C:$C,0))),"",INDEX('Policy Characteristics'!K:K,MATCH($C415,'Policy Characteristics'!$C:$C,0)))</f>
        <v>ccs.html#ccs</v>
      </c>
      <c r="R415" s="272" t="str">
        <f>IF(ISBLANK(INDEX('Policy Characteristics'!L:L,MATCH($C415,'Policy Characteristics'!$C:$C,0))),"",INDEX('Policy Characteristics'!L:L,MATCH($C415,'Policy Characteristics'!$C:$C,0)))</f>
        <v>carbon-capture-and-sequestration.html</v>
      </c>
    </row>
    <row r="416" spans="1:18" x14ac:dyDescent="0.25">
      <c r="A416" s="272" t="str">
        <f>IF(ISBLANK(INDEX('Policy Characteristics'!A:A,MATCH($C416,'Policy Characteristics'!$C:$C,0))),"",INDEX('Policy Characteristics'!A:A,MATCH($C416,'Policy Characteristics'!$C:$C,0)))</f>
        <v>Industry</v>
      </c>
      <c r="B416" s="272" t="str">
        <f>IF(ISBLANK(INDEX('Policy Characteristics'!B:B,MATCH($C416,'Policy Characteristics'!$C:$C,0))),"",INDEX('Policy Characteristics'!B:B,MATCH($C416,'Policy Characteristics'!$C:$C,0)))</f>
        <v>Carbon Capture and Sequestration</v>
      </c>
      <c r="C416" s="274" t="str">
        <f t="shared" si="29"/>
        <v>Industry Sector Fraction of Potential Additional CCS Achieved</v>
      </c>
      <c r="D416" s="6" t="s">
        <v>3190</v>
      </c>
      <c r="E416" s="6" t="s">
        <v>3158</v>
      </c>
      <c r="F416" t="s">
        <v>2845</v>
      </c>
      <c r="G416" s="44" t="s">
        <v>3159</v>
      </c>
      <c r="H416" s="43">
        <v>910</v>
      </c>
      <c r="I416" s="6" t="s">
        <v>46</v>
      </c>
      <c r="J416" s="274" t="str">
        <f>IF(ISBLANK(INDEX('Policy Characteristics'!D:D,MATCH($C416,'Policy Characteristics'!$C:$C,0))),"",INDEX('Policy Characteristics'!D:D,MATCH($C416,'Policy Characteristics'!$C:$C,0)))</f>
        <v>Industry CCS</v>
      </c>
      <c r="K416" s="272" t="str">
        <f>IF(ISBLANK(INDEX('Policy Characteristics'!E:E,MATCH($C416,'Policy Characteristics'!$C:$C,0))),"",INDEX('Policy Characteristics'!E:E,MATCH($C416,'Policy Characteristics'!$C:$C,0)))</f>
        <v>indst CCS</v>
      </c>
      <c r="L416" s="285">
        <f>IF(ISBLANK(INDEX('Policy Characteristics'!F:F,MATCH($C416,'Policy Characteristics'!$C:$C,0))),"",INDEX('Policy Characteristics'!F:F,MATCH($C416,'Policy Characteristics'!$C:$C,0)))</f>
        <v>0</v>
      </c>
      <c r="M416" s="285">
        <f>IF(ISBLANK(INDEX('Policy Characteristics'!G:G,MATCH($C416,'Policy Characteristics'!$C:$C,0))),"",INDEX('Policy Characteristics'!G:G,MATCH($C416,'Policy Characteristics'!$C:$C,0)))</f>
        <v>1</v>
      </c>
      <c r="N416" s="285">
        <f>IF(ISBLANK(INDEX('Policy Characteristics'!H:H,MATCH($C416,'Policy Characteristics'!$C:$C,0))),"",INDEX('Policy Characteristics'!H:H,MATCH($C416,'Policy Characteristics'!$C:$C,0)))</f>
        <v>0.01</v>
      </c>
      <c r="O416" s="272" t="str">
        <f>IF(ISBLANK(INDEX('Policy Characteristics'!I:I,MATCH($C416,'Policy Characteristics'!$C:$C,0))),"",INDEX('Policy Characteristics'!I:I,MATCH($C416,'Policy Characteristics'!$C:$C,0)))</f>
        <v>% of CO2 captured</v>
      </c>
      <c r="P416" s="272"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272" t="str">
        <f>IF(ISBLANK(INDEX('Policy Characteristics'!K:K,MATCH($C416,'Policy Characteristics'!$C:$C,0))),"",INDEX('Policy Characteristics'!K:K,MATCH($C416,'Policy Characteristics'!$C:$C,0)))</f>
        <v>ccs.html#ccs</v>
      </c>
      <c r="R416" s="272" t="str">
        <f>IF(ISBLANK(INDEX('Policy Characteristics'!L:L,MATCH($C416,'Policy Characteristics'!$C:$C,0))),"",INDEX('Policy Characteristics'!L:L,MATCH($C416,'Policy Characteristics'!$C:$C,0)))</f>
        <v>carbon-capture-and-sequestration.html</v>
      </c>
    </row>
    <row r="417" spans="1:18" x14ac:dyDescent="0.25">
      <c r="A417" s="272" t="str">
        <f>IF(ISBLANK(INDEX('Policy Characteristics'!A:A,MATCH($C417,'Policy Characteristics'!$C:$C,0))),"",INDEX('Policy Characteristics'!A:A,MATCH($C417,'Policy Characteristics'!$C:$C,0)))</f>
        <v>Industry</v>
      </c>
      <c r="B417" s="272" t="str">
        <f>IF(ISBLANK(INDEX('Policy Characteristics'!B:B,MATCH($C417,'Policy Characteristics'!$C:$C,0))),"",INDEX('Policy Characteristics'!B:B,MATCH($C417,'Policy Characteristics'!$C:$C,0)))</f>
        <v>Carbon Capture and Sequestration</v>
      </c>
      <c r="C417" s="274" t="str">
        <f t="shared" si="29"/>
        <v>Industry Sector Fraction of Potential Additional CCS Achieved</v>
      </c>
      <c r="D417" s="6" t="s">
        <v>3190</v>
      </c>
      <c r="E417" s="6" t="s">
        <v>2598</v>
      </c>
      <c r="F417" t="s">
        <v>2845</v>
      </c>
      <c r="G417" s="44" t="s">
        <v>3160</v>
      </c>
      <c r="H417" s="43">
        <v>911</v>
      </c>
      <c r="I417" s="6" t="s">
        <v>46</v>
      </c>
      <c r="J417" s="274" t="str">
        <f>IF(ISBLANK(INDEX('Policy Characteristics'!D:D,MATCH($C417,'Policy Characteristics'!$C:$C,0))),"",INDEX('Policy Characteristics'!D:D,MATCH($C417,'Policy Characteristics'!$C:$C,0)))</f>
        <v>Industry CCS</v>
      </c>
      <c r="K417" s="272" t="str">
        <f>IF(ISBLANK(INDEX('Policy Characteristics'!E:E,MATCH($C417,'Policy Characteristics'!$C:$C,0))),"",INDEX('Policy Characteristics'!E:E,MATCH($C417,'Policy Characteristics'!$C:$C,0)))</f>
        <v>indst CCS</v>
      </c>
      <c r="L417" s="285">
        <f>IF(ISBLANK(INDEX('Policy Characteristics'!F:F,MATCH($C417,'Policy Characteristics'!$C:$C,0))),"",INDEX('Policy Characteristics'!F:F,MATCH($C417,'Policy Characteristics'!$C:$C,0)))</f>
        <v>0</v>
      </c>
      <c r="M417" s="285">
        <f>IF(ISBLANK(INDEX('Policy Characteristics'!G:G,MATCH($C417,'Policy Characteristics'!$C:$C,0))),"",INDEX('Policy Characteristics'!G:G,MATCH($C417,'Policy Characteristics'!$C:$C,0)))</f>
        <v>1</v>
      </c>
      <c r="N417" s="285">
        <f>IF(ISBLANK(INDEX('Policy Characteristics'!H:H,MATCH($C417,'Policy Characteristics'!$C:$C,0))),"",INDEX('Policy Characteristics'!H:H,MATCH($C417,'Policy Characteristics'!$C:$C,0)))</f>
        <v>0.01</v>
      </c>
      <c r="O417" s="272" t="str">
        <f>IF(ISBLANK(INDEX('Policy Characteristics'!I:I,MATCH($C417,'Policy Characteristics'!$C:$C,0))),"",INDEX('Policy Characteristics'!I:I,MATCH($C417,'Policy Characteristics'!$C:$C,0)))</f>
        <v>% of CO2 captured</v>
      </c>
      <c r="P417" s="272"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272" t="str">
        <f>IF(ISBLANK(INDEX('Policy Characteristics'!K:K,MATCH($C417,'Policy Characteristics'!$C:$C,0))),"",INDEX('Policy Characteristics'!K:K,MATCH($C417,'Policy Characteristics'!$C:$C,0)))</f>
        <v>ccs.html#ccs</v>
      </c>
      <c r="R417" s="272" t="str">
        <f>IF(ISBLANK(INDEX('Policy Characteristics'!L:L,MATCH($C417,'Policy Characteristics'!$C:$C,0))),"",INDEX('Policy Characteristics'!L:L,MATCH($C417,'Policy Characteristics'!$C:$C,0)))</f>
        <v>carbon-capture-and-sequestration.html</v>
      </c>
    </row>
    <row r="418" spans="1:18" x14ac:dyDescent="0.25">
      <c r="A418" s="272" t="str">
        <f>IF(ISBLANK(INDEX('Policy Characteristics'!A:A,MATCH($C418,'Policy Characteristics'!$C:$C,0))),"",INDEX('Policy Characteristics'!A:A,MATCH($C418,'Policy Characteristics'!$C:$C,0)))</f>
        <v>Industry</v>
      </c>
      <c r="B418" s="272" t="str">
        <f>IF(ISBLANK(INDEX('Policy Characteristics'!B:B,MATCH($C418,'Policy Characteristics'!$C:$C,0))),"",INDEX('Policy Characteristics'!B:B,MATCH($C418,'Policy Characteristics'!$C:$C,0)))</f>
        <v>Carbon Capture and Sequestration</v>
      </c>
      <c r="C418" s="274" t="str">
        <f t="shared" si="29"/>
        <v>Industry Sector Fraction of Potential Additional CCS Achieved</v>
      </c>
      <c r="D418" s="6" t="s">
        <v>3191</v>
      </c>
      <c r="E418" s="6" t="s">
        <v>3158</v>
      </c>
      <c r="F418" t="s">
        <v>3161</v>
      </c>
      <c r="G418" s="44" t="s">
        <v>3159</v>
      </c>
      <c r="H418" s="43">
        <v>912</v>
      </c>
      <c r="I418" s="6" t="s">
        <v>46</v>
      </c>
      <c r="J418" s="274" t="str">
        <f>IF(ISBLANK(INDEX('Policy Characteristics'!D:D,MATCH($C418,'Policy Characteristics'!$C:$C,0))),"",INDEX('Policy Characteristics'!D:D,MATCH($C418,'Policy Characteristics'!$C:$C,0)))</f>
        <v>Industry CCS</v>
      </c>
      <c r="K418" s="272" t="str">
        <f>IF(ISBLANK(INDEX('Policy Characteristics'!E:E,MATCH($C418,'Policy Characteristics'!$C:$C,0))),"",INDEX('Policy Characteristics'!E:E,MATCH($C418,'Policy Characteristics'!$C:$C,0)))</f>
        <v>indst CCS</v>
      </c>
      <c r="L418" s="285">
        <f>IF(ISBLANK(INDEX('Policy Characteristics'!F:F,MATCH($C418,'Policy Characteristics'!$C:$C,0))),"",INDEX('Policy Characteristics'!F:F,MATCH($C418,'Policy Characteristics'!$C:$C,0)))</f>
        <v>0</v>
      </c>
      <c r="M418" s="285">
        <f>IF(ISBLANK(INDEX('Policy Characteristics'!G:G,MATCH($C418,'Policy Characteristics'!$C:$C,0))),"",INDEX('Policy Characteristics'!G:G,MATCH($C418,'Policy Characteristics'!$C:$C,0)))</f>
        <v>1</v>
      </c>
      <c r="N418" s="285">
        <f>IF(ISBLANK(INDEX('Policy Characteristics'!H:H,MATCH($C418,'Policy Characteristics'!$C:$C,0))),"",INDEX('Policy Characteristics'!H:H,MATCH($C418,'Policy Characteristics'!$C:$C,0)))</f>
        <v>0.01</v>
      </c>
      <c r="O418" s="272" t="str">
        <f>IF(ISBLANK(INDEX('Policy Characteristics'!I:I,MATCH($C418,'Policy Characteristics'!$C:$C,0))),"",INDEX('Policy Characteristics'!I:I,MATCH($C418,'Policy Characteristics'!$C:$C,0)))</f>
        <v>% of CO2 captured</v>
      </c>
      <c r="P418" s="272"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272" t="str">
        <f>IF(ISBLANK(INDEX('Policy Characteristics'!K:K,MATCH($C418,'Policy Characteristics'!$C:$C,0))),"",INDEX('Policy Characteristics'!K:K,MATCH($C418,'Policy Characteristics'!$C:$C,0)))</f>
        <v>ccs.html#ccs</v>
      </c>
      <c r="R418" s="272" t="str">
        <f>IF(ISBLANK(INDEX('Policy Characteristics'!L:L,MATCH($C418,'Policy Characteristics'!$C:$C,0))),"",INDEX('Policy Characteristics'!L:L,MATCH($C418,'Policy Characteristics'!$C:$C,0)))</f>
        <v>carbon-capture-and-sequestration.html</v>
      </c>
    </row>
    <row r="419" spans="1:18" x14ac:dyDescent="0.25">
      <c r="A419" s="272" t="str">
        <f>IF(ISBLANK(INDEX('Policy Characteristics'!A:A,MATCH($C419,'Policy Characteristics'!$C:$C,0))),"",INDEX('Policy Characteristics'!A:A,MATCH($C419,'Policy Characteristics'!$C:$C,0)))</f>
        <v>Industry</v>
      </c>
      <c r="B419" s="272" t="str">
        <f>IF(ISBLANK(INDEX('Policy Characteristics'!B:B,MATCH($C419,'Policy Characteristics'!$C:$C,0))),"",INDEX('Policy Characteristics'!B:B,MATCH($C419,'Policy Characteristics'!$C:$C,0)))</f>
        <v>Carbon Capture and Sequestration</v>
      </c>
      <c r="C419" s="274" t="str">
        <f t="shared" si="29"/>
        <v>Industry Sector Fraction of Potential Additional CCS Achieved</v>
      </c>
      <c r="D419" s="6" t="s">
        <v>3191</v>
      </c>
      <c r="E419" s="6" t="s">
        <v>2598</v>
      </c>
      <c r="F419" t="s">
        <v>3161</v>
      </c>
      <c r="G419" s="44" t="s">
        <v>3160</v>
      </c>
      <c r="H419" s="43">
        <v>913</v>
      </c>
      <c r="I419" s="6" t="s">
        <v>46</v>
      </c>
      <c r="J419" s="274" t="str">
        <f>IF(ISBLANK(INDEX('Policy Characteristics'!D:D,MATCH($C419,'Policy Characteristics'!$C:$C,0))),"",INDEX('Policy Characteristics'!D:D,MATCH($C419,'Policy Characteristics'!$C:$C,0)))</f>
        <v>Industry CCS</v>
      </c>
      <c r="K419" s="272" t="str">
        <f>IF(ISBLANK(INDEX('Policy Characteristics'!E:E,MATCH($C419,'Policy Characteristics'!$C:$C,0))),"",INDEX('Policy Characteristics'!E:E,MATCH($C419,'Policy Characteristics'!$C:$C,0)))</f>
        <v>indst CCS</v>
      </c>
      <c r="L419" s="285">
        <f>IF(ISBLANK(INDEX('Policy Characteristics'!F:F,MATCH($C419,'Policy Characteristics'!$C:$C,0))),"",INDEX('Policy Characteristics'!F:F,MATCH($C419,'Policy Characteristics'!$C:$C,0)))</f>
        <v>0</v>
      </c>
      <c r="M419" s="285">
        <f>IF(ISBLANK(INDEX('Policy Characteristics'!G:G,MATCH($C419,'Policy Characteristics'!$C:$C,0))),"",INDEX('Policy Characteristics'!G:G,MATCH($C419,'Policy Characteristics'!$C:$C,0)))</f>
        <v>1</v>
      </c>
      <c r="N419" s="285">
        <f>IF(ISBLANK(INDEX('Policy Characteristics'!H:H,MATCH($C419,'Policy Characteristics'!$C:$C,0))),"",INDEX('Policy Characteristics'!H:H,MATCH($C419,'Policy Characteristics'!$C:$C,0)))</f>
        <v>0.01</v>
      </c>
      <c r="O419" s="272" t="str">
        <f>IF(ISBLANK(INDEX('Policy Characteristics'!I:I,MATCH($C419,'Policy Characteristics'!$C:$C,0))),"",INDEX('Policy Characteristics'!I:I,MATCH($C419,'Policy Characteristics'!$C:$C,0)))</f>
        <v>% of CO2 captured</v>
      </c>
      <c r="P419" s="272"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272" t="str">
        <f>IF(ISBLANK(INDEX('Policy Characteristics'!K:K,MATCH($C419,'Policy Characteristics'!$C:$C,0))),"",INDEX('Policy Characteristics'!K:K,MATCH($C419,'Policy Characteristics'!$C:$C,0)))</f>
        <v>ccs.html#ccs</v>
      </c>
      <c r="R419" s="272" t="str">
        <f>IF(ISBLANK(INDEX('Policy Characteristics'!L:L,MATCH($C419,'Policy Characteristics'!$C:$C,0))),"",INDEX('Policy Characteristics'!L:L,MATCH($C419,'Policy Characteristics'!$C:$C,0)))</f>
        <v>carbon-capture-and-sequestration.html</v>
      </c>
    </row>
    <row r="420" spans="1:18" x14ac:dyDescent="0.25">
      <c r="A420" s="272" t="str">
        <f>IF(ISBLANK(INDEX('Policy Characteristics'!A:A,MATCH($C420,'Policy Characteristics'!$C:$C,0))),"",INDEX('Policy Characteristics'!A:A,MATCH($C420,'Policy Characteristics'!$C:$C,0)))</f>
        <v>Industry</v>
      </c>
      <c r="B420" s="272" t="str">
        <f>IF(ISBLANK(INDEX('Policy Characteristics'!B:B,MATCH($C420,'Policy Characteristics'!$C:$C,0))),"",INDEX('Policy Characteristics'!B:B,MATCH($C420,'Policy Characteristics'!$C:$C,0)))</f>
        <v>Carbon Capture and Sequestration</v>
      </c>
      <c r="C420" s="274" t="str">
        <f t="shared" si="29"/>
        <v>Industry Sector Fraction of Potential Additional CCS Achieved</v>
      </c>
      <c r="D420" s="6" t="s">
        <v>3192</v>
      </c>
      <c r="E420" s="6" t="s">
        <v>3158</v>
      </c>
      <c r="F420" t="s">
        <v>3162</v>
      </c>
      <c r="G420" s="44" t="s">
        <v>3159</v>
      </c>
      <c r="H420" s="43">
        <v>914</v>
      </c>
      <c r="I420" s="6" t="s">
        <v>46</v>
      </c>
      <c r="J420" s="274" t="str">
        <f>IF(ISBLANK(INDEX('Policy Characteristics'!D:D,MATCH($C420,'Policy Characteristics'!$C:$C,0))),"",INDEX('Policy Characteristics'!D:D,MATCH($C420,'Policy Characteristics'!$C:$C,0)))</f>
        <v>Industry CCS</v>
      </c>
      <c r="K420" s="272" t="str">
        <f>IF(ISBLANK(INDEX('Policy Characteristics'!E:E,MATCH($C420,'Policy Characteristics'!$C:$C,0))),"",INDEX('Policy Characteristics'!E:E,MATCH($C420,'Policy Characteristics'!$C:$C,0)))</f>
        <v>indst CCS</v>
      </c>
      <c r="L420" s="285">
        <f>IF(ISBLANK(INDEX('Policy Characteristics'!F:F,MATCH($C420,'Policy Characteristics'!$C:$C,0))),"",INDEX('Policy Characteristics'!F:F,MATCH($C420,'Policy Characteristics'!$C:$C,0)))</f>
        <v>0</v>
      </c>
      <c r="M420" s="285">
        <f>IF(ISBLANK(INDEX('Policy Characteristics'!G:G,MATCH($C420,'Policy Characteristics'!$C:$C,0))),"",INDEX('Policy Characteristics'!G:G,MATCH($C420,'Policy Characteristics'!$C:$C,0)))</f>
        <v>1</v>
      </c>
      <c r="N420" s="285">
        <f>IF(ISBLANK(INDEX('Policy Characteristics'!H:H,MATCH($C420,'Policy Characteristics'!$C:$C,0))),"",INDEX('Policy Characteristics'!H:H,MATCH($C420,'Policy Characteristics'!$C:$C,0)))</f>
        <v>0.01</v>
      </c>
      <c r="O420" s="272" t="str">
        <f>IF(ISBLANK(INDEX('Policy Characteristics'!I:I,MATCH($C420,'Policy Characteristics'!$C:$C,0))),"",INDEX('Policy Characteristics'!I:I,MATCH($C420,'Policy Characteristics'!$C:$C,0)))</f>
        <v>% of CO2 captured</v>
      </c>
      <c r="P420" s="272"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272" t="str">
        <f>IF(ISBLANK(INDEX('Policy Characteristics'!K:K,MATCH($C420,'Policy Characteristics'!$C:$C,0))),"",INDEX('Policy Characteristics'!K:K,MATCH($C420,'Policy Characteristics'!$C:$C,0)))</f>
        <v>ccs.html#ccs</v>
      </c>
      <c r="R420" s="272" t="str">
        <f>IF(ISBLANK(INDEX('Policy Characteristics'!L:L,MATCH($C420,'Policy Characteristics'!$C:$C,0))),"",INDEX('Policy Characteristics'!L:L,MATCH($C420,'Policy Characteristics'!$C:$C,0)))</f>
        <v>carbon-capture-and-sequestration.html</v>
      </c>
    </row>
    <row r="421" spans="1:18" x14ac:dyDescent="0.25">
      <c r="A421" s="272" t="str">
        <f>IF(ISBLANK(INDEX('Policy Characteristics'!A:A,MATCH($C421,'Policy Characteristics'!$C:$C,0))),"",INDEX('Policy Characteristics'!A:A,MATCH($C421,'Policy Characteristics'!$C:$C,0)))</f>
        <v>Industry</v>
      </c>
      <c r="B421" s="272" t="str">
        <f>IF(ISBLANK(INDEX('Policy Characteristics'!B:B,MATCH($C421,'Policy Characteristics'!$C:$C,0))),"",INDEX('Policy Characteristics'!B:B,MATCH($C421,'Policy Characteristics'!$C:$C,0)))</f>
        <v>Carbon Capture and Sequestration</v>
      </c>
      <c r="C421" s="274" t="str">
        <f t="shared" si="29"/>
        <v>Industry Sector Fraction of Potential Additional CCS Achieved</v>
      </c>
      <c r="D421" s="6" t="s">
        <v>3192</v>
      </c>
      <c r="E421" s="6" t="s">
        <v>2598</v>
      </c>
      <c r="F421" t="s">
        <v>3162</v>
      </c>
      <c r="G421" s="44" t="s">
        <v>3160</v>
      </c>
      <c r="H421" s="43">
        <v>915</v>
      </c>
      <c r="I421" s="6" t="s">
        <v>46</v>
      </c>
      <c r="J421" s="274" t="str">
        <f>IF(ISBLANK(INDEX('Policy Characteristics'!D:D,MATCH($C421,'Policy Characteristics'!$C:$C,0))),"",INDEX('Policy Characteristics'!D:D,MATCH($C421,'Policy Characteristics'!$C:$C,0)))</f>
        <v>Industry CCS</v>
      </c>
      <c r="K421" s="272" t="str">
        <f>IF(ISBLANK(INDEX('Policy Characteristics'!E:E,MATCH($C421,'Policy Characteristics'!$C:$C,0))),"",INDEX('Policy Characteristics'!E:E,MATCH($C421,'Policy Characteristics'!$C:$C,0)))</f>
        <v>indst CCS</v>
      </c>
      <c r="L421" s="285">
        <f>IF(ISBLANK(INDEX('Policy Characteristics'!F:F,MATCH($C421,'Policy Characteristics'!$C:$C,0))),"",INDEX('Policy Characteristics'!F:F,MATCH($C421,'Policy Characteristics'!$C:$C,0)))</f>
        <v>0</v>
      </c>
      <c r="M421" s="285">
        <f>IF(ISBLANK(INDEX('Policy Characteristics'!G:G,MATCH($C421,'Policy Characteristics'!$C:$C,0))),"",INDEX('Policy Characteristics'!G:G,MATCH($C421,'Policy Characteristics'!$C:$C,0)))</f>
        <v>1</v>
      </c>
      <c r="N421" s="285">
        <f>IF(ISBLANK(INDEX('Policy Characteristics'!H:H,MATCH($C421,'Policy Characteristics'!$C:$C,0))),"",INDEX('Policy Characteristics'!H:H,MATCH($C421,'Policy Characteristics'!$C:$C,0)))</f>
        <v>0.01</v>
      </c>
      <c r="O421" s="272" t="str">
        <f>IF(ISBLANK(INDEX('Policy Characteristics'!I:I,MATCH($C421,'Policy Characteristics'!$C:$C,0))),"",INDEX('Policy Characteristics'!I:I,MATCH($C421,'Policy Characteristics'!$C:$C,0)))</f>
        <v>% of CO2 captured</v>
      </c>
      <c r="P421" s="272"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272" t="str">
        <f>IF(ISBLANK(INDEX('Policy Characteristics'!K:K,MATCH($C421,'Policy Characteristics'!$C:$C,0))),"",INDEX('Policy Characteristics'!K:K,MATCH($C421,'Policy Characteristics'!$C:$C,0)))</f>
        <v>ccs.html#ccs</v>
      </c>
      <c r="R421" s="272" t="str">
        <f>IF(ISBLANK(INDEX('Policy Characteristics'!L:L,MATCH($C421,'Policy Characteristics'!$C:$C,0))),"",INDEX('Policy Characteristics'!L:L,MATCH($C421,'Policy Characteristics'!$C:$C,0)))</f>
        <v>carbon-capture-and-sequestration.html</v>
      </c>
    </row>
    <row r="422" spans="1:18" x14ac:dyDescent="0.25">
      <c r="A422" s="272" t="str">
        <f>IF(ISBLANK(INDEX('Policy Characteristics'!A:A,MATCH($C422,'Policy Characteristics'!$C:$C,0))),"",INDEX('Policy Characteristics'!A:A,MATCH($C422,'Policy Characteristics'!$C:$C,0)))</f>
        <v>Industry</v>
      </c>
      <c r="B422" s="272" t="str">
        <f>IF(ISBLANK(INDEX('Policy Characteristics'!B:B,MATCH($C422,'Policy Characteristics'!$C:$C,0))),"",INDEX('Policy Characteristics'!B:B,MATCH($C422,'Policy Characteristics'!$C:$C,0)))</f>
        <v>Carbon Capture and Sequestration</v>
      </c>
      <c r="C422" s="274" t="str">
        <f t="shared" si="29"/>
        <v>Industry Sector Fraction of Potential Additional CCS Achieved</v>
      </c>
      <c r="D422" s="6" t="s">
        <v>3193</v>
      </c>
      <c r="E422" s="6" t="s">
        <v>3158</v>
      </c>
      <c r="F422" t="s">
        <v>3163</v>
      </c>
      <c r="G422" s="44" t="s">
        <v>3159</v>
      </c>
      <c r="H422" s="43">
        <v>916</v>
      </c>
      <c r="I422" s="44" t="s">
        <v>45</v>
      </c>
      <c r="J422" s="274" t="str">
        <f>IF(ISBLANK(INDEX('Policy Characteristics'!D:D,MATCH($C422,'Policy Characteristics'!$C:$C,0))),"",INDEX('Policy Characteristics'!D:D,MATCH($C422,'Policy Characteristics'!$C:$C,0)))</f>
        <v>Industry CCS</v>
      </c>
      <c r="K422" s="272" t="str">
        <f>IF(ISBLANK(INDEX('Policy Characteristics'!E:E,MATCH($C422,'Policy Characteristics'!$C:$C,0))),"",INDEX('Policy Characteristics'!E:E,MATCH($C422,'Policy Characteristics'!$C:$C,0)))</f>
        <v>indst CCS</v>
      </c>
      <c r="L422" s="285">
        <f>IF(ISBLANK(INDEX('Policy Characteristics'!F:F,MATCH($C422,'Policy Characteristics'!$C:$C,0))),"",INDEX('Policy Characteristics'!F:F,MATCH($C422,'Policy Characteristics'!$C:$C,0)))</f>
        <v>0</v>
      </c>
      <c r="M422" s="285">
        <f>IF(ISBLANK(INDEX('Policy Characteristics'!G:G,MATCH($C422,'Policy Characteristics'!$C:$C,0))),"",INDEX('Policy Characteristics'!G:G,MATCH($C422,'Policy Characteristics'!$C:$C,0)))</f>
        <v>1</v>
      </c>
      <c r="N422" s="285">
        <f>IF(ISBLANK(INDEX('Policy Characteristics'!H:H,MATCH($C422,'Policy Characteristics'!$C:$C,0))),"",INDEX('Policy Characteristics'!H:H,MATCH($C422,'Policy Characteristics'!$C:$C,0)))</f>
        <v>0.01</v>
      </c>
      <c r="O422" s="272" t="str">
        <f>IF(ISBLANK(INDEX('Policy Characteristics'!I:I,MATCH($C422,'Policy Characteristics'!$C:$C,0))),"",INDEX('Policy Characteristics'!I:I,MATCH($C422,'Policy Characteristics'!$C:$C,0)))</f>
        <v>% of CO2 captured</v>
      </c>
      <c r="P422" s="272"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272" t="str">
        <f>IF(ISBLANK(INDEX('Policy Characteristics'!K:K,MATCH($C422,'Policy Characteristics'!$C:$C,0))),"",INDEX('Policy Characteristics'!K:K,MATCH($C422,'Policy Characteristics'!$C:$C,0)))</f>
        <v>ccs.html#ccs</v>
      </c>
      <c r="R422" s="272" t="str">
        <f>IF(ISBLANK(INDEX('Policy Characteristics'!L:L,MATCH($C422,'Policy Characteristics'!$C:$C,0))),"",INDEX('Policy Characteristics'!L:L,MATCH($C422,'Policy Characteristics'!$C:$C,0)))</f>
        <v>carbon-capture-and-sequestration.html</v>
      </c>
    </row>
    <row r="423" spans="1:18" x14ac:dyDescent="0.25">
      <c r="A423" s="272" t="str">
        <f>IF(ISBLANK(INDEX('Policy Characteristics'!A:A,MATCH($C423,'Policy Characteristics'!$C:$C,0))),"",INDEX('Policy Characteristics'!A:A,MATCH($C423,'Policy Characteristics'!$C:$C,0)))</f>
        <v>Industry</v>
      </c>
      <c r="B423" s="272" t="str">
        <f>IF(ISBLANK(INDEX('Policy Characteristics'!B:B,MATCH($C423,'Policy Characteristics'!$C:$C,0))),"",INDEX('Policy Characteristics'!B:B,MATCH($C423,'Policy Characteristics'!$C:$C,0)))</f>
        <v>Carbon Capture and Sequestration</v>
      </c>
      <c r="C423" s="274" t="str">
        <f t="shared" si="29"/>
        <v>Industry Sector Fraction of Potential Additional CCS Achieved</v>
      </c>
      <c r="D423" s="6" t="s">
        <v>3193</v>
      </c>
      <c r="E423" s="6" t="s">
        <v>2598</v>
      </c>
      <c r="F423" t="s">
        <v>3163</v>
      </c>
      <c r="G423" s="44" t="s">
        <v>3160</v>
      </c>
      <c r="H423" s="43">
        <v>917</v>
      </c>
      <c r="I423" s="6" t="s">
        <v>46</v>
      </c>
      <c r="J423" s="274" t="str">
        <f>IF(ISBLANK(INDEX('Policy Characteristics'!D:D,MATCH($C423,'Policy Characteristics'!$C:$C,0))),"",INDEX('Policy Characteristics'!D:D,MATCH($C423,'Policy Characteristics'!$C:$C,0)))</f>
        <v>Industry CCS</v>
      </c>
      <c r="K423" s="272" t="str">
        <f>IF(ISBLANK(INDEX('Policy Characteristics'!E:E,MATCH($C423,'Policy Characteristics'!$C:$C,0))),"",INDEX('Policy Characteristics'!E:E,MATCH($C423,'Policy Characteristics'!$C:$C,0)))</f>
        <v>indst CCS</v>
      </c>
      <c r="L423" s="285">
        <f>IF(ISBLANK(INDEX('Policy Characteristics'!F:F,MATCH($C423,'Policy Characteristics'!$C:$C,0))),"",INDEX('Policy Characteristics'!F:F,MATCH($C423,'Policy Characteristics'!$C:$C,0)))</f>
        <v>0</v>
      </c>
      <c r="M423" s="285">
        <f>IF(ISBLANK(INDEX('Policy Characteristics'!G:G,MATCH($C423,'Policy Characteristics'!$C:$C,0))),"",INDEX('Policy Characteristics'!G:G,MATCH($C423,'Policy Characteristics'!$C:$C,0)))</f>
        <v>1</v>
      </c>
      <c r="N423" s="285">
        <f>IF(ISBLANK(INDEX('Policy Characteristics'!H:H,MATCH($C423,'Policy Characteristics'!$C:$C,0))),"",INDEX('Policy Characteristics'!H:H,MATCH($C423,'Policy Characteristics'!$C:$C,0)))</f>
        <v>0.01</v>
      </c>
      <c r="O423" s="272" t="str">
        <f>IF(ISBLANK(INDEX('Policy Characteristics'!I:I,MATCH($C423,'Policy Characteristics'!$C:$C,0))),"",INDEX('Policy Characteristics'!I:I,MATCH($C423,'Policy Characteristics'!$C:$C,0)))</f>
        <v>% of CO2 captured</v>
      </c>
      <c r="P423" s="272"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272" t="str">
        <f>IF(ISBLANK(INDEX('Policy Characteristics'!K:K,MATCH($C423,'Policy Characteristics'!$C:$C,0))),"",INDEX('Policy Characteristics'!K:K,MATCH($C423,'Policy Characteristics'!$C:$C,0)))</f>
        <v>ccs.html#ccs</v>
      </c>
      <c r="R423" s="272" t="str">
        <f>IF(ISBLANK(INDEX('Policy Characteristics'!L:L,MATCH($C423,'Policy Characteristics'!$C:$C,0))),"",INDEX('Policy Characteristics'!L:L,MATCH($C423,'Policy Characteristics'!$C:$C,0)))</f>
        <v>carbon-capture-and-sequestration.html</v>
      </c>
    </row>
    <row r="424" spans="1:18" x14ac:dyDescent="0.25">
      <c r="A424" s="272" t="str">
        <f>IF(ISBLANK(INDEX('Policy Characteristics'!A:A,MATCH($C424,'Policy Characteristics'!$C:$C,0))),"",INDEX('Policy Characteristics'!A:A,MATCH($C424,'Policy Characteristics'!$C:$C,0)))</f>
        <v>Industry</v>
      </c>
      <c r="B424" s="272" t="str">
        <f>IF(ISBLANK(INDEX('Policy Characteristics'!B:B,MATCH($C424,'Policy Characteristics'!$C:$C,0))),"",INDEX('Policy Characteristics'!B:B,MATCH($C424,'Policy Characteristics'!$C:$C,0)))</f>
        <v>Carbon Capture and Sequestration</v>
      </c>
      <c r="C424" s="274" t="str">
        <f t="shared" si="29"/>
        <v>Industry Sector Fraction of Potential Additional CCS Achieved</v>
      </c>
      <c r="D424" s="6" t="s">
        <v>3194</v>
      </c>
      <c r="E424" s="6" t="s">
        <v>3158</v>
      </c>
      <c r="F424" t="s">
        <v>3164</v>
      </c>
      <c r="G424" s="44" t="s">
        <v>3159</v>
      </c>
      <c r="H424" s="43">
        <v>918</v>
      </c>
      <c r="I424" s="44" t="s">
        <v>46</v>
      </c>
      <c r="J424" s="274" t="str">
        <f>IF(ISBLANK(INDEX('Policy Characteristics'!D:D,MATCH($C424,'Policy Characteristics'!$C:$C,0))),"",INDEX('Policy Characteristics'!D:D,MATCH($C424,'Policy Characteristics'!$C:$C,0)))</f>
        <v>Industry CCS</v>
      </c>
      <c r="K424" s="272" t="str">
        <f>IF(ISBLANK(INDEX('Policy Characteristics'!E:E,MATCH($C424,'Policy Characteristics'!$C:$C,0))),"",INDEX('Policy Characteristics'!E:E,MATCH($C424,'Policy Characteristics'!$C:$C,0)))</f>
        <v>indst CCS</v>
      </c>
      <c r="L424" s="285">
        <f>IF(ISBLANK(INDEX('Policy Characteristics'!F:F,MATCH($C424,'Policy Characteristics'!$C:$C,0))),"",INDEX('Policy Characteristics'!F:F,MATCH($C424,'Policy Characteristics'!$C:$C,0)))</f>
        <v>0</v>
      </c>
      <c r="M424" s="285">
        <f>IF(ISBLANK(INDEX('Policy Characteristics'!G:G,MATCH($C424,'Policy Characteristics'!$C:$C,0))),"",INDEX('Policy Characteristics'!G:G,MATCH($C424,'Policy Characteristics'!$C:$C,0)))</f>
        <v>1</v>
      </c>
      <c r="N424" s="285">
        <f>IF(ISBLANK(INDEX('Policy Characteristics'!H:H,MATCH($C424,'Policy Characteristics'!$C:$C,0))),"",INDEX('Policy Characteristics'!H:H,MATCH($C424,'Policy Characteristics'!$C:$C,0)))</f>
        <v>0.01</v>
      </c>
      <c r="O424" s="272" t="str">
        <f>IF(ISBLANK(INDEX('Policy Characteristics'!I:I,MATCH($C424,'Policy Characteristics'!$C:$C,0))),"",INDEX('Policy Characteristics'!I:I,MATCH($C424,'Policy Characteristics'!$C:$C,0)))</f>
        <v>% of CO2 captured</v>
      </c>
      <c r="P424" s="272"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272" t="str">
        <f>IF(ISBLANK(INDEX('Policy Characteristics'!K:K,MATCH($C424,'Policy Characteristics'!$C:$C,0))),"",INDEX('Policy Characteristics'!K:K,MATCH($C424,'Policy Characteristics'!$C:$C,0)))</f>
        <v>ccs.html#ccs</v>
      </c>
      <c r="R424" s="272" t="str">
        <f>IF(ISBLANK(INDEX('Policy Characteristics'!L:L,MATCH($C424,'Policy Characteristics'!$C:$C,0))),"",INDEX('Policy Characteristics'!L:L,MATCH($C424,'Policy Characteristics'!$C:$C,0)))</f>
        <v>carbon-capture-and-sequestration.html</v>
      </c>
    </row>
    <row r="425" spans="1:18" x14ac:dyDescent="0.25">
      <c r="A425" s="272" t="str">
        <f>IF(ISBLANK(INDEX('Policy Characteristics'!A:A,MATCH($C425,'Policy Characteristics'!$C:$C,0))),"",INDEX('Policy Characteristics'!A:A,MATCH($C425,'Policy Characteristics'!$C:$C,0)))</f>
        <v>Industry</v>
      </c>
      <c r="B425" s="272" t="str">
        <f>IF(ISBLANK(INDEX('Policy Characteristics'!B:B,MATCH($C425,'Policy Characteristics'!$C:$C,0))),"",INDEX('Policy Characteristics'!B:B,MATCH($C425,'Policy Characteristics'!$C:$C,0)))</f>
        <v>Carbon Capture and Sequestration</v>
      </c>
      <c r="C425" s="274" t="str">
        <f t="shared" si="29"/>
        <v>Industry Sector Fraction of Potential Additional CCS Achieved</v>
      </c>
      <c r="D425" s="6" t="s">
        <v>3194</v>
      </c>
      <c r="E425" s="6" t="s">
        <v>2598</v>
      </c>
      <c r="F425" t="s">
        <v>3164</v>
      </c>
      <c r="G425" s="44" t="s">
        <v>3160</v>
      </c>
      <c r="H425" s="43">
        <v>919</v>
      </c>
      <c r="I425" s="6" t="s">
        <v>46</v>
      </c>
      <c r="J425" s="274" t="str">
        <f>IF(ISBLANK(INDEX('Policy Characteristics'!D:D,MATCH($C425,'Policy Characteristics'!$C:$C,0))),"",INDEX('Policy Characteristics'!D:D,MATCH($C425,'Policy Characteristics'!$C:$C,0)))</f>
        <v>Industry CCS</v>
      </c>
      <c r="K425" s="272" t="str">
        <f>IF(ISBLANK(INDEX('Policy Characteristics'!E:E,MATCH($C425,'Policy Characteristics'!$C:$C,0))),"",INDEX('Policy Characteristics'!E:E,MATCH($C425,'Policy Characteristics'!$C:$C,0)))</f>
        <v>indst CCS</v>
      </c>
      <c r="L425" s="285">
        <f>IF(ISBLANK(INDEX('Policy Characteristics'!F:F,MATCH($C425,'Policy Characteristics'!$C:$C,0))),"",INDEX('Policy Characteristics'!F:F,MATCH($C425,'Policy Characteristics'!$C:$C,0)))</f>
        <v>0</v>
      </c>
      <c r="M425" s="285">
        <f>IF(ISBLANK(INDEX('Policy Characteristics'!G:G,MATCH($C425,'Policy Characteristics'!$C:$C,0))),"",INDEX('Policy Characteristics'!G:G,MATCH($C425,'Policy Characteristics'!$C:$C,0)))</f>
        <v>1</v>
      </c>
      <c r="N425" s="285">
        <f>IF(ISBLANK(INDEX('Policy Characteristics'!H:H,MATCH($C425,'Policy Characteristics'!$C:$C,0))),"",INDEX('Policy Characteristics'!H:H,MATCH($C425,'Policy Characteristics'!$C:$C,0)))</f>
        <v>0.01</v>
      </c>
      <c r="O425" s="272" t="str">
        <f>IF(ISBLANK(INDEX('Policy Characteristics'!I:I,MATCH($C425,'Policy Characteristics'!$C:$C,0))),"",INDEX('Policy Characteristics'!I:I,MATCH($C425,'Policy Characteristics'!$C:$C,0)))</f>
        <v>% of CO2 captured</v>
      </c>
      <c r="P425" s="272"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272" t="str">
        <f>IF(ISBLANK(INDEX('Policy Characteristics'!K:K,MATCH($C425,'Policy Characteristics'!$C:$C,0))),"",INDEX('Policy Characteristics'!K:K,MATCH($C425,'Policy Characteristics'!$C:$C,0)))</f>
        <v>ccs.html#ccs</v>
      </c>
      <c r="R425" s="272" t="str">
        <f>IF(ISBLANK(INDEX('Policy Characteristics'!L:L,MATCH($C425,'Policy Characteristics'!$C:$C,0))),"",INDEX('Policy Characteristics'!L:L,MATCH($C425,'Policy Characteristics'!$C:$C,0)))</f>
        <v>carbon-capture-and-sequestration.html</v>
      </c>
    </row>
    <row r="426" spans="1:18" x14ac:dyDescent="0.25">
      <c r="A426" s="272" t="str">
        <f>IF(ISBLANK(INDEX('Policy Characteristics'!A:A,MATCH($C426,'Policy Characteristics'!$C:$C,0))),"",INDEX('Policy Characteristics'!A:A,MATCH($C426,'Policy Characteristics'!$C:$C,0)))</f>
        <v>Industry</v>
      </c>
      <c r="B426" s="272" t="str">
        <f>IF(ISBLANK(INDEX('Policy Characteristics'!B:B,MATCH($C426,'Policy Characteristics'!$C:$C,0))),"",INDEX('Policy Characteristics'!B:B,MATCH($C426,'Policy Characteristics'!$C:$C,0)))</f>
        <v>Carbon Capture and Sequestration</v>
      </c>
      <c r="C426" s="274" t="str">
        <f t="shared" si="29"/>
        <v>Industry Sector Fraction of Potential Additional CCS Achieved</v>
      </c>
      <c r="D426" s="6" t="s">
        <v>3195</v>
      </c>
      <c r="E426" s="6" t="s">
        <v>3158</v>
      </c>
      <c r="F426" t="s">
        <v>3165</v>
      </c>
      <c r="G426" s="44" t="s">
        <v>3159</v>
      </c>
      <c r="H426" s="43">
        <v>920</v>
      </c>
      <c r="I426" s="44" t="s">
        <v>46</v>
      </c>
      <c r="J426" s="274" t="str">
        <f>IF(ISBLANK(INDEX('Policy Characteristics'!D:D,MATCH($C426,'Policy Characteristics'!$C:$C,0))),"",INDEX('Policy Characteristics'!D:D,MATCH($C426,'Policy Characteristics'!$C:$C,0)))</f>
        <v>Industry CCS</v>
      </c>
      <c r="K426" s="272" t="str">
        <f>IF(ISBLANK(INDEX('Policy Characteristics'!E:E,MATCH($C426,'Policy Characteristics'!$C:$C,0))),"",INDEX('Policy Characteristics'!E:E,MATCH($C426,'Policy Characteristics'!$C:$C,0)))</f>
        <v>indst CCS</v>
      </c>
      <c r="L426" s="285">
        <f>IF(ISBLANK(INDEX('Policy Characteristics'!F:F,MATCH($C426,'Policy Characteristics'!$C:$C,0))),"",INDEX('Policy Characteristics'!F:F,MATCH($C426,'Policy Characteristics'!$C:$C,0)))</f>
        <v>0</v>
      </c>
      <c r="M426" s="285">
        <f>IF(ISBLANK(INDEX('Policy Characteristics'!G:G,MATCH($C426,'Policy Characteristics'!$C:$C,0))),"",INDEX('Policy Characteristics'!G:G,MATCH($C426,'Policy Characteristics'!$C:$C,0)))</f>
        <v>1</v>
      </c>
      <c r="N426" s="285">
        <f>IF(ISBLANK(INDEX('Policy Characteristics'!H:H,MATCH($C426,'Policy Characteristics'!$C:$C,0))),"",INDEX('Policy Characteristics'!H:H,MATCH($C426,'Policy Characteristics'!$C:$C,0)))</f>
        <v>0.01</v>
      </c>
      <c r="O426" s="272" t="str">
        <f>IF(ISBLANK(INDEX('Policy Characteristics'!I:I,MATCH($C426,'Policy Characteristics'!$C:$C,0))),"",INDEX('Policy Characteristics'!I:I,MATCH($C426,'Policy Characteristics'!$C:$C,0)))</f>
        <v>% of CO2 captured</v>
      </c>
      <c r="P426" s="272"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272" t="str">
        <f>IF(ISBLANK(INDEX('Policy Characteristics'!K:K,MATCH($C426,'Policy Characteristics'!$C:$C,0))),"",INDEX('Policy Characteristics'!K:K,MATCH($C426,'Policy Characteristics'!$C:$C,0)))</f>
        <v>ccs.html#ccs</v>
      </c>
      <c r="R426" s="272" t="str">
        <f>IF(ISBLANK(INDEX('Policy Characteristics'!L:L,MATCH($C426,'Policy Characteristics'!$C:$C,0))),"",INDEX('Policy Characteristics'!L:L,MATCH($C426,'Policy Characteristics'!$C:$C,0)))</f>
        <v>carbon-capture-and-sequestration.html</v>
      </c>
    </row>
    <row r="427" spans="1:18" x14ac:dyDescent="0.25">
      <c r="A427" s="272" t="str">
        <f>IF(ISBLANK(INDEX('Policy Characteristics'!A:A,MATCH($C427,'Policy Characteristics'!$C:$C,0))),"",INDEX('Policy Characteristics'!A:A,MATCH($C427,'Policy Characteristics'!$C:$C,0)))</f>
        <v>Industry</v>
      </c>
      <c r="B427" s="272" t="str">
        <f>IF(ISBLANK(INDEX('Policy Characteristics'!B:B,MATCH($C427,'Policy Characteristics'!$C:$C,0))),"",INDEX('Policy Characteristics'!B:B,MATCH($C427,'Policy Characteristics'!$C:$C,0)))</f>
        <v>Carbon Capture and Sequestration</v>
      </c>
      <c r="C427" s="274" t="str">
        <f t="shared" si="29"/>
        <v>Industry Sector Fraction of Potential Additional CCS Achieved</v>
      </c>
      <c r="D427" s="6" t="s">
        <v>3195</v>
      </c>
      <c r="E427" s="6" t="s">
        <v>2598</v>
      </c>
      <c r="F427" t="s">
        <v>3165</v>
      </c>
      <c r="G427" s="44" t="s">
        <v>3160</v>
      </c>
      <c r="H427" s="43">
        <v>921</v>
      </c>
      <c r="I427" s="6" t="s">
        <v>46</v>
      </c>
      <c r="J427" s="274" t="str">
        <f>IF(ISBLANK(INDEX('Policy Characteristics'!D:D,MATCH($C427,'Policy Characteristics'!$C:$C,0))),"",INDEX('Policy Characteristics'!D:D,MATCH($C427,'Policy Characteristics'!$C:$C,0)))</f>
        <v>Industry CCS</v>
      </c>
      <c r="K427" s="272" t="str">
        <f>IF(ISBLANK(INDEX('Policy Characteristics'!E:E,MATCH($C427,'Policy Characteristics'!$C:$C,0))),"",INDEX('Policy Characteristics'!E:E,MATCH($C427,'Policy Characteristics'!$C:$C,0)))</f>
        <v>indst CCS</v>
      </c>
      <c r="L427" s="285">
        <f>IF(ISBLANK(INDEX('Policy Characteristics'!F:F,MATCH($C427,'Policy Characteristics'!$C:$C,0))),"",INDEX('Policy Characteristics'!F:F,MATCH($C427,'Policy Characteristics'!$C:$C,0)))</f>
        <v>0</v>
      </c>
      <c r="M427" s="285">
        <f>IF(ISBLANK(INDEX('Policy Characteristics'!G:G,MATCH($C427,'Policy Characteristics'!$C:$C,0))),"",INDEX('Policy Characteristics'!G:G,MATCH($C427,'Policy Characteristics'!$C:$C,0)))</f>
        <v>1</v>
      </c>
      <c r="N427" s="285">
        <f>IF(ISBLANK(INDEX('Policy Characteristics'!H:H,MATCH($C427,'Policy Characteristics'!$C:$C,0))),"",INDEX('Policy Characteristics'!H:H,MATCH($C427,'Policy Characteristics'!$C:$C,0)))</f>
        <v>0.01</v>
      </c>
      <c r="O427" s="272" t="str">
        <f>IF(ISBLANK(INDEX('Policy Characteristics'!I:I,MATCH($C427,'Policy Characteristics'!$C:$C,0))),"",INDEX('Policy Characteristics'!I:I,MATCH($C427,'Policy Characteristics'!$C:$C,0)))</f>
        <v>% of CO2 captured</v>
      </c>
      <c r="P427" s="272"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272" t="str">
        <f>IF(ISBLANK(INDEX('Policy Characteristics'!K:K,MATCH($C427,'Policy Characteristics'!$C:$C,0))),"",INDEX('Policy Characteristics'!K:K,MATCH($C427,'Policy Characteristics'!$C:$C,0)))</f>
        <v>ccs.html#ccs</v>
      </c>
      <c r="R427" s="272" t="str">
        <f>IF(ISBLANK(INDEX('Policy Characteristics'!L:L,MATCH($C427,'Policy Characteristics'!$C:$C,0))),"",INDEX('Policy Characteristics'!L:L,MATCH($C427,'Policy Characteristics'!$C:$C,0)))</f>
        <v>carbon-capture-and-sequestration.html</v>
      </c>
    </row>
    <row r="428" spans="1:18" x14ac:dyDescent="0.25">
      <c r="A428" s="272" t="str">
        <f>IF(ISBLANK(INDEX('Policy Characteristics'!A:A,MATCH($C428,'Policy Characteristics'!$C:$C,0))),"",INDEX('Policy Characteristics'!A:A,MATCH($C428,'Policy Characteristics'!$C:$C,0)))</f>
        <v>Industry</v>
      </c>
      <c r="B428" s="272" t="str">
        <f>IF(ISBLANK(INDEX('Policy Characteristics'!B:B,MATCH($C428,'Policy Characteristics'!$C:$C,0))),"",INDEX('Policy Characteristics'!B:B,MATCH($C428,'Policy Characteristics'!$C:$C,0)))</f>
        <v>Carbon Capture and Sequestration</v>
      </c>
      <c r="C428" s="274" t="str">
        <f t="shared" si="29"/>
        <v>Industry Sector Fraction of Potential Additional CCS Achieved</v>
      </c>
      <c r="D428" s="6" t="s">
        <v>3196</v>
      </c>
      <c r="E428" s="6" t="s">
        <v>3158</v>
      </c>
      <c r="F428" t="s">
        <v>3166</v>
      </c>
      <c r="G428" s="44" t="s">
        <v>3159</v>
      </c>
      <c r="H428" s="43">
        <v>922</v>
      </c>
      <c r="I428" s="44" t="s">
        <v>45</v>
      </c>
      <c r="J428" s="274" t="str">
        <f>IF(ISBLANK(INDEX('Policy Characteristics'!D:D,MATCH($C428,'Policy Characteristics'!$C:$C,0))),"",INDEX('Policy Characteristics'!D:D,MATCH($C428,'Policy Characteristics'!$C:$C,0)))</f>
        <v>Industry CCS</v>
      </c>
      <c r="K428" s="272" t="str">
        <f>IF(ISBLANK(INDEX('Policy Characteristics'!E:E,MATCH($C428,'Policy Characteristics'!$C:$C,0))),"",INDEX('Policy Characteristics'!E:E,MATCH($C428,'Policy Characteristics'!$C:$C,0)))</f>
        <v>indst CCS</v>
      </c>
      <c r="L428" s="285">
        <f>IF(ISBLANK(INDEX('Policy Characteristics'!F:F,MATCH($C428,'Policy Characteristics'!$C:$C,0))),"",INDEX('Policy Characteristics'!F:F,MATCH($C428,'Policy Characteristics'!$C:$C,0)))</f>
        <v>0</v>
      </c>
      <c r="M428" s="285">
        <f>IF(ISBLANK(INDEX('Policy Characteristics'!G:G,MATCH($C428,'Policy Characteristics'!$C:$C,0))),"",INDEX('Policy Characteristics'!G:G,MATCH($C428,'Policy Characteristics'!$C:$C,0)))</f>
        <v>1</v>
      </c>
      <c r="N428" s="285">
        <f>IF(ISBLANK(INDEX('Policy Characteristics'!H:H,MATCH($C428,'Policy Characteristics'!$C:$C,0))),"",INDEX('Policy Characteristics'!H:H,MATCH($C428,'Policy Characteristics'!$C:$C,0)))</f>
        <v>0.01</v>
      </c>
      <c r="O428" s="272" t="str">
        <f>IF(ISBLANK(INDEX('Policy Characteristics'!I:I,MATCH($C428,'Policy Characteristics'!$C:$C,0))),"",INDEX('Policy Characteristics'!I:I,MATCH($C428,'Policy Characteristics'!$C:$C,0)))</f>
        <v>% of CO2 captured</v>
      </c>
      <c r="P428" s="272"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272" t="str">
        <f>IF(ISBLANK(INDEX('Policy Characteristics'!K:K,MATCH($C428,'Policy Characteristics'!$C:$C,0))),"",INDEX('Policy Characteristics'!K:K,MATCH($C428,'Policy Characteristics'!$C:$C,0)))</f>
        <v>ccs.html#ccs</v>
      </c>
      <c r="R428" s="272" t="str">
        <f>IF(ISBLANK(INDEX('Policy Characteristics'!L:L,MATCH($C428,'Policy Characteristics'!$C:$C,0))),"",INDEX('Policy Characteristics'!L:L,MATCH($C428,'Policy Characteristics'!$C:$C,0)))</f>
        <v>carbon-capture-and-sequestration.html</v>
      </c>
    </row>
    <row r="429" spans="1:18" x14ac:dyDescent="0.25">
      <c r="A429" s="272" t="str">
        <f>IF(ISBLANK(INDEX('Policy Characteristics'!A:A,MATCH($C429,'Policy Characteristics'!$C:$C,0))),"",INDEX('Policy Characteristics'!A:A,MATCH($C429,'Policy Characteristics'!$C:$C,0)))</f>
        <v>Industry</v>
      </c>
      <c r="B429" s="272" t="str">
        <f>IF(ISBLANK(INDEX('Policy Characteristics'!B:B,MATCH($C429,'Policy Characteristics'!$C:$C,0))),"",INDEX('Policy Characteristics'!B:B,MATCH($C429,'Policy Characteristics'!$C:$C,0)))</f>
        <v>Carbon Capture and Sequestration</v>
      </c>
      <c r="C429" s="274" t="str">
        <f t="shared" si="29"/>
        <v>Industry Sector Fraction of Potential Additional CCS Achieved</v>
      </c>
      <c r="D429" s="6" t="s">
        <v>3196</v>
      </c>
      <c r="E429" s="6" t="s">
        <v>2598</v>
      </c>
      <c r="F429" t="s">
        <v>3166</v>
      </c>
      <c r="G429" s="44" t="s">
        <v>3160</v>
      </c>
      <c r="H429" s="43">
        <v>923</v>
      </c>
      <c r="I429" s="6" t="s">
        <v>46</v>
      </c>
      <c r="J429" s="274" t="str">
        <f>IF(ISBLANK(INDEX('Policy Characteristics'!D:D,MATCH($C429,'Policy Characteristics'!$C:$C,0))),"",INDEX('Policy Characteristics'!D:D,MATCH($C429,'Policy Characteristics'!$C:$C,0)))</f>
        <v>Industry CCS</v>
      </c>
      <c r="K429" s="272" t="str">
        <f>IF(ISBLANK(INDEX('Policy Characteristics'!E:E,MATCH($C429,'Policy Characteristics'!$C:$C,0))),"",INDEX('Policy Characteristics'!E:E,MATCH($C429,'Policy Characteristics'!$C:$C,0)))</f>
        <v>indst CCS</v>
      </c>
      <c r="L429" s="285">
        <f>IF(ISBLANK(INDEX('Policy Characteristics'!F:F,MATCH($C429,'Policy Characteristics'!$C:$C,0))),"",INDEX('Policy Characteristics'!F:F,MATCH($C429,'Policy Characteristics'!$C:$C,0)))</f>
        <v>0</v>
      </c>
      <c r="M429" s="285">
        <f>IF(ISBLANK(INDEX('Policy Characteristics'!G:G,MATCH($C429,'Policy Characteristics'!$C:$C,0))),"",INDEX('Policy Characteristics'!G:G,MATCH($C429,'Policy Characteristics'!$C:$C,0)))</f>
        <v>1</v>
      </c>
      <c r="N429" s="285">
        <f>IF(ISBLANK(INDEX('Policy Characteristics'!H:H,MATCH($C429,'Policy Characteristics'!$C:$C,0))),"",INDEX('Policy Characteristics'!H:H,MATCH($C429,'Policy Characteristics'!$C:$C,0)))</f>
        <v>0.01</v>
      </c>
      <c r="O429" s="272" t="str">
        <f>IF(ISBLANK(INDEX('Policy Characteristics'!I:I,MATCH($C429,'Policy Characteristics'!$C:$C,0))),"",INDEX('Policy Characteristics'!I:I,MATCH($C429,'Policy Characteristics'!$C:$C,0)))</f>
        <v>% of CO2 captured</v>
      </c>
      <c r="P429" s="272"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272" t="str">
        <f>IF(ISBLANK(INDEX('Policy Characteristics'!K:K,MATCH($C429,'Policy Characteristics'!$C:$C,0))),"",INDEX('Policy Characteristics'!K:K,MATCH($C429,'Policy Characteristics'!$C:$C,0)))</f>
        <v>ccs.html#ccs</v>
      </c>
      <c r="R429" s="272" t="str">
        <f>IF(ISBLANK(INDEX('Policy Characteristics'!L:L,MATCH($C429,'Policy Characteristics'!$C:$C,0))),"",INDEX('Policy Characteristics'!L:L,MATCH($C429,'Policy Characteristics'!$C:$C,0)))</f>
        <v>carbon-capture-and-sequestration.html</v>
      </c>
    </row>
    <row r="430" spans="1:18" x14ac:dyDescent="0.25">
      <c r="A430" s="272" t="str">
        <f>IF(ISBLANK(INDEX('Policy Characteristics'!A:A,MATCH($C430,'Policy Characteristics'!$C:$C,0))),"",INDEX('Policy Characteristics'!A:A,MATCH($C430,'Policy Characteristics'!$C:$C,0)))</f>
        <v>Industry</v>
      </c>
      <c r="B430" s="272" t="str">
        <f>IF(ISBLANK(INDEX('Policy Characteristics'!B:B,MATCH($C430,'Policy Characteristics'!$C:$C,0))),"",INDEX('Policy Characteristics'!B:B,MATCH($C430,'Policy Characteristics'!$C:$C,0)))</f>
        <v>Carbon Capture and Sequestration</v>
      </c>
      <c r="C430" s="274" t="str">
        <f t="shared" si="29"/>
        <v>Industry Sector Fraction of Potential Additional CCS Achieved</v>
      </c>
      <c r="D430" s="6" t="s">
        <v>3197</v>
      </c>
      <c r="E430" s="6" t="s">
        <v>3158</v>
      </c>
      <c r="F430" t="s">
        <v>3167</v>
      </c>
      <c r="G430" s="44" t="s">
        <v>3159</v>
      </c>
      <c r="H430" s="43">
        <v>924</v>
      </c>
      <c r="I430" s="44" t="s">
        <v>45</v>
      </c>
      <c r="J430" s="274" t="str">
        <f>IF(ISBLANK(INDEX('Policy Characteristics'!D:D,MATCH($C430,'Policy Characteristics'!$C:$C,0))),"",INDEX('Policy Characteristics'!D:D,MATCH($C430,'Policy Characteristics'!$C:$C,0)))</f>
        <v>Industry CCS</v>
      </c>
      <c r="K430" s="272" t="str">
        <f>IF(ISBLANK(INDEX('Policy Characteristics'!E:E,MATCH($C430,'Policy Characteristics'!$C:$C,0))),"",INDEX('Policy Characteristics'!E:E,MATCH($C430,'Policy Characteristics'!$C:$C,0)))</f>
        <v>indst CCS</v>
      </c>
      <c r="L430" s="285">
        <f>IF(ISBLANK(INDEX('Policy Characteristics'!F:F,MATCH($C430,'Policy Characteristics'!$C:$C,0))),"",INDEX('Policy Characteristics'!F:F,MATCH($C430,'Policy Characteristics'!$C:$C,0)))</f>
        <v>0</v>
      </c>
      <c r="M430" s="285">
        <f>IF(ISBLANK(INDEX('Policy Characteristics'!G:G,MATCH($C430,'Policy Characteristics'!$C:$C,0))),"",INDEX('Policy Characteristics'!G:G,MATCH($C430,'Policy Characteristics'!$C:$C,0)))</f>
        <v>1</v>
      </c>
      <c r="N430" s="285">
        <f>IF(ISBLANK(INDEX('Policy Characteristics'!H:H,MATCH($C430,'Policy Characteristics'!$C:$C,0))),"",INDEX('Policy Characteristics'!H:H,MATCH($C430,'Policy Characteristics'!$C:$C,0)))</f>
        <v>0.01</v>
      </c>
      <c r="O430" s="272" t="str">
        <f>IF(ISBLANK(INDEX('Policy Characteristics'!I:I,MATCH($C430,'Policy Characteristics'!$C:$C,0))),"",INDEX('Policy Characteristics'!I:I,MATCH($C430,'Policy Characteristics'!$C:$C,0)))</f>
        <v>% of CO2 captured</v>
      </c>
      <c r="P430" s="272"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272" t="str">
        <f>IF(ISBLANK(INDEX('Policy Characteristics'!K:K,MATCH($C430,'Policy Characteristics'!$C:$C,0))),"",INDEX('Policy Characteristics'!K:K,MATCH($C430,'Policy Characteristics'!$C:$C,0)))</f>
        <v>ccs.html#ccs</v>
      </c>
      <c r="R430" s="272" t="str">
        <f>IF(ISBLANK(INDEX('Policy Characteristics'!L:L,MATCH($C430,'Policy Characteristics'!$C:$C,0))),"",INDEX('Policy Characteristics'!L:L,MATCH($C430,'Policy Characteristics'!$C:$C,0)))</f>
        <v>carbon-capture-and-sequestration.html</v>
      </c>
    </row>
    <row r="431" spans="1:18" x14ac:dyDescent="0.25">
      <c r="A431" s="272" t="str">
        <f>IF(ISBLANK(INDEX('Policy Characteristics'!A:A,MATCH($C431,'Policy Characteristics'!$C:$C,0))),"",INDEX('Policy Characteristics'!A:A,MATCH($C431,'Policy Characteristics'!$C:$C,0)))</f>
        <v>Industry</v>
      </c>
      <c r="B431" s="272" t="str">
        <f>IF(ISBLANK(INDEX('Policy Characteristics'!B:B,MATCH($C431,'Policy Characteristics'!$C:$C,0))),"",INDEX('Policy Characteristics'!B:B,MATCH($C431,'Policy Characteristics'!$C:$C,0)))</f>
        <v>Carbon Capture and Sequestration</v>
      </c>
      <c r="C431" s="274" t="str">
        <f t="shared" ref="C431:C463" si="30">C$414</f>
        <v>Industry Sector Fraction of Potential Additional CCS Achieved</v>
      </c>
      <c r="D431" s="6" t="s">
        <v>3197</v>
      </c>
      <c r="E431" s="6" t="s">
        <v>2598</v>
      </c>
      <c r="F431" t="s">
        <v>3167</v>
      </c>
      <c r="G431" s="44" t="s">
        <v>3160</v>
      </c>
      <c r="H431" s="43">
        <v>925</v>
      </c>
      <c r="I431" s="6" t="s">
        <v>46</v>
      </c>
      <c r="J431" s="274" t="str">
        <f>IF(ISBLANK(INDEX('Policy Characteristics'!D:D,MATCH($C431,'Policy Characteristics'!$C:$C,0))),"",INDEX('Policy Characteristics'!D:D,MATCH($C431,'Policy Characteristics'!$C:$C,0)))</f>
        <v>Industry CCS</v>
      </c>
      <c r="K431" s="272" t="str">
        <f>IF(ISBLANK(INDEX('Policy Characteristics'!E:E,MATCH($C431,'Policy Characteristics'!$C:$C,0))),"",INDEX('Policy Characteristics'!E:E,MATCH($C431,'Policy Characteristics'!$C:$C,0)))</f>
        <v>indst CCS</v>
      </c>
      <c r="L431" s="285">
        <f>IF(ISBLANK(INDEX('Policy Characteristics'!F:F,MATCH($C431,'Policy Characteristics'!$C:$C,0))),"",INDEX('Policy Characteristics'!F:F,MATCH($C431,'Policy Characteristics'!$C:$C,0)))</f>
        <v>0</v>
      </c>
      <c r="M431" s="285">
        <f>IF(ISBLANK(INDEX('Policy Characteristics'!G:G,MATCH($C431,'Policy Characteristics'!$C:$C,0))),"",INDEX('Policy Characteristics'!G:G,MATCH($C431,'Policy Characteristics'!$C:$C,0)))</f>
        <v>1</v>
      </c>
      <c r="N431" s="285">
        <f>IF(ISBLANK(INDEX('Policy Characteristics'!H:H,MATCH($C431,'Policy Characteristics'!$C:$C,0))),"",INDEX('Policy Characteristics'!H:H,MATCH($C431,'Policy Characteristics'!$C:$C,0)))</f>
        <v>0.01</v>
      </c>
      <c r="O431" s="272" t="str">
        <f>IF(ISBLANK(INDEX('Policy Characteristics'!I:I,MATCH($C431,'Policy Characteristics'!$C:$C,0))),"",INDEX('Policy Characteristics'!I:I,MATCH($C431,'Policy Characteristics'!$C:$C,0)))</f>
        <v>% of CO2 captured</v>
      </c>
      <c r="P431" s="272"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272" t="str">
        <f>IF(ISBLANK(INDEX('Policy Characteristics'!K:K,MATCH($C431,'Policy Characteristics'!$C:$C,0))),"",INDEX('Policy Characteristics'!K:K,MATCH($C431,'Policy Characteristics'!$C:$C,0)))</f>
        <v>ccs.html#ccs</v>
      </c>
      <c r="R431" s="272" t="str">
        <f>IF(ISBLANK(INDEX('Policy Characteristics'!L:L,MATCH($C431,'Policy Characteristics'!$C:$C,0))),"",INDEX('Policy Characteristics'!L:L,MATCH($C431,'Policy Characteristics'!$C:$C,0)))</f>
        <v>carbon-capture-and-sequestration.html</v>
      </c>
    </row>
    <row r="432" spans="1:18" x14ac:dyDescent="0.25">
      <c r="A432" s="272" t="str">
        <f>IF(ISBLANK(INDEX('Policy Characteristics'!A:A,MATCH($C432,'Policy Characteristics'!$C:$C,0))),"",INDEX('Policy Characteristics'!A:A,MATCH($C432,'Policy Characteristics'!$C:$C,0)))</f>
        <v>Industry</v>
      </c>
      <c r="B432" s="272" t="str">
        <f>IF(ISBLANK(INDEX('Policy Characteristics'!B:B,MATCH($C432,'Policy Characteristics'!$C:$C,0))),"",INDEX('Policy Characteristics'!B:B,MATCH($C432,'Policy Characteristics'!$C:$C,0)))</f>
        <v>Carbon Capture and Sequestration</v>
      </c>
      <c r="C432" s="274" t="str">
        <f t="shared" si="30"/>
        <v>Industry Sector Fraction of Potential Additional CCS Achieved</v>
      </c>
      <c r="D432" s="6" t="s">
        <v>3198</v>
      </c>
      <c r="E432" s="6" t="s">
        <v>3158</v>
      </c>
      <c r="F432" t="s">
        <v>2646</v>
      </c>
      <c r="G432" s="44" t="s">
        <v>3159</v>
      </c>
      <c r="H432" s="43">
        <v>926</v>
      </c>
      <c r="I432" s="44" t="s">
        <v>45</v>
      </c>
      <c r="J432" s="274" t="str">
        <f>IF(ISBLANK(INDEX('Policy Characteristics'!D:D,MATCH($C432,'Policy Characteristics'!$C:$C,0))),"",INDEX('Policy Characteristics'!D:D,MATCH($C432,'Policy Characteristics'!$C:$C,0)))</f>
        <v>Industry CCS</v>
      </c>
      <c r="K432" s="272" t="str">
        <f>IF(ISBLANK(INDEX('Policy Characteristics'!E:E,MATCH($C432,'Policy Characteristics'!$C:$C,0))),"",INDEX('Policy Characteristics'!E:E,MATCH($C432,'Policy Characteristics'!$C:$C,0)))</f>
        <v>indst CCS</v>
      </c>
      <c r="L432" s="285">
        <f>IF(ISBLANK(INDEX('Policy Characteristics'!F:F,MATCH($C432,'Policy Characteristics'!$C:$C,0))),"",INDEX('Policy Characteristics'!F:F,MATCH($C432,'Policy Characteristics'!$C:$C,0)))</f>
        <v>0</v>
      </c>
      <c r="M432" s="285">
        <f>IF(ISBLANK(INDEX('Policy Characteristics'!G:G,MATCH($C432,'Policy Characteristics'!$C:$C,0))),"",INDEX('Policy Characteristics'!G:G,MATCH($C432,'Policy Characteristics'!$C:$C,0)))</f>
        <v>1</v>
      </c>
      <c r="N432" s="285">
        <f>IF(ISBLANK(INDEX('Policy Characteristics'!H:H,MATCH($C432,'Policy Characteristics'!$C:$C,0))),"",INDEX('Policy Characteristics'!H:H,MATCH($C432,'Policy Characteristics'!$C:$C,0)))</f>
        <v>0.01</v>
      </c>
      <c r="O432" s="272" t="str">
        <f>IF(ISBLANK(INDEX('Policy Characteristics'!I:I,MATCH($C432,'Policy Characteristics'!$C:$C,0))),"",INDEX('Policy Characteristics'!I:I,MATCH($C432,'Policy Characteristics'!$C:$C,0)))</f>
        <v>% of CO2 captured</v>
      </c>
      <c r="P432" s="272"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272" t="str">
        <f>IF(ISBLANK(INDEX('Policy Characteristics'!K:K,MATCH($C432,'Policy Characteristics'!$C:$C,0))),"",INDEX('Policy Characteristics'!K:K,MATCH($C432,'Policy Characteristics'!$C:$C,0)))</f>
        <v>ccs.html#ccs</v>
      </c>
      <c r="R432" s="272" t="str">
        <f>IF(ISBLANK(INDEX('Policy Characteristics'!L:L,MATCH($C432,'Policy Characteristics'!$C:$C,0))),"",INDEX('Policy Characteristics'!L:L,MATCH($C432,'Policy Characteristics'!$C:$C,0)))</f>
        <v>carbon-capture-and-sequestration.html</v>
      </c>
    </row>
    <row r="433" spans="1:18" x14ac:dyDescent="0.25">
      <c r="A433" s="272" t="str">
        <f>IF(ISBLANK(INDEX('Policy Characteristics'!A:A,MATCH($C433,'Policy Characteristics'!$C:$C,0))),"",INDEX('Policy Characteristics'!A:A,MATCH($C433,'Policy Characteristics'!$C:$C,0)))</f>
        <v>Industry</v>
      </c>
      <c r="B433" s="272" t="str">
        <f>IF(ISBLANK(INDEX('Policy Characteristics'!B:B,MATCH($C433,'Policy Characteristics'!$C:$C,0))),"",INDEX('Policy Characteristics'!B:B,MATCH($C433,'Policy Characteristics'!$C:$C,0)))</f>
        <v>Carbon Capture and Sequestration</v>
      </c>
      <c r="C433" s="274" t="str">
        <f t="shared" si="30"/>
        <v>Industry Sector Fraction of Potential Additional CCS Achieved</v>
      </c>
      <c r="D433" s="6" t="s">
        <v>3198</v>
      </c>
      <c r="E433" s="6" t="s">
        <v>2598</v>
      </c>
      <c r="F433" t="s">
        <v>2646</v>
      </c>
      <c r="G433" s="44" t="s">
        <v>3160</v>
      </c>
      <c r="H433" s="43">
        <v>927</v>
      </c>
      <c r="I433" s="44" t="s">
        <v>45</v>
      </c>
      <c r="J433" s="274" t="str">
        <f>IF(ISBLANK(INDEX('Policy Characteristics'!D:D,MATCH($C433,'Policy Characteristics'!$C:$C,0))),"",INDEX('Policy Characteristics'!D:D,MATCH($C433,'Policy Characteristics'!$C:$C,0)))</f>
        <v>Industry CCS</v>
      </c>
      <c r="K433" s="272" t="str">
        <f>IF(ISBLANK(INDEX('Policy Characteristics'!E:E,MATCH($C433,'Policy Characteristics'!$C:$C,0))),"",INDEX('Policy Characteristics'!E:E,MATCH($C433,'Policy Characteristics'!$C:$C,0)))</f>
        <v>indst CCS</v>
      </c>
      <c r="L433" s="285">
        <f>IF(ISBLANK(INDEX('Policy Characteristics'!F:F,MATCH($C433,'Policy Characteristics'!$C:$C,0))),"",INDEX('Policy Characteristics'!F:F,MATCH($C433,'Policy Characteristics'!$C:$C,0)))</f>
        <v>0</v>
      </c>
      <c r="M433" s="285">
        <f>IF(ISBLANK(INDEX('Policy Characteristics'!G:G,MATCH($C433,'Policy Characteristics'!$C:$C,0))),"",INDEX('Policy Characteristics'!G:G,MATCH($C433,'Policy Characteristics'!$C:$C,0)))</f>
        <v>1</v>
      </c>
      <c r="N433" s="285">
        <f>IF(ISBLANK(INDEX('Policy Characteristics'!H:H,MATCH($C433,'Policy Characteristics'!$C:$C,0))),"",INDEX('Policy Characteristics'!H:H,MATCH($C433,'Policy Characteristics'!$C:$C,0)))</f>
        <v>0.01</v>
      </c>
      <c r="O433" s="272" t="str">
        <f>IF(ISBLANK(INDEX('Policy Characteristics'!I:I,MATCH($C433,'Policy Characteristics'!$C:$C,0))),"",INDEX('Policy Characteristics'!I:I,MATCH($C433,'Policy Characteristics'!$C:$C,0)))</f>
        <v>% of CO2 captured</v>
      </c>
      <c r="P433" s="272"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272" t="str">
        <f>IF(ISBLANK(INDEX('Policy Characteristics'!K:K,MATCH($C433,'Policy Characteristics'!$C:$C,0))),"",INDEX('Policy Characteristics'!K:K,MATCH($C433,'Policy Characteristics'!$C:$C,0)))</f>
        <v>ccs.html#ccs</v>
      </c>
      <c r="R433" s="272" t="str">
        <f>IF(ISBLANK(INDEX('Policy Characteristics'!L:L,MATCH($C433,'Policy Characteristics'!$C:$C,0))),"",INDEX('Policy Characteristics'!L:L,MATCH($C433,'Policy Characteristics'!$C:$C,0)))</f>
        <v>carbon-capture-and-sequestration.html</v>
      </c>
    </row>
    <row r="434" spans="1:18" x14ac:dyDescent="0.25">
      <c r="A434" s="272" t="str">
        <f>IF(ISBLANK(INDEX('Policy Characteristics'!A:A,MATCH($C434,'Policy Characteristics'!$C:$C,0))),"",INDEX('Policy Characteristics'!A:A,MATCH($C434,'Policy Characteristics'!$C:$C,0)))</f>
        <v>Industry</v>
      </c>
      <c r="B434" s="272" t="str">
        <f>IF(ISBLANK(INDEX('Policy Characteristics'!B:B,MATCH($C434,'Policy Characteristics'!$C:$C,0))),"",INDEX('Policy Characteristics'!B:B,MATCH($C434,'Policy Characteristics'!$C:$C,0)))</f>
        <v>Carbon Capture and Sequestration</v>
      </c>
      <c r="C434" s="274" t="str">
        <f t="shared" si="30"/>
        <v>Industry Sector Fraction of Potential Additional CCS Achieved</v>
      </c>
      <c r="D434" s="6" t="s">
        <v>3199</v>
      </c>
      <c r="E434" s="6" t="s">
        <v>3158</v>
      </c>
      <c r="F434" t="s">
        <v>3168</v>
      </c>
      <c r="G434" s="44" t="s">
        <v>3159</v>
      </c>
      <c r="H434" s="43">
        <v>928</v>
      </c>
      <c r="I434" s="44" t="s">
        <v>45</v>
      </c>
      <c r="J434" s="274" t="str">
        <f>IF(ISBLANK(INDEX('Policy Characteristics'!D:D,MATCH($C434,'Policy Characteristics'!$C:$C,0))),"",INDEX('Policy Characteristics'!D:D,MATCH($C434,'Policy Characteristics'!$C:$C,0)))</f>
        <v>Industry CCS</v>
      </c>
      <c r="K434" s="272" t="str">
        <f>IF(ISBLANK(INDEX('Policy Characteristics'!E:E,MATCH($C434,'Policy Characteristics'!$C:$C,0))),"",INDEX('Policy Characteristics'!E:E,MATCH($C434,'Policy Characteristics'!$C:$C,0)))</f>
        <v>indst CCS</v>
      </c>
      <c r="L434" s="285">
        <f>IF(ISBLANK(INDEX('Policy Characteristics'!F:F,MATCH($C434,'Policy Characteristics'!$C:$C,0))),"",INDEX('Policy Characteristics'!F:F,MATCH($C434,'Policy Characteristics'!$C:$C,0)))</f>
        <v>0</v>
      </c>
      <c r="M434" s="285">
        <f>IF(ISBLANK(INDEX('Policy Characteristics'!G:G,MATCH($C434,'Policy Characteristics'!$C:$C,0))),"",INDEX('Policy Characteristics'!G:G,MATCH($C434,'Policy Characteristics'!$C:$C,0)))</f>
        <v>1</v>
      </c>
      <c r="N434" s="285">
        <f>IF(ISBLANK(INDEX('Policy Characteristics'!H:H,MATCH($C434,'Policy Characteristics'!$C:$C,0))),"",INDEX('Policy Characteristics'!H:H,MATCH($C434,'Policy Characteristics'!$C:$C,0)))</f>
        <v>0.01</v>
      </c>
      <c r="O434" s="272" t="str">
        <f>IF(ISBLANK(INDEX('Policy Characteristics'!I:I,MATCH($C434,'Policy Characteristics'!$C:$C,0))),"",INDEX('Policy Characteristics'!I:I,MATCH($C434,'Policy Characteristics'!$C:$C,0)))</f>
        <v>% of CO2 captured</v>
      </c>
      <c r="P434" s="272"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272" t="str">
        <f>IF(ISBLANK(INDEX('Policy Characteristics'!K:K,MATCH($C434,'Policy Characteristics'!$C:$C,0))),"",INDEX('Policy Characteristics'!K:K,MATCH($C434,'Policy Characteristics'!$C:$C,0)))</f>
        <v>ccs.html#ccs</v>
      </c>
      <c r="R434" s="272" t="str">
        <f>IF(ISBLANK(INDEX('Policy Characteristics'!L:L,MATCH($C434,'Policy Characteristics'!$C:$C,0))),"",INDEX('Policy Characteristics'!L:L,MATCH($C434,'Policy Characteristics'!$C:$C,0)))</f>
        <v>carbon-capture-and-sequestration.html</v>
      </c>
    </row>
    <row r="435" spans="1:18" x14ac:dyDescent="0.25">
      <c r="A435" s="272" t="str">
        <f>IF(ISBLANK(INDEX('Policy Characteristics'!A:A,MATCH($C435,'Policy Characteristics'!$C:$C,0))),"",INDEX('Policy Characteristics'!A:A,MATCH($C435,'Policy Characteristics'!$C:$C,0)))</f>
        <v>Industry</v>
      </c>
      <c r="B435" s="272" t="str">
        <f>IF(ISBLANK(INDEX('Policy Characteristics'!B:B,MATCH($C435,'Policy Characteristics'!$C:$C,0))),"",INDEX('Policy Characteristics'!B:B,MATCH($C435,'Policy Characteristics'!$C:$C,0)))</f>
        <v>Carbon Capture and Sequestration</v>
      </c>
      <c r="C435" s="274" t="str">
        <f t="shared" si="30"/>
        <v>Industry Sector Fraction of Potential Additional CCS Achieved</v>
      </c>
      <c r="D435" s="6" t="s">
        <v>3199</v>
      </c>
      <c r="E435" s="6" t="s">
        <v>2598</v>
      </c>
      <c r="F435" t="s">
        <v>3168</v>
      </c>
      <c r="G435" s="44" t="s">
        <v>3160</v>
      </c>
      <c r="H435" s="43">
        <v>929</v>
      </c>
      <c r="I435" s="6" t="s">
        <v>46</v>
      </c>
      <c r="J435" s="274" t="str">
        <f>IF(ISBLANK(INDEX('Policy Characteristics'!D:D,MATCH($C435,'Policy Characteristics'!$C:$C,0))),"",INDEX('Policy Characteristics'!D:D,MATCH($C435,'Policy Characteristics'!$C:$C,0)))</f>
        <v>Industry CCS</v>
      </c>
      <c r="K435" s="272" t="str">
        <f>IF(ISBLANK(INDEX('Policy Characteristics'!E:E,MATCH($C435,'Policy Characteristics'!$C:$C,0))),"",INDEX('Policy Characteristics'!E:E,MATCH($C435,'Policy Characteristics'!$C:$C,0)))</f>
        <v>indst CCS</v>
      </c>
      <c r="L435" s="285">
        <f>IF(ISBLANK(INDEX('Policy Characteristics'!F:F,MATCH($C435,'Policy Characteristics'!$C:$C,0))),"",INDEX('Policy Characteristics'!F:F,MATCH($C435,'Policy Characteristics'!$C:$C,0)))</f>
        <v>0</v>
      </c>
      <c r="M435" s="285">
        <f>IF(ISBLANK(INDEX('Policy Characteristics'!G:G,MATCH($C435,'Policy Characteristics'!$C:$C,0))),"",INDEX('Policy Characteristics'!G:G,MATCH($C435,'Policy Characteristics'!$C:$C,0)))</f>
        <v>1</v>
      </c>
      <c r="N435" s="285">
        <f>IF(ISBLANK(INDEX('Policy Characteristics'!H:H,MATCH($C435,'Policy Characteristics'!$C:$C,0))),"",INDEX('Policy Characteristics'!H:H,MATCH($C435,'Policy Characteristics'!$C:$C,0)))</f>
        <v>0.01</v>
      </c>
      <c r="O435" s="272" t="str">
        <f>IF(ISBLANK(INDEX('Policy Characteristics'!I:I,MATCH($C435,'Policy Characteristics'!$C:$C,0))),"",INDEX('Policy Characteristics'!I:I,MATCH($C435,'Policy Characteristics'!$C:$C,0)))</f>
        <v>% of CO2 captured</v>
      </c>
      <c r="P435" s="272"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272" t="str">
        <f>IF(ISBLANK(INDEX('Policy Characteristics'!K:K,MATCH($C435,'Policy Characteristics'!$C:$C,0))),"",INDEX('Policy Characteristics'!K:K,MATCH($C435,'Policy Characteristics'!$C:$C,0)))</f>
        <v>ccs.html#ccs</v>
      </c>
      <c r="R435" s="272" t="str">
        <f>IF(ISBLANK(INDEX('Policy Characteristics'!L:L,MATCH($C435,'Policy Characteristics'!$C:$C,0))),"",INDEX('Policy Characteristics'!L:L,MATCH($C435,'Policy Characteristics'!$C:$C,0)))</f>
        <v>carbon-capture-and-sequestration.html</v>
      </c>
    </row>
    <row r="436" spans="1:18" x14ac:dyDescent="0.25">
      <c r="A436" s="272" t="str">
        <f>IF(ISBLANK(INDEX('Policy Characteristics'!A:A,MATCH($C436,'Policy Characteristics'!$C:$C,0))),"",INDEX('Policy Characteristics'!A:A,MATCH($C436,'Policy Characteristics'!$C:$C,0)))</f>
        <v>Industry</v>
      </c>
      <c r="B436" s="272" t="str">
        <f>IF(ISBLANK(INDEX('Policy Characteristics'!B:B,MATCH($C436,'Policy Characteristics'!$C:$C,0))),"",INDEX('Policy Characteristics'!B:B,MATCH($C436,'Policy Characteristics'!$C:$C,0)))</f>
        <v>Carbon Capture and Sequestration</v>
      </c>
      <c r="C436" s="274" t="str">
        <f t="shared" si="30"/>
        <v>Industry Sector Fraction of Potential Additional CCS Achieved</v>
      </c>
      <c r="D436" s="6" t="s">
        <v>3200</v>
      </c>
      <c r="E436" s="6" t="s">
        <v>3158</v>
      </c>
      <c r="F436" t="s">
        <v>3169</v>
      </c>
      <c r="G436" s="44" t="s">
        <v>3159</v>
      </c>
      <c r="H436" s="43">
        <v>930</v>
      </c>
      <c r="I436" s="44" t="s">
        <v>45</v>
      </c>
      <c r="J436" s="274" t="str">
        <f>IF(ISBLANK(INDEX('Policy Characteristics'!D:D,MATCH($C436,'Policy Characteristics'!$C:$C,0))),"",INDEX('Policy Characteristics'!D:D,MATCH($C436,'Policy Characteristics'!$C:$C,0)))</f>
        <v>Industry CCS</v>
      </c>
      <c r="K436" s="272" t="str">
        <f>IF(ISBLANK(INDEX('Policy Characteristics'!E:E,MATCH($C436,'Policy Characteristics'!$C:$C,0))),"",INDEX('Policy Characteristics'!E:E,MATCH($C436,'Policy Characteristics'!$C:$C,0)))</f>
        <v>indst CCS</v>
      </c>
      <c r="L436" s="285">
        <f>IF(ISBLANK(INDEX('Policy Characteristics'!F:F,MATCH($C436,'Policy Characteristics'!$C:$C,0))),"",INDEX('Policy Characteristics'!F:F,MATCH($C436,'Policy Characteristics'!$C:$C,0)))</f>
        <v>0</v>
      </c>
      <c r="M436" s="285">
        <f>IF(ISBLANK(INDEX('Policy Characteristics'!G:G,MATCH($C436,'Policy Characteristics'!$C:$C,0))),"",INDEX('Policy Characteristics'!G:G,MATCH($C436,'Policy Characteristics'!$C:$C,0)))</f>
        <v>1</v>
      </c>
      <c r="N436" s="285">
        <f>IF(ISBLANK(INDEX('Policy Characteristics'!H:H,MATCH($C436,'Policy Characteristics'!$C:$C,0))),"",INDEX('Policy Characteristics'!H:H,MATCH($C436,'Policy Characteristics'!$C:$C,0)))</f>
        <v>0.01</v>
      </c>
      <c r="O436" s="272" t="str">
        <f>IF(ISBLANK(INDEX('Policy Characteristics'!I:I,MATCH($C436,'Policy Characteristics'!$C:$C,0))),"",INDEX('Policy Characteristics'!I:I,MATCH($C436,'Policy Characteristics'!$C:$C,0)))</f>
        <v>% of CO2 captured</v>
      </c>
      <c r="P436" s="272"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272" t="str">
        <f>IF(ISBLANK(INDEX('Policy Characteristics'!K:K,MATCH($C436,'Policy Characteristics'!$C:$C,0))),"",INDEX('Policy Characteristics'!K:K,MATCH($C436,'Policy Characteristics'!$C:$C,0)))</f>
        <v>ccs.html#ccs</v>
      </c>
      <c r="R436" s="272" t="str">
        <f>IF(ISBLANK(INDEX('Policy Characteristics'!L:L,MATCH($C436,'Policy Characteristics'!$C:$C,0))),"",INDEX('Policy Characteristics'!L:L,MATCH($C436,'Policy Characteristics'!$C:$C,0)))</f>
        <v>carbon-capture-and-sequestration.html</v>
      </c>
    </row>
    <row r="437" spans="1:18" x14ac:dyDescent="0.25">
      <c r="A437" s="272" t="str">
        <f>IF(ISBLANK(INDEX('Policy Characteristics'!A:A,MATCH($C437,'Policy Characteristics'!$C:$C,0))),"",INDEX('Policy Characteristics'!A:A,MATCH($C437,'Policy Characteristics'!$C:$C,0)))</f>
        <v>Industry</v>
      </c>
      <c r="B437" s="272" t="str">
        <f>IF(ISBLANK(INDEX('Policy Characteristics'!B:B,MATCH($C437,'Policy Characteristics'!$C:$C,0))),"",INDEX('Policy Characteristics'!B:B,MATCH($C437,'Policy Characteristics'!$C:$C,0)))</f>
        <v>Carbon Capture and Sequestration</v>
      </c>
      <c r="C437" s="274" t="str">
        <f t="shared" si="30"/>
        <v>Industry Sector Fraction of Potential Additional CCS Achieved</v>
      </c>
      <c r="D437" s="6" t="s">
        <v>3200</v>
      </c>
      <c r="E437" s="6" t="s">
        <v>2598</v>
      </c>
      <c r="F437" t="s">
        <v>3169</v>
      </c>
      <c r="G437" s="44" t="s">
        <v>3160</v>
      </c>
      <c r="H437" s="43">
        <v>931</v>
      </c>
      <c r="I437" s="6" t="s">
        <v>46</v>
      </c>
      <c r="J437" s="274" t="str">
        <f>IF(ISBLANK(INDEX('Policy Characteristics'!D:D,MATCH($C437,'Policy Characteristics'!$C:$C,0))),"",INDEX('Policy Characteristics'!D:D,MATCH($C437,'Policy Characteristics'!$C:$C,0)))</f>
        <v>Industry CCS</v>
      </c>
      <c r="K437" s="272" t="str">
        <f>IF(ISBLANK(INDEX('Policy Characteristics'!E:E,MATCH($C437,'Policy Characteristics'!$C:$C,0))),"",INDEX('Policy Characteristics'!E:E,MATCH($C437,'Policy Characteristics'!$C:$C,0)))</f>
        <v>indst CCS</v>
      </c>
      <c r="L437" s="285">
        <f>IF(ISBLANK(INDEX('Policy Characteristics'!F:F,MATCH($C437,'Policy Characteristics'!$C:$C,0))),"",INDEX('Policy Characteristics'!F:F,MATCH($C437,'Policy Characteristics'!$C:$C,0)))</f>
        <v>0</v>
      </c>
      <c r="M437" s="285">
        <f>IF(ISBLANK(INDEX('Policy Characteristics'!G:G,MATCH($C437,'Policy Characteristics'!$C:$C,0))),"",INDEX('Policy Characteristics'!G:G,MATCH($C437,'Policy Characteristics'!$C:$C,0)))</f>
        <v>1</v>
      </c>
      <c r="N437" s="285">
        <f>IF(ISBLANK(INDEX('Policy Characteristics'!H:H,MATCH($C437,'Policy Characteristics'!$C:$C,0))),"",INDEX('Policy Characteristics'!H:H,MATCH($C437,'Policy Characteristics'!$C:$C,0)))</f>
        <v>0.01</v>
      </c>
      <c r="O437" s="272" t="str">
        <f>IF(ISBLANK(INDEX('Policy Characteristics'!I:I,MATCH($C437,'Policy Characteristics'!$C:$C,0))),"",INDEX('Policy Characteristics'!I:I,MATCH($C437,'Policy Characteristics'!$C:$C,0)))</f>
        <v>% of CO2 captured</v>
      </c>
      <c r="P437" s="272"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272" t="str">
        <f>IF(ISBLANK(INDEX('Policy Characteristics'!K:K,MATCH($C437,'Policy Characteristics'!$C:$C,0))),"",INDEX('Policy Characteristics'!K:K,MATCH($C437,'Policy Characteristics'!$C:$C,0)))</f>
        <v>ccs.html#ccs</v>
      </c>
      <c r="R437" s="272" t="str">
        <f>IF(ISBLANK(INDEX('Policy Characteristics'!L:L,MATCH($C437,'Policy Characteristics'!$C:$C,0))),"",INDEX('Policy Characteristics'!L:L,MATCH($C437,'Policy Characteristics'!$C:$C,0)))</f>
        <v>carbon-capture-and-sequestration.html</v>
      </c>
    </row>
    <row r="438" spans="1:18" x14ac:dyDescent="0.25">
      <c r="A438" s="272" t="str">
        <f>IF(ISBLANK(INDEX('Policy Characteristics'!A:A,MATCH($C438,'Policy Characteristics'!$C:$C,0))),"",INDEX('Policy Characteristics'!A:A,MATCH($C438,'Policy Characteristics'!$C:$C,0)))</f>
        <v>Industry</v>
      </c>
      <c r="B438" s="272" t="str">
        <f>IF(ISBLANK(INDEX('Policy Characteristics'!B:B,MATCH($C438,'Policy Characteristics'!$C:$C,0))),"",INDEX('Policy Characteristics'!B:B,MATCH($C438,'Policy Characteristics'!$C:$C,0)))</f>
        <v>Carbon Capture and Sequestration</v>
      </c>
      <c r="C438" s="274" t="str">
        <f t="shared" si="30"/>
        <v>Industry Sector Fraction of Potential Additional CCS Achieved</v>
      </c>
      <c r="D438" s="6" t="s">
        <v>3201</v>
      </c>
      <c r="E438" s="6" t="s">
        <v>3158</v>
      </c>
      <c r="F438" t="s">
        <v>3170</v>
      </c>
      <c r="G438" s="44" t="s">
        <v>3159</v>
      </c>
      <c r="H438" s="43">
        <v>932</v>
      </c>
      <c r="I438" s="44" t="s">
        <v>45</v>
      </c>
      <c r="J438" s="274" t="str">
        <f>IF(ISBLANK(INDEX('Policy Characteristics'!D:D,MATCH($C438,'Policy Characteristics'!$C:$C,0))),"",INDEX('Policy Characteristics'!D:D,MATCH($C438,'Policy Characteristics'!$C:$C,0)))</f>
        <v>Industry CCS</v>
      </c>
      <c r="K438" s="272" t="str">
        <f>IF(ISBLANK(INDEX('Policy Characteristics'!E:E,MATCH($C438,'Policy Characteristics'!$C:$C,0))),"",INDEX('Policy Characteristics'!E:E,MATCH($C438,'Policy Characteristics'!$C:$C,0)))</f>
        <v>indst CCS</v>
      </c>
      <c r="L438" s="285">
        <f>IF(ISBLANK(INDEX('Policy Characteristics'!F:F,MATCH($C438,'Policy Characteristics'!$C:$C,0))),"",INDEX('Policy Characteristics'!F:F,MATCH($C438,'Policy Characteristics'!$C:$C,0)))</f>
        <v>0</v>
      </c>
      <c r="M438" s="285">
        <f>IF(ISBLANK(INDEX('Policy Characteristics'!G:G,MATCH($C438,'Policy Characteristics'!$C:$C,0))),"",INDEX('Policy Characteristics'!G:G,MATCH($C438,'Policy Characteristics'!$C:$C,0)))</f>
        <v>1</v>
      </c>
      <c r="N438" s="285">
        <f>IF(ISBLANK(INDEX('Policy Characteristics'!H:H,MATCH($C438,'Policy Characteristics'!$C:$C,0))),"",INDEX('Policy Characteristics'!H:H,MATCH($C438,'Policy Characteristics'!$C:$C,0)))</f>
        <v>0.01</v>
      </c>
      <c r="O438" s="272" t="str">
        <f>IF(ISBLANK(INDEX('Policy Characteristics'!I:I,MATCH($C438,'Policy Characteristics'!$C:$C,0))),"",INDEX('Policy Characteristics'!I:I,MATCH($C438,'Policy Characteristics'!$C:$C,0)))</f>
        <v>% of CO2 captured</v>
      </c>
      <c r="P438" s="272"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272" t="str">
        <f>IF(ISBLANK(INDEX('Policy Characteristics'!K:K,MATCH($C438,'Policy Characteristics'!$C:$C,0))),"",INDEX('Policy Characteristics'!K:K,MATCH($C438,'Policy Characteristics'!$C:$C,0)))</f>
        <v>ccs.html#ccs</v>
      </c>
      <c r="R438" s="272" t="str">
        <f>IF(ISBLANK(INDEX('Policy Characteristics'!L:L,MATCH($C438,'Policy Characteristics'!$C:$C,0))),"",INDEX('Policy Characteristics'!L:L,MATCH($C438,'Policy Characteristics'!$C:$C,0)))</f>
        <v>carbon-capture-and-sequestration.html</v>
      </c>
    </row>
    <row r="439" spans="1:18" x14ac:dyDescent="0.25">
      <c r="A439" s="272" t="str">
        <f>IF(ISBLANK(INDEX('Policy Characteristics'!A:A,MATCH($C439,'Policy Characteristics'!$C:$C,0))),"",INDEX('Policy Characteristics'!A:A,MATCH($C439,'Policy Characteristics'!$C:$C,0)))</f>
        <v>Industry</v>
      </c>
      <c r="B439" s="272" t="str">
        <f>IF(ISBLANK(INDEX('Policy Characteristics'!B:B,MATCH($C439,'Policy Characteristics'!$C:$C,0))),"",INDEX('Policy Characteristics'!B:B,MATCH($C439,'Policy Characteristics'!$C:$C,0)))</f>
        <v>Carbon Capture and Sequestration</v>
      </c>
      <c r="C439" s="274" t="str">
        <f t="shared" si="30"/>
        <v>Industry Sector Fraction of Potential Additional CCS Achieved</v>
      </c>
      <c r="D439" s="6" t="s">
        <v>3201</v>
      </c>
      <c r="E439" s="6" t="s">
        <v>2598</v>
      </c>
      <c r="F439" t="s">
        <v>3170</v>
      </c>
      <c r="G439" s="44" t="s">
        <v>3160</v>
      </c>
      <c r="H439" s="43">
        <v>933</v>
      </c>
      <c r="I439" s="44" t="s">
        <v>45</v>
      </c>
      <c r="J439" s="274" t="str">
        <f>IF(ISBLANK(INDEX('Policy Characteristics'!D:D,MATCH($C439,'Policy Characteristics'!$C:$C,0))),"",INDEX('Policy Characteristics'!D:D,MATCH($C439,'Policy Characteristics'!$C:$C,0)))</f>
        <v>Industry CCS</v>
      </c>
      <c r="K439" s="272" t="str">
        <f>IF(ISBLANK(INDEX('Policy Characteristics'!E:E,MATCH($C439,'Policy Characteristics'!$C:$C,0))),"",INDEX('Policy Characteristics'!E:E,MATCH($C439,'Policy Characteristics'!$C:$C,0)))</f>
        <v>indst CCS</v>
      </c>
      <c r="L439" s="285">
        <f>IF(ISBLANK(INDEX('Policy Characteristics'!F:F,MATCH($C439,'Policy Characteristics'!$C:$C,0))),"",INDEX('Policy Characteristics'!F:F,MATCH($C439,'Policy Characteristics'!$C:$C,0)))</f>
        <v>0</v>
      </c>
      <c r="M439" s="285">
        <f>IF(ISBLANK(INDEX('Policy Characteristics'!G:G,MATCH($C439,'Policy Characteristics'!$C:$C,0))),"",INDEX('Policy Characteristics'!G:G,MATCH($C439,'Policy Characteristics'!$C:$C,0)))</f>
        <v>1</v>
      </c>
      <c r="N439" s="285">
        <f>IF(ISBLANK(INDEX('Policy Characteristics'!H:H,MATCH($C439,'Policy Characteristics'!$C:$C,0))),"",INDEX('Policy Characteristics'!H:H,MATCH($C439,'Policy Characteristics'!$C:$C,0)))</f>
        <v>0.01</v>
      </c>
      <c r="O439" s="272" t="str">
        <f>IF(ISBLANK(INDEX('Policy Characteristics'!I:I,MATCH($C439,'Policy Characteristics'!$C:$C,0))),"",INDEX('Policy Characteristics'!I:I,MATCH($C439,'Policy Characteristics'!$C:$C,0)))</f>
        <v>% of CO2 captured</v>
      </c>
      <c r="P439" s="272"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272" t="str">
        <f>IF(ISBLANK(INDEX('Policy Characteristics'!K:K,MATCH($C439,'Policy Characteristics'!$C:$C,0))),"",INDEX('Policy Characteristics'!K:K,MATCH($C439,'Policy Characteristics'!$C:$C,0)))</f>
        <v>ccs.html#ccs</v>
      </c>
      <c r="R439" s="272" t="str">
        <f>IF(ISBLANK(INDEX('Policy Characteristics'!L:L,MATCH($C439,'Policy Characteristics'!$C:$C,0))),"",INDEX('Policy Characteristics'!L:L,MATCH($C439,'Policy Characteristics'!$C:$C,0)))</f>
        <v>carbon-capture-and-sequestration.html</v>
      </c>
    </row>
    <row r="440" spans="1:18" x14ac:dyDescent="0.25">
      <c r="A440" s="272" t="str">
        <f>IF(ISBLANK(INDEX('Policy Characteristics'!A:A,MATCH($C440,'Policy Characteristics'!$C:$C,0))),"",INDEX('Policy Characteristics'!A:A,MATCH($C440,'Policy Characteristics'!$C:$C,0)))</f>
        <v>Industry</v>
      </c>
      <c r="B440" s="272" t="str">
        <f>IF(ISBLANK(INDEX('Policy Characteristics'!B:B,MATCH($C440,'Policy Characteristics'!$C:$C,0))),"",INDEX('Policy Characteristics'!B:B,MATCH($C440,'Policy Characteristics'!$C:$C,0)))</f>
        <v>Carbon Capture and Sequestration</v>
      </c>
      <c r="C440" s="274" t="str">
        <f t="shared" si="30"/>
        <v>Industry Sector Fraction of Potential Additional CCS Achieved</v>
      </c>
      <c r="D440" s="6" t="s">
        <v>3202</v>
      </c>
      <c r="E440" s="6" t="s">
        <v>3158</v>
      </c>
      <c r="F440" t="s">
        <v>2647</v>
      </c>
      <c r="G440" s="44" t="s">
        <v>3159</v>
      </c>
      <c r="H440" s="43">
        <v>934</v>
      </c>
      <c r="I440" s="44" t="s">
        <v>45</v>
      </c>
      <c r="J440" s="274" t="str">
        <f>IF(ISBLANK(INDEX('Policy Characteristics'!D:D,MATCH($C440,'Policy Characteristics'!$C:$C,0))),"",INDEX('Policy Characteristics'!D:D,MATCH($C440,'Policy Characteristics'!$C:$C,0)))</f>
        <v>Industry CCS</v>
      </c>
      <c r="K440" s="272" t="str">
        <f>IF(ISBLANK(INDEX('Policy Characteristics'!E:E,MATCH($C440,'Policy Characteristics'!$C:$C,0))),"",INDEX('Policy Characteristics'!E:E,MATCH($C440,'Policy Characteristics'!$C:$C,0)))</f>
        <v>indst CCS</v>
      </c>
      <c r="L440" s="285">
        <f>IF(ISBLANK(INDEX('Policy Characteristics'!F:F,MATCH($C440,'Policy Characteristics'!$C:$C,0))),"",INDEX('Policy Characteristics'!F:F,MATCH($C440,'Policy Characteristics'!$C:$C,0)))</f>
        <v>0</v>
      </c>
      <c r="M440" s="285">
        <f>IF(ISBLANK(INDEX('Policy Characteristics'!G:G,MATCH($C440,'Policy Characteristics'!$C:$C,0))),"",INDEX('Policy Characteristics'!G:G,MATCH($C440,'Policy Characteristics'!$C:$C,0)))</f>
        <v>1</v>
      </c>
      <c r="N440" s="285">
        <f>IF(ISBLANK(INDEX('Policy Characteristics'!H:H,MATCH($C440,'Policy Characteristics'!$C:$C,0))),"",INDEX('Policy Characteristics'!H:H,MATCH($C440,'Policy Characteristics'!$C:$C,0)))</f>
        <v>0.01</v>
      </c>
      <c r="O440" s="272" t="str">
        <f>IF(ISBLANK(INDEX('Policy Characteristics'!I:I,MATCH($C440,'Policy Characteristics'!$C:$C,0))),"",INDEX('Policy Characteristics'!I:I,MATCH($C440,'Policy Characteristics'!$C:$C,0)))</f>
        <v>% of CO2 captured</v>
      </c>
      <c r="P440" s="272"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272" t="str">
        <f>IF(ISBLANK(INDEX('Policy Characteristics'!K:K,MATCH($C440,'Policy Characteristics'!$C:$C,0))),"",INDEX('Policy Characteristics'!K:K,MATCH($C440,'Policy Characteristics'!$C:$C,0)))</f>
        <v>ccs.html#ccs</v>
      </c>
      <c r="R440" s="272" t="str">
        <f>IF(ISBLANK(INDEX('Policy Characteristics'!L:L,MATCH($C440,'Policy Characteristics'!$C:$C,0))),"",INDEX('Policy Characteristics'!L:L,MATCH($C440,'Policy Characteristics'!$C:$C,0)))</f>
        <v>carbon-capture-and-sequestration.html</v>
      </c>
    </row>
    <row r="441" spans="1:18" x14ac:dyDescent="0.25">
      <c r="A441" s="272" t="str">
        <f>IF(ISBLANK(INDEX('Policy Characteristics'!A:A,MATCH($C441,'Policy Characteristics'!$C:$C,0))),"",INDEX('Policy Characteristics'!A:A,MATCH($C441,'Policy Characteristics'!$C:$C,0)))</f>
        <v>Industry</v>
      </c>
      <c r="B441" s="272" t="str">
        <f>IF(ISBLANK(INDEX('Policy Characteristics'!B:B,MATCH($C441,'Policy Characteristics'!$C:$C,0))),"",INDEX('Policy Characteristics'!B:B,MATCH($C441,'Policy Characteristics'!$C:$C,0)))</f>
        <v>Carbon Capture and Sequestration</v>
      </c>
      <c r="C441" s="274" t="str">
        <f t="shared" si="30"/>
        <v>Industry Sector Fraction of Potential Additional CCS Achieved</v>
      </c>
      <c r="D441" s="6" t="s">
        <v>3202</v>
      </c>
      <c r="E441" s="6" t="s">
        <v>2598</v>
      </c>
      <c r="F441" t="s">
        <v>2647</v>
      </c>
      <c r="G441" s="44" t="s">
        <v>3160</v>
      </c>
      <c r="H441" s="43">
        <v>935</v>
      </c>
      <c r="I441" s="44" t="s">
        <v>45</v>
      </c>
      <c r="J441" s="274" t="str">
        <f>IF(ISBLANK(INDEX('Policy Characteristics'!D:D,MATCH($C441,'Policy Characteristics'!$C:$C,0))),"",INDEX('Policy Characteristics'!D:D,MATCH($C441,'Policy Characteristics'!$C:$C,0)))</f>
        <v>Industry CCS</v>
      </c>
      <c r="K441" s="272" t="str">
        <f>IF(ISBLANK(INDEX('Policy Characteristics'!E:E,MATCH($C441,'Policy Characteristics'!$C:$C,0))),"",INDEX('Policy Characteristics'!E:E,MATCH($C441,'Policy Characteristics'!$C:$C,0)))</f>
        <v>indst CCS</v>
      </c>
      <c r="L441" s="285">
        <f>IF(ISBLANK(INDEX('Policy Characteristics'!F:F,MATCH($C441,'Policy Characteristics'!$C:$C,0))),"",INDEX('Policy Characteristics'!F:F,MATCH($C441,'Policy Characteristics'!$C:$C,0)))</f>
        <v>0</v>
      </c>
      <c r="M441" s="285">
        <f>IF(ISBLANK(INDEX('Policy Characteristics'!G:G,MATCH($C441,'Policy Characteristics'!$C:$C,0))),"",INDEX('Policy Characteristics'!G:G,MATCH($C441,'Policy Characteristics'!$C:$C,0)))</f>
        <v>1</v>
      </c>
      <c r="N441" s="285">
        <f>IF(ISBLANK(INDEX('Policy Characteristics'!H:H,MATCH($C441,'Policy Characteristics'!$C:$C,0))),"",INDEX('Policy Characteristics'!H:H,MATCH($C441,'Policy Characteristics'!$C:$C,0)))</f>
        <v>0.01</v>
      </c>
      <c r="O441" s="272" t="str">
        <f>IF(ISBLANK(INDEX('Policy Characteristics'!I:I,MATCH($C441,'Policy Characteristics'!$C:$C,0))),"",INDEX('Policy Characteristics'!I:I,MATCH($C441,'Policy Characteristics'!$C:$C,0)))</f>
        <v>% of CO2 captured</v>
      </c>
      <c r="P441" s="272"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272" t="str">
        <f>IF(ISBLANK(INDEX('Policy Characteristics'!K:K,MATCH($C441,'Policy Characteristics'!$C:$C,0))),"",INDEX('Policy Characteristics'!K:K,MATCH($C441,'Policy Characteristics'!$C:$C,0)))</f>
        <v>ccs.html#ccs</v>
      </c>
      <c r="R441" s="272" t="str">
        <f>IF(ISBLANK(INDEX('Policy Characteristics'!L:L,MATCH($C441,'Policy Characteristics'!$C:$C,0))),"",INDEX('Policy Characteristics'!L:L,MATCH($C441,'Policy Characteristics'!$C:$C,0)))</f>
        <v>carbon-capture-and-sequestration.html</v>
      </c>
    </row>
    <row r="442" spans="1:18" x14ac:dyDescent="0.25">
      <c r="A442" s="272" t="str">
        <f>IF(ISBLANK(INDEX('Policy Characteristics'!A:A,MATCH($C442,'Policy Characteristics'!$C:$C,0))),"",INDEX('Policy Characteristics'!A:A,MATCH($C442,'Policy Characteristics'!$C:$C,0)))</f>
        <v>Industry</v>
      </c>
      <c r="B442" s="272" t="str">
        <f>IF(ISBLANK(INDEX('Policy Characteristics'!B:B,MATCH($C442,'Policy Characteristics'!$C:$C,0))),"",INDEX('Policy Characteristics'!B:B,MATCH($C442,'Policy Characteristics'!$C:$C,0)))</f>
        <v>Carbon Capture and Sequestration</v>
      </c>
      <c r="C442" s="274" t="str">
        <f t="shared" si="30"/>
        <v>Industry Sector Fraction of Potential Additional CCS Achieved</v>
      </c>
      <c r="D442" s="6" t="s">
        <v>3203</v>
      </c>
      <c r="E442" s="6" t="s">
        <v>3158</v>
      </c>
      <c r="F442" t="s">
        <v>3171</v>
      </c>
      <c r="G442" s="44" t="s">
        <v>3159</v>
      </c>
      <c r="H442" s="43">
        <v>936</v>
      </c>
      <c r="I442" s="44" t="s">
        <v>45</v>
      </c>
      <c r="J442" s="274" t="str">
        <f>IF(ISBLANK(INDEX('Policy Characteristics'!D:D,MATCH($C442,'Policy Characteristics'!$C:$C,0))),"",INDEX('Policy Characteristics'!D:D,MATCH($C442,'Policy Characteristics'!$C:$C,0)))</f>
        <v>Industry CCS</v>
      </c>
      <c r="K442" s="272" t="str">
        <f>IF(ISBLANK(INDEX('Policy Characteristics'!E:E,MATCH($C442,'Policy Characteristics'!$C:$C,0))),"",INDEX('Policy Characteristics'!E:E,MATCH($C442,'Policy Characteristics'!$C:$C,0)))</f>
        <v>indst CCS</v>
      </c>
      <c r="L442" s="285">
        <f>IF(ISBLANK(INDEX('Policy Characteristics'!F:F,MATCH($C442,'Policy Characteristics'!$C:$C,0))),"",INDEX('Policy Characteristics'!F:F,MATCH($C442,'Policy Characteristics'!$C:$C,0)))</f>
        <v>0</v>
      </c>
      <c r="M442" s="285">
        <f>IF(ISBLANK(INDEX('Policy Characteristics'!G:G,MATCH($C442,'Policy Characteristics'!$C:$C,0))),"",INDEX('Policy Characteristics'!G:G,MATCH($C442,'Policy Characteristics'!$C:$C,0)))</f>
        <v>1</v>
      </c>
      <c r="N442" s="285">
        <f>IF(ISBLANK(INDEX('Policy Characteristics'!H:H,MATCH($C442,'Policy Characteristics'!$C:$C,0))),"",INDEX('Policy Characteristics'!H:H,MATCH($C442,'Policy Characteristics'!$C:$C,0)))</f>
        <v>0.01</v>
      </c>
      <c r="O442" s="272" t="str">
        <f>IF(ISBLANK(INDEX('Policy Characteristics'!I:I,MATCH($C442,'Policy Characteristics'!$C:$C,0))),"",INDEX('Policy Characteristics'!I:I,MATCH($C442,'Policy Characteristics'!$C:$C,0)))</f>
        <v>% of CO2 captured</v>
      </c>
      <c r="P442" s="272"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272" t="str">
        <f>IF(ISBLANK(INDEX('Policy Characteristics'!K:K,MATCH($C442,'Policy Characteristics'!$C:$C,0))),"",INDEX('Policy Characteristics'!K:K,MATCH($C442,'Policy Characteristics'!$C:$C,0)))</f>
        <v>ccs.html#ccs</v>
      </c>
      <c r="R442" s="272" t="str">
        <f>IF(ISBLANK(INDEX('Policy Characteristics'!L:L,MATCH($C442,'Policy Characteristics'!$C:$C,0))),"",INDEX('Policy Characteristics'!L:L,MATCH($C442,'Policy Characteristics'!$C:$C,0)))</f>
        <v>carbon-capture-and-sequestration.html</v>
      </c>
    </row>
    <row r="443" spans="1:18" x14ac:dyDescent="0.25">
      <c r="A443" s="272" t="str">
        <f>IF(ISBLANK(INDEX('Policy Characteristics'!A:A,MATCH($C443,'Policy Characteristics'!$C:$C,0))),"",INDEX('Policy Characteristics'!A:A,MATCH($C443,'Policy Characteristics'!$C:$C,0)))</f>
        <v>Industry</v>
      </c>
      <c r="B443" s="272" t="str">
        <f>IF(ISBLANK(INDEX('Policy Characteristics'!B:B,MATCH($C443,'Policy Characteristics'!$C:$C,0))),"",INDEX('Policy Characteristics'!B:B,MATCH($C443,'Policy Characteristics'!$C:$C,0)))</f>
        <v>Carbon Capture and Sequestration</v>
      </c>
      <c r="C443" s="274" t="str">
        <f t="shared" si="30"/>
        <v>Industry Sector Fraction of Potential Additional CCS Achieved</v>
      </c>
      <c r="D443" s="6" t="s">
        <v>3203</v>
      </c>
      <c r="E443" s="6" t="s">
        <v>2598</v>
      </c>
      <c r="F443" t="s">
        <v>3171</v>
      </c>
      <c r="G443" s="44" t="s">
        <v>3160</v>
      </c>
      <c r="H443" s="43">
        <v>937</v>
      </c>
      <c r="I443" s="6" t="s">
        <v>46</v>
      </c>
      <c r="J443" s="274" t="str">
        <f>IF(ISBLANK(INDEX('Policy Characteristics'!D:D,MATCH($C443,'Policy Characteristics'!$C:$C,0))),"",INDEX('Policy Characteristics'!D:D,MATCH($C443,'Policy Characteristics'!$C:$C,0)))</f>
        <v>Industry CCS</v>
      </c>
      <c r="K443" s="272" t="str">
        <f>IF(ISBLANK(INDEX('Policy Characteristics'!E:E,MATCH($C443,'Policy Characteristics'!$C:$C,0))),"",INDEX('Policy Characteristics'!E:E,MATCH($C443,'Policy Characteristics'!$C:$C,0)))</f>
        <v>indst CCS</v>
      </c>
      <c r="L443" s="285">
        <f>IF(ISBLANK(INDEX('Policy Characteristics'!F:F,MATCH($C443,'Policy Characteristics'!$C:$C,0))),"",INDEX('Policy Characteristics'!F:F,MATCH($C443,'Policy Characteristics'!$C:$C,0)))</f>
        <v>0</v>
      </c>
      <c r="M443" s="285">
        <f>IF(ISBLANK(INDEX('Policy Characteristics'!G:G,MATCH($C443,'Policy Characteristics'!$C:$C,0))),"",INDEX('Policy Characteristics'!G:G,MATCH($C443,'Policy Characteristics'!$C:$C,0)))</f>
        <v>1</v>
      </c>
      <c r="N443" s="285">
        <f>IF(ISBLANK(INDEX('Policy Characteristics'!H:H,MATCH($C443,'Policy Characteristics'!$C:$C,0))),"",INDEX('Policy Characteristics'!H:H,MATCH($C443,'Policy Characteristics'!$C:$C,0)))</f>
        <v>0.01</v>
      </c>
      <c r="O443" s="272" t="str">
        <f>IF(ISBLANK(INDEX('Policy Characteristics'!I:I,MATCH($C443,'Policy Characteristics'!$C:$C,0))),"",INDEX('Policy Characteristics'!I:I,MATCH($C443,'Policy Characteristics'!$C:$C,0)))</f>
        <v>% of CO2 captured</v>
      </c>
      <c r="P443" s="272"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272" t="str">
        <f>IF(ISBLANK(INDEX('Policy Characteristics'!K:K,MATCH($C443,'Policy Characteristics'!$C:$C,0))),"",INDEX('Policy Characteristics'!K:K,MATCH($C443,'Policy Characteristics'!$C:$C,0)))</f>
        <v>ccs.html#ccs</v>
      </c>
      <c r="R443" s="272" t="str">
        <f>IF(ISBLANK(INDEX('Policy Characteristics'!L:L,MATCH($C443,'Policy Characteristics'!$C:$C,0))),"",INDEX('Policy Characteristics'!L:L,MATCH($C443,'Policy Characteristics'!$C:$C,0)))</f>
        <v>carbon-capture-and-sequestration.html</v>
      </c>
    </row>
    <row r="444" spans="1:18" x14ac:dyDescent="0.25">
      <c r="A444" s="272" t="str">
        <f>IF(ISBLANK(INDEX('Policy Characteristics'!A:A,MATCH($C444,'Policy Characteristics'!$C:$C,0))),"",INDEX('Policy Characteristics'!A:A,MATCH($C444,'Policy Characteristics'!$C:$C,0)))</f>
        <v>Industry</v>
      </c>
      <c r="B444" s="272" t="str">
        <f>IF(ISBLANK(INDEX('Policy Characteristics'!B:B,MATCH($C444,'Policy Characteristics'!$C:$C,0))),"",INDEX('Policy Characteristics'!B:B,MATCH($C444,'Policy Characteristics'!$C:$C,0)))</f>
        <v>Carbon Capture and Sequestration</v>
      </c>
      <c r="C444" s="274" t="str">
        <f t="shared" si="30"/>
        <v>Industry Sector Fraction of Potential Additional CCS Achieved</v>
      </c>
      <c r="D444" s="6" t="s">
        <v>3204</v>
      </c>
      <c r="E444" s="6" t="s">
        <v>3158</v>
      </c>
      <c r="F444" t="s">
        <v>3172</v>
      </c>
      <c r="G444" s="44" t="s">
        <v>3159</v>
      </c>
      <c r="H444" s="43">
        <v>938</v>
      </c>
      <c r="I444" s="44" t="s">
        <v>46</v>
      </c>
      <c r="J444" s="274" t="str">
        <f>IF(ISBLANK(INDEX('Policy Characteristics'!D:D,MATCH($C444,'Policy Characteristics'!$C:$C,0))),"",INDEX('Policy Characteristics'!D:D,MATCH($C444,'Policy Characteristics'!$C:$C,0)))</f>
        <v>Industry CCS</v>
      </c>
      <c r="K444" s="272" t="str">
        <f>IF(ISBLANK(INDEX('Policy Characteristics'!E:E,MATCH($C444,'Policy Characteristics'!$C:$C,0))),"",INDEX('Policy Characteristics'!E:E,MATCH($C444,'Policy Characteristics'!$C:$C,0)))</f>
        <v>indst CCS</v>
      </c>
      <c r="L444" s="285">
        <f>IF(ISBLANK(INDEX('Policy Characteristics'!F:F,MATCH($C444,'Policy Characteristics'!$C:$C,0))),"",INDEX('Policy Characteristics'!F:F,MATCH($C444,'Policy Characteristics'!$C:$C,0)))</f>
        <v>0</v>
      </c>
      <c r="M444" s="285">
        <f>IF(ISBLANK(INDEX('Policy Characteristics'!G:G,MATCH($C444,'Policy Characteristics'!$C:$C,0))),"",INDEX('Policy Characteristics'!G:G,MATCH($C444,'Policy Characteristics'!$C:$C,0)))</f>
        <v>1</v>
      </c>
      <c r="N444" s="285">
        <f>IF(ISBLANK(INDEX('Policy Characteristics'!H:H,MATCH($C444,'Policy Characteristics'!$C:$C,0))),"",INDEX('Policy Characteristics'!H:H,MATCH($C444,'Policy Characteristics'!$C:$C,0)))</f>
        <v>0.01</v>
      </c>
      <c r="O444" s="272" t="str">
        <f>IF(ISBLANK(INDEX('Policy Characteristics'!I:I,MATCH($C444,'Policy Characteristics'!$C:$C,0))),"",INDEX('Policy Characteristics'!I:I,MATCH($C444,'Policy Characteristics'!$C:$C,0)))</f>
        <v>% of CO2 captured</v>
      </c>
      <c r="P444" s="272"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272" t="str">
        <f>IF(ISBLANK(INDEX('Policy Characteristics'!K:K,MATCH($C444,'Policy Characteristics'!$C:$C,0))),"",INDEX('Policy Characteristics'!K:K,MATCH($C444,'Policy Characteristics'!$C:$C,0)))</f>
        <v>ccs.html#ccs</v>
      </c>
      <c r="R444" s="272" t="str">
        <f>IF(ISBLANK(INDEX('Policy Characteristics'!L:L,MATCH($C444,'Policy Characteristics'!$C:$C,0))),"",INDEX('Policy Characteristics'!L:L,MATCH($C444,'Policy Characteristics'!$C:$C,0)))</f>
        <v>carbon-capture-and-sequestration.html</v>
      </c>
    </row>
    <row r="445" spans="1:18" x14ac:dyDescent="0.25">
      <c r="A445" s="272" t="str">
        <f>IF(ISBLANK(INDEX('Policy Characteristics'!A:A,MATCH($C445,'Policy Characteristics'!$C:$C,0))),"",INDEX('Policy Characteristics'!A:A,MATCH($C445,'Policy Characteristics'!$C:$C,0)))</f>
        <v>Industry</v>
      </c>
      <c r="B445" s="272" t="str">
        <f>IF(ISBLANK(INDEX('Policy Characteristics'!B:B,MATCH($C445,'Policy Characteristics'!$C:$C,0))),"",INDEX('Policy Characteristics'!B:B,MATCH($C445,'Policy Characteristics'!$C:$C,0)))</f>
        <v>Carbon Capture and Sequestration</v>
      </c>
      <c r="C445" s="274" t="str">
        <f t="shared" si="30"/>
        <v>Industry Sector Fraction of Potential Additional CCS Achieved</v>
      </c>
      <c r="D445" s="6" t="s">
        <v>3204</v>
      </c>
      <c r="E445" s="6" t="s">
        <v>2598</v>
      </c>
      <c r="F445" t="s">
        <v>3172</v>
      </c>
      <c r="G445" s="44" t="s">
        <v>3160</v>
      </c>
      <c r="H445" s="43">
        <v>939</v>
      </c>
      <c r="I445" s="44" t="s">
        <v>46</v>
      </c>
      <c r="J445" s="274" t="str">
        <f>IF(ISBLANK(INDEX('Policy Characteristics'!D:D,MATCH($C445,'Policy Characteristics'!$C:$C,0))),"",INDEX('Policy Characteristics'!D:D,MATCH($C445,'Policy Characteristics'!$C:$C,0)))</f>
        <v>Industry CCS</v>
      </c>
      <c r="K445" s="272" t="str">
        <f>IF(ISBLANK(INDEX('Policy Characteristics'!E:E,MATCH($C445,'Policy Characteristics'!$C:$C,0))),"",INDEX('Policy Characteristics'!E:E,MATCH($C445,'Policy Characteristics'!$C:$C,0)))</f>
        <v>indst CCS</v>
      </c>
      <c r="L445" s="285">
        <f>IF(ISBLANK(INDEX('Policy Characteristics'!F:F,MATCH($C445,'Policy Characteristics'!$C:$C,0))),"",INDEX('Policy Characteristics'!F:F,MATCH($C445,'Policy Characteristics'!$C:$C,0)))</f>
        <v>0</v>
      </c>
      <c r="M445" s="285">
        <f>IF(ISBLANK(INDEX('Policy Characteristics'!G:G,MATCH($C445,'Policy Characteristics'!$C:$C,0))),"",INDEX('Policy Characteristics'!G:G,MATCH($C445,'Policy Characteristics'!$C:$C,0)))</f>
        <v>1</v>
      </c>
      <c r="N445" s="285">
        <f>IF(ISBLANK(INDEX('Policy Characteristics'!H:H,MATCH($C445,'Policy Characteristics'!$C:$C,0))),"",INDEX('Policy Characteristics'!H:H,MATCH($C445,'Policy Characteristics'!$C:$C,0)))</f>
        <v>0.01</v>
      </c>
      <c r="O445" s="272" t="str">
        <f>IF(ISBLANK(INDEX('Policy Characteristics'!I:I,MATCH($C445,'Policy Characteristics'!$C:$C,0))),"",INDEX('Policy Characteristics'!I:I,MATCH($C445,'Policy Characteristics'!$C:$C,0)))</f>
        <v>% of CO2 captured</v>
      </c>
      <c r="P445" s="272"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272" t="str">
        <f>IF(ISBLANK(INDEX('Policy Characteristics'!K:K,MATCH($C445,'Policy Characteristics'!$C:$C,0))),"",INDEX('Policy Characteristics'!K:K,MATCH($C445,'Policy Characteristics'!$C:$C,0)))</f>
        <v>ccs.html#ccs</v>
      </c>
      <c r="R445" s="272" t="str">
        <f>IF(ISBLANK(INDEX('Policy Characteristics'!L:L,MATCH($C445,'Policy Characteristics'!$C:$C,0))),"",INDEX('Policy Characteristics'!L:L,MATCH($C445,'Policy Characteristics'!$C:$C,0)))</f>
        <v>carbon-capture-and-sequestration.html</v>
      </c>
    </row>
    <row r="446" spans="1:18" x14ac:dyDescent="0.25">
      <c r="A446" s="272" t="str">
        <f>IF(ISBLANK(INDEX('Policy Characteristics'!A:A,MATCH($C446,'Policy Characteristics'!$C:$C,0))),"",INDEX('Policy Characteristics'!A:A,MATCH($C446,'Policy Characteristics'!$C:$C,0)))</f>
        <v>Industry</v>
      </c>
      <c r="B446" s="272" t="str">
        <f>IF(ISBLANK(INDEX('Policy Characteristics'!B:B,MATCH($C446,'Policy Characteristics'!$C:$C,0))),"",INDEX('Policy Characteristics'!B:B,MATCH($C446,'Policy Characteristics'!$C:$C,0)))</f>
        <v>Carbon Capture and Sequestration</v>
      </c>
      <c r="C446" s="274" t="str">
        <f t="shared" si="30"/>
        <v>Industry Sector Fraction of Potential Additional CCS Achieved</v>
      </c>
      <c r="D446" s="6" t="s">
        <v>3205</v>
      </c>
      <c r="E446" s="6" t="s">
        <v>3158</v>
      </c>
      <c r="F446" t="s">
        <v>3173</v>
      </c>
      <c r="G446" s="44" t="s">
        <v>3159</v>
      </c>
      <c r="H446" s="43">
        <v>940</v>
      </c>
      <c r="I446" s="44" t="s">
        <v>46</v>
      </c>
      <c r="J446" s="274" t="str">
        <f>IF(ISBLANK(INDEX('Policy Characteristics'!D:D,MATCH($C446,'Policy Characteristics'!$C:$C,0))),"",INDEX('Policy Characteristics'!D:D,MATCH($C446,'Policy Characteristics'!$C:$C,0)))</f>
        <v>Industry CCS</v>
      </c>
      <c r="K446" s="272" t="str">
        <f>IF(ISBLANK(INDEX('Policy Characteristics'!E:E,MATCH($C446,'Policy Characteristics'!$C:$C,0))),"",INDEX('Policy Characteristics'!E:E,MATCH($C446,'Policy Characteristics'!$C:$C,0)))</f>
        <v>indst CCS</v>
      </c>
      <c r="L446" s="285">
        <f>IF(ISBLANK(INDEX('Policy Characteristics'!F:F,MATCH($C446,'Policy Characteristics'!$C:$C,0))),"",INDEX('Policy Characteristics'!F:F,MATCH($C446,'Policy Characteristics'!$C:$C,0)))</f>
        <v>0</v>
      </c>
      <c r="M446" s="285">
        <f>IF(ISBLANK(INDEX('Policy Characteristics'!G:G,MATCH($C446,'Policy Characteristics'!$C:$C,0))),"",INDEX('Policy Characteristics'!G:G,MATCH($C446,'Policy Characteristics'!$C:$C,0)))</f>
        <v>1</v>
      </c>
      <c r="N446" s="285">
        <f>IF(ISBLANK(INDEX('Policy Characteristics'!H:H,MATCH($C446,'Policy Characteristics'!$C:$C,0))),"",INDEX('Policy Characteristics'!H:H,MATCH($C446,'Policy Characteristics'!$C:$C,0)))</f>
        <v>0.01</v>
      </c>
      <c r="O446" s="272" t="str">
        <f>IF(ISBLANK(INDEX('Policy Characteristics'!I:I,MATCH($C446,'Policy Characteristics'!$C:$C,0))),"",INDEX('Policy Characteristics'!I:I,MATCH($C446,'Policy Characteristics'!$C:$C,0)))</f>
        <v>% of CO2 captured</v>
      </c>
      <c r="P446" s="272"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272" t="str">
        <f>IF(ISBLANK(INDEX('Policy Characteristics'!K:K,MATCH($C446,'Policy Characteristics'!$C:$C,0))),"",INDEX('Policy Characteristics'!K:K,MATCH($C446,'Policy Characteristics'!$C:$C,0)))</f>
        <v>ccs.html#ccs</v>
      </c>
      <c r="R446" s="272" t="str">
        <f>IF(ISBLANK(INDEX('Policy Characteristics'!L:L,MATCH($C446,'Policy Characteristics'!$C:$C,0))),"",INDEX('Policy Characteristics'!L:L,MATCH($C446,'Policy Characteristics'!$C:$C,0)))</f>
        <v>carbon-capture-and-sequestration.html</v>
      </c>
    </row>
    <row r="447" spans="1:18" x14ac:dyDescent="0.25">
      <c r="A447" s="272" t="str">
        <f>IF(ISBLANK(INDEX('Policy Characteristics'!A:A,MATCH($C447,'Policy Characteristics'!$C:$C,0))),"",INDEX('Policy Characteristics'!A:A,MATCH($C447,'Policy Characteristics'!$C:$C,0)))</f>
        <v>Industry</v>
      </c>
      <c r="B447" s="272" t="str">
        <f>IF(ISBLANK(INDEX('Policy Characteristics'!B:B,MATCH($C447,'Policy Characteristics'!$C:$C,0))),"",INDEX('Policy Characteristics'!B:B,MATCH($C447,'Policy Characteristics'!$C:$C,0)))</f>
        <v>Carbon Capture and Sequestration</v>
      </c>
      <c r="C447" s="274" t="str">
        <f t="shared" si="30"/>
        <v>Industry Sector Fraction of Potential Additional CCS Achieved</v>
      </c>
      <c r="D447" s="6" t="s">
        <v>3205</v>
      </c>
      <c r="E447" s="6" t="s">
        <v>2598</v>
      </c>
      <c r="F447" t="s">
        <v>3173</v>
      </c>
      <c r="G447" s="44" t="s">
        <v>3160</v>
      </c>
      <c r="H447" s="43">
        <v>941</v>
      </c>
      <c r="I447" s="44" t="s">
        <v>46</v>
      </c>
      <c r="J447" s="274" t="str">
        <f>IF(ISBLANK(INDEX('Policy Characteristics'!D:D,MATCH($C447,'Policy Characteristics'!$C:$C,0))),"",INDEX('Policy Characteristics'!D:D,MATCH($C447,'Policy Characteristics'!$C:$C,0)))</f>
        <v>Industry CCS</v>
      </c>
      <c r="K447" s="272" t="str">
        <f>IF(ISBLANK(INDEX('Policy Characteristics'!E:E,MATCH($C447,'Policy Characteristics'!$C:$C,0))),"",INDEX('Policy Characteristics'!E:E,MATCH($C447,'Policy Characteristics'!$C:$C,0)))</f>
        <v>indst CCS</v>
      </c>
      <c r="L447" s="285">
        <f>IF(ISBLANK(INDEX('Policy Characteristics'!F:F,MATCH($C447,'Policy Characteristics'!$C:$C,0))),"",INDEX('Policy Characteristics'!F:F,MATCH($C447,'Policy Characteristics'!$C:$C,0)))</f>
        <v>0</v>
      </c>
      <c r="M447" s="285">
        <f>IF(ISBLANK(INDEX('Policy Characteristics'!G:G,MATCH($C447,'Policy Characteristics'!$C:$C,0))),"",INDEX('Policy Characteristics'!G:G,MATCH($C447,'Policy Characteristics'!$C:$C,0)))</f>
        <v>1</v>
      </c>
      <c r="N447" s="285">
        <f>IF(ISBLANK(INDEX('Policy Characteristics'!H:H,MATCH($C447,'Policy Characteristics'!$C:$C,0))),"",INDEX('Policy Characteristics'!H:H,MATCH($C447,'Policy Characteristics'!$C:$C,0)))</f>
        <v>0.01</v>
      </c>
      <c r="O447" s="272" t="str">
        <f>IF(ISBLANK(INDEX('Policy Characteristics'!I:I,MATCH($C447,'Policy Characteristics'!$C:$C,0))),"",INDEX('Policy Characteristics'!I:I,MATCH($C447,'Policy Characteristics'!$C:$C,0)))</f>
        <v>% of CO2 captured</v>
      </c>
      <c r="P447" s="272"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272" t="str">
        <f>IF(ISBLANK(INDEX('Policy Characteristics'!K:K,MATCH($C447,'Policy Characteristics'!$C:$C,0))),"",INDEX('Policy Characteristics'!K:K,MATCH($C447,'Policy Characteristics'!$C:$C,0)))</f>
        <v>ccs.html#ccs</v>
      </c>
      <c r="R447" s="272" t="str">
        <f>IF(ISBLANK(INDEX('Policy Characteristics'!L:L,MATCH($C447,'Policy Characteristics'!$C:$C,0))),"",INDEX('Policy Characteristics'!L:L,MATCH($C447,'Policy Characteristics'!$C:$C,0)))</f>
        <v>carbon-capture-and-sequestration.html</v>
      </c>
    </row>
    <row r="448" spans="1:18" x14ac:dyDescent="0.25">
      <c r="A448" s="272" t="str">
        <f>IF(ISBLANK(INDEX('Policy Characteristics'!A:A,MATCH($C448,'Policy Characteristics'!$C:$C,0))),"",INDEX('Policy Characteristics'!A:A,MATCH($C448,'Policy Characteristics'!$C:$C,0)))</f>
        <v>Industry</v>
      </c>
      <c r="B448" s="272" t="str">
        <f>IF(ISBLANK(INDEX('Policy Characteristics'!B:B,MATCH($C448,'Policy Characteristics'!$C:$C,0))),"",INDEX('Policy Characteristics'!B:B,MATCH($C448,'Policy Characteristics'!$C:$C,0)))</f>
        <v>Carbon Capture and Sequestration</v>
      </c>
      <c r="C448" s="274" t="str">
        <f t="shared" si="30"/>
        <v>Industry Sector Fraction of Potential Additional CCS Achieved</v>
      </c>
      <c r="D448" s="6" t="s">
        <v>3206</v>
      </c>
      <c r="E448" s="6" t="s">
        <v>3158</v>
      </c>
      <c r="F448" t="s">
        <v>3174</v>
      </c>
      <c r="G448" s="44" t="s">
        <v>3159</v>
      </c>
      <c r="H448" s="43">
        <v>942</v>
      </c>
      <c r="I448" s="44" t="s">
        <v>46</v>
      </c>
      <c r="J448" s="274" t="str">
        <f>IF(ISBLANK(INDEX('Policy Characteristics'!D:D,MATCH($C448,'Policy Characteristics'!$C:$C,0))),"",INDEX('Policy Characteristics'!D:D,MATCH($C448,'Policy Characteristics'!$C:$C,0)))</f>
        <v>Industry CCS</v>
      </c>
      <c r="K448" s="272" t="str">
        <f>IF(ISBLANK(INDEX('Policy Characteristics'!E:E,MATCH($C448,'Policy Characteristics'!$C:$C,0))),"",INDEX('Policy Characteristics'!E:E,MATCH($C448,'Policy Characteristics'!$C:$C,0)))</f>
        <v>indst CCS</v>
      </c>
      <c r="L448" s="285">
        <f>IF(ISBLANK(INDEX('Policy Characteristics'!F:F,MATCH($C448,'Policy Characteristics'!$C:$C,0))),"",INDEX('Policy Characteristics'!F:F,MATCH($C448,'Policy Characteristics'!$C:$C,0)))</f>
        <v>0</v>
      </c>
      <c r="M448" s="285">
        <f>IF(ISBLANK(INDEX('Policy Characteristics'!G:G,MATCH($C448,'Policy Characteristics'!$C:$C,0))),"",INDEX('Policy Characteristics'!G:G,MATCH($C448,'Policy Characteristics'!$C:$C,0)))</f>
        <v>1</v>
      </c>
      <c r="N448" s="285">
        <f>IF(ISBLANK(INDEX('Policy Characteristics'!H:H,MATCH($C448,'Policy Characteristics'!$C:$C,0))),"",INDEX('Policy Characteristics'!H:H,MATCH($C448,'Policy Characteristics'!$C:$C,0)))</f>
        <v>0.01</v>
      </c>
      <c r="O448" s="272" t="str">
        <f>IF(ISBLANK(INDEX('Policy Characteristics'!I:I,MATCH($C448,'Policy Characteristics'!$C:$C,0))),"",INDEX('Policy Characteristics'!I:I,MATCH($C448,'Policy Characteristics'!$C:$C,0)))</f>
        <v>% of CO2 captured</v>
      </c>
      <c r="P448" s="272"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272" t="str">
        <f>IF(ISBLANK(INDEX('Policy Characteristics'!K:K,MATCH($C448,'Policy Characteristics'!$C:$C,0))),"",INDEX('Policy Characteristics'!K:K,MATCH($C448,'Policy Characteristics'!$C:$C,0)))</f>
        <v>ccs.html#ccs</v>
      </c>
      <c r="R448" s="272" t="str">
        <f>IF(ISBLANK(INDEX('Policy Characteristics'!L:L,MATCH($C448,'Policy Characteristics'!$C:$C,0))),"",INDEX('Policy Characteristics'!L:L,MATCH($C448,'Policy Characteristics'!$C:$C,0)))</f>
        <v>carbon-capture-and-sequestration.html</v>
      </c>
    </row>
    <row r="449" spans="1:18" x14ac:dyDescent="0.25">
      <c r="A449" s="272" t="str">
        <f>IF(ISBLANK(INDEX('Policy Characteristics'!A:A,MATCH($C449,'Policy Characteristics'!$C:$C,0))),"",INDEX('Policy Characteristics'!A:A,MATCH($C449,'Policy Characteristics'!$C:$C,0)))</f>
        <v>Industry</v>
      </c>
      <c r="B449" s="272" t="str">
        <f>IF(ISBLANK(INDEX('Policy Characteristics'!B:B,MATCH($C449,'Policy Characteristics'!$C:$C,0))),"",INDEX('Policy Characteristics'!B:B,MATCH($C449,'Policy Characteristics'!$C:$C,0)))</f>
        <v>Carbon Capture and Sequestration</v>
      </c>
      <c r="C449" s="274" t="str">
        <f t="shared" si="30"/>
        <v>Industry Sector Fraction of Potential Additional CCS Achieved</v>
      </c>
      <c r="D449" s="6" t="s">
        <v>3206</v>
      </c>
      <c r="E449" s="6" t="s">
        <v>2598</v>
      </c>
      <c r="F449" t="s">
        <v>3174</v>
      </c>
      <c r="G449" s="44" t="s">
        <v>3160</v>
      </c>
      <c r="H449" s="43">
        <v>943</v>
      </c>
      <c r="I449" s="44" t="s">
        <v>46</v>
      </c>
      <c r="J449" s="274" t="str">
        <f>IF(ISBLANK(INDEX('Policy Characteristics'!D:D,MATCH($C449,'Policy Characteristics'!$C:$C,0))),"",INDEX('Policy Characteristics'!D:D,MATCH($C449,'Policy Characteristics'!$C:$C,0)))</f>
        <v>Industry CCS</v>
      </c>
      <c r="K449" s="272" t="str">
        <f>IF(ISBLANK(INDEX('Policy Characteristics'!E:E,MATCH($C449,'Policy Characteristics'!$C:$C,0))),"",INDEX('Policy Characteristics'!E:E,MATCH($C449,'Policy Characteristics'!$C:$C,0)))</f>
        <v>indst CCS</v>
      </c>
      <c r="L449" s="285">
        <f>IF(ISBLANK(INDEX('Policy Characteristics'!F:F,MATCH($C449,'Policy Characteristics'!$C:$C,0))),"",INDEX('Policy Characteristics'!F:F,MATCH($C449,'Policy Characteristics'!$C:$C,0)))</f>
        <v>0</v>
      </c>
      <c r="M449" s="285">
        <f>IF(ISBLANK(INDEX('Policy Characteristics'!G:G,MATCH($C449,'Policy Characteristics'!$C:$C,0))),"",INDEX('Policy Characteristics'!G:G,MATCH($C449,'Policy Characteristics'!$C:$C,0)))</f>
        <v>1</v>
      </c>
      <c r="N449" s="285">
        <f>IF(ISBLANK(INDEX('Policy Characteristics'!H:H,MATCH($C449,'Policy Characteristics'!$C:$C,0))),"",INDEX('Policy Characteristics'!H:H,MATCH($C449,'Policy Characteristics'!$C:$C,0)))</f>
        <v>0.01</v>
      </c>
      <c r="O449" s="272" t="str">
        <f>IF(ISBLANK(INDEX('Policy Characteristics'!I:I,MATCH($C449,'Policy Characteristics'!$C:$C,0))),"",INDEX('Policy Characteristics'!I:I,MATCH($C449,'Policy Characteristics'!$C:$C,0)))</f>
        <v>% of CO2 captured</v>
      </c>
      <c r="P449" s="272"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272" t="str">
        <f>IF(ISBLANK(INDEX('Policy Characteristics'!K:K,MATCH($C449,'Policy Characteristics'!$C:$C,0))),"",INDEX('Policy Characteristics'!K:K,MATCH($C449,'Policy Characteristics'!$C:$C,0)))</f>
        <v>ccs.html#ccs</v>
      </c>
      <c r="R449" s="272" t="str">
        <f>IF(ISBLANK(INDEX('Policy Characteristics'!L:L,MATCH($C449,'Policy Characteristics'!$C:$C,0))),"",INDEX('Policy Characteristics'!L:L,MATCH($C449,'Policy Characteristics'!$C:$C,0)))</f>
        <v>carbon-capture-and-sequestration.html</v>
      </c>
    </row>
    <row r="450" spans="1:18" x14ac:dyDescent="0.25">
      <c r="A450" s="272" t="str">
        <f>IF(ISBLANK(INDEX('Policy Characteristics'!A:A,MATCH($C450,'Policy Characteristics'!$C:$C,0))),"",INDEX('Policy Characteristics'!A:A,MATCH($C450,'Policy Characteristics'!$C:$C,0)))</f>
        <v>Industry</v>
      </c>
      <c r="B450" s="272" t="str">
        <f>IF(ISBLANK(INDEX('Policy Characteristics'!B:B,MATCH($C450,'Policy Characteristics'!$C:$C,0))),"",INDEX('Policy Characteristics'!B:B,MATCH($C450,'Policy Characteristics'!$C:$C,0)))</f>
        <v>Carbon Capture and Sequestration</v>
      </c>
      <c r="C450" s="274" t="str">
        <f t="shared" si="30"/>
        <v>Industry Sector Fraction of Potential Additional CCS Achieved</v>
      </c>
      <c r="D450" s="6" t="s">
        <v>3207</v>
      </c>
      <c r="E450" s="6" t="s">
        <v>3158</v>
      </c>
      <c r="F450" t="s">
        <v>3175</v>
      </c>
      <c r="G450" s="44" t="s">
        <v>3159</v>
      </c>
      <c r="H450" s="43">
        <v>944</v>
      </c>
      <c r="I450" s="44" t="s">
        <v>46</v>
      </c>
      <c r="J450" s="274" t="str">
        <f>IF(ISBLANK(INDEX('Policy Characteristics'!D:D,MATCH($C450,'Policy Characteristics'!$C:$C,0))),"",INDEX('Policy Characteristics'!D:D,MATCH($C450,'Policy Characteristics'!$C:$C,0)))</f>
        <v>Industry CCS</v>
      </c>
      <c r="K450" s="272" t="str">
        <f>IF(ISBLANK(INDEX('Policy Characteristics'!E:E,MATCH($C450,'Policy Characteristics'!$C:$C,0))),"",INDEX('Policy Characteristics'!E:E,MATCH($C450,'Policy Characteristics'!$C:$C,0)))</f>
        <v>indst CCS</v>
      </c>
      <c r="L450" s="285">
        <f>IF(ISBLANK(INDEX('Policy Characteristics'!F:F,MATCH($C450,'Policy Characteristics'!$C:$C,0))),"",INDEX('Policy Characteristics'!F:F,MATCH($C450,'Policy Characteristics'!$C:$C,0)))</f>
        <v>0</v>
      </c>
      <c r="M450" s="285">
        <f>IF(ISBLANK(INDEX('Policy Characteristics'!G:G,MATCH($C450,'Policy Characteristics'!$C:$C,0))),"",INDEX('Policy Characteristics'!G:G,MATCH($C450,'Policy Characteristics'!$C:$C,0)))</f>
        <v>1</v>
      </c>
      <c r="N450" s="285">
        <f>IF(ISBLANK(INDEX('Policy Characteristics'!H:H,MATCH($C450,'Policy Characteristics'!$C:$C,0))),"",INDEX('Policy Characteristics'!H:H,MATCH($C450,'Policy Characteristics'!$C:$C,0)))</f>
        <v>0.01</v>
      </c>
      <c r="O450" s="272" t="str">
        <f>IF(ISBLANK(INDEX('Policy Characteristics'!I:I,MATCH($C450,'Policy Characteristics'!$C:$C,0))),"",INDEX('Policy Characteristics'!I:I,MATCH($C450,'Policy Characteristics'!$C:$C,0)))</f>
        <v>% of CO2 captured</v>
      </c>
      <c r="P450" s="272"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272" t="str">
        <f>IF(ISBLANK(INDEX('Policy Characteristics'!K:K,MATCH($C450,'Policy Characteristics'!$C:$C,0))),"",INDEX('Policy Characteristics'!K:K,MATCH($C450,'Policy Characteristics'!$C:$C,0)))</f>
        <v>ccs.html#ccs</v>
      </c>
      <c r="R450" s="272" t="str">
        <f>IF(ISBLANK(INDEX('Policy Characteristics'!L:L,MATCH($C450,'Policy Characteristics'!$C:$C,0))),"",INDEX('Policy Characteristics'!L:L,MATCH($C450,'Policy Characteristics'!$C:$C,0)))</f>
        <v>carbon-capture-and-sequestration.html</v>
      </c>
    </row>
    <row r="451" spans="1:18" x14ac:dyDescent="0.25">
      <c r="A451" s="272" t="str">
        <f>IF(ISBLANK(INDEX('Policy Characteristics'!A:A,MATCH($C451,'Policy Characteristics'!$C:$C,0))),"",INDEX('Policy Characteristics'!A:A,MATCH($C451,'Policy Characteristics'!$C:$C,0)))</f>
        <v>Industry</v>
      </c>
      <c r="B451" s="272" t="str">
        <f>IF(ISBLANK(INDEX('Policy Characteristics'!B:B,MATCH($C451,'Policy Characteristics'!$C:$C,0))),"",INDEX('Policy Characteristics'!B:B,MATCH($C451,'Policy Characteristics'!$C:$C,0)))</f>
        <v>Carbon Capture and Sequestration</v>
      </c>
      <c r="C451" s="274" t="str">
        <f t="shared" si="30"/>
        <v>Industry Sector Fraction of Potential Additional CCS Achieved</v>
      </c>
      <c r="D451" s="6" t="s">
        <v>3207</v>
      </c>
      <c r="E451" s="6" t="s">
        <v>2598</v>
      </c>
      <c r="F451" t="s">
        <v>3175</v>
      </c>
      <c r="G451" s="44" t="s">
        <v>3160</v>
      </c>
      <c r="H451" s="43">
        <v>945</v>
      </c>
      <c r="I451" s="6" t="s">
        <v>46</v>
      </c>
      <c r="J451" s="274" t="str">
        <f>IF(ISBLANK(INDEX('Policy Characteristics'!D:D,MATCH($C451,'Policy Characteristics'!$C:$C,0))),"",INDEX('Policy Characteristics'!D:D,MATCH($C451,'Policy Characteristics'!$C:$C,0)))</f>
        <v>Industry CCS</v>
      </c>
      <c r="K451" s="272" t="str">
        <f>IF(ISBLANK(INDEX('Policy Characteristics'!E:E,MATCH($C451,'Policy Characteristics'!$C:$C,0))),"",INDEX('Policy Characteristics'!E:E,MATCH($C451,'Policy Characteristics'!$C:$C,0)))</f>
        <v>indst CCS</v>
      </c>
      <c r="L451" s="285">
        <f>IF(ISBLANK(INDEX('Policy Characteristics'!F:F,MATCH($C451,'Policy Characteristics'!$C:$C,0))),"",INDEX('Policy Characteristics'!F:F,MATCH($C451,'Policy Characteristics'!$C:$C,0)))</f>
        <v>0</v>
      </c>
      <c r="M451" s="285">
        <f>IF(ISBLANK(INDEX('Policy Characteristics'!G:G,MATCH($C451,'Policy Characteristics'!$C:$C,0))),"",INDEX('Policy Characteristics'!G:G,MATCH($C451,'Policy Characteristics'!$C:$C,0)))</f>
        <v>1</v>
      </c>
      <c r="N451" s="285">
        <f>IF(ISBLANK(INDEX('Policy Characteristics'!H:H,MATCH($C451,'Policy Characteristics'!$C:$C,0))),"",INDEX('Policy Characteristics'!H:H,MATCH($C451,'Policy Characteristics'!$C:$C,0)))</f>
        <v>0.01</v>
      </c>
      <c r="O451" s="272" t="str">
        <f>IF(ISBLANK(INDEX('Policy Characteristics'!I:I,MATCH($C451,'Policy Characteristics'!$C:$C,0))),"",INDEX('Policy Characteristics'!I:I,MATCH($C451,'Policy Characteristics'!$C:$C,0)))</f>
        <v>% of CO2 captured</v>
      </c>
      <c r="P451" s="272"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272" t="str">
        <f>IF(ISBLANK(INDEX('Policy Characteristics'!K:K,MATCH($C451,'Policy Characteristics'!$C:$C,0))),"",INDEX('Policy Characteristics'!K:K,MATCH($C451,'Policy Characteristics'!$C:$C,0)))</f>
        <v>ccs.html#ccs</v>
      </c>
      <c r="R451" s="272" t="str">
        <f>IF(ISBLANK(INDEX('Policy Characteristics'!L:L,MATCH($C451,'Policy Characteristics'!$C:$C,0))),"",INDEX('Policy Characteristics'!L:L,MATCH($C451,'Policy Characteristics'!$C:$C,0)))</f>
        <v>carbon-capture-and-sequestration.html</v>
      </c>
    </row>
    <row r="452" spans="1:18" x14ac:dyDescent="0.25">
      <c r="A452" s="272" t="str">
        <f>IF(ISBLANK(INDEX('Policy Characteristics'!A:A,MATCH($C452,'Policy Characteristics'!$C:$C,0))),"",INDEX('Policy Characteristics'!A:A,MATCH($C452,'Policy Characteristics'!$C:$C,0)))</f>
        <v>Industry</v>
      </c>
      <c r="B452" s="272" t="str">
        <f>IF(ISBLANK(INDEX('Policy Characteristics'!B:B,MATCH($C452,'Policy Characteristics'!$C:$C,0))),"",INDEX('Policy Characteristics'!B:B,MATCH($C452,'Policy Characteristics'!$C:$C,0)))</f>
        <v>Carbon Capture and Sequestration</v>
      </c>
      <c r="C452" s="274" t="str">
        <f t="shared" si="30"/>
        <v>Industry Sector Fraction of Potential Additional CCS Achieved</v>
      </c>
      <c r="D452" s="6" t="s">
        <v>3208</v>
      </c>
      <c r="E452" s="6" t="s">
        <v>3158</v>
      </c>
      <c r="F452" t="s">
        <v>3176</v>
      </c>
      <c r="G452" s="44" t="s">
        <v>3159</v>
      </c>
      <c r="H452" s="43">
        <v>946</v>
      </c>
      <c r="I452" s="44" t="s">
        <v>45</v>
      </c>
      <c r="J452" s="274" t="str">
        <f>IF(ISBLANK(INDEX('Policy Characteristics'!D:D,MATCH($C452,'Policy Characteristics'!$C:$C,0))),"",INDEX('Policy Characteristics'!D:D,MATCH($C452,'Policy Characteristics'!$C:$C,0)))</f>
        <v>Industry CCS</v>
      </c>
      <c r="K452" s="272" t="str">
        <f>IF(ISBLANK(INDEX('Policy Characteristics'!E:E,MATCH($C452,'Policy Characteristics'!$C:$C,0))),"",INDEX('Policy Characteristics'!E:E,MATCH($C452,'Policy Characteristics'!$C:$C,0)))</f>
        <v>indst CCS</v>
      </c>
      <c r="L452" s="285">
        <f>IF(ISBLANK(INDEX('Policy Characteristics'!F:F,MATCH($C452,'Policy Characteristics'!$C:$C,0))),"",INDEX('Policy Characteristics'!F:F,MATCH($C452,'Policy Characteristics'!$C:$C,0)))</f>
        <v>0</v>
      </c>
      <c r="M452" s="285">
        <f>IF(ISBLANK(INDEX('Policy Characteristics'!G:G,MATCH($C452,'Policy Characteristics'!$C:$C,0))),"",INDEX('Policy Characteristics'!G:G,MATCH($C452,'Policy Characteristics'!$C:$C,0)))</f>
        <v>1</v>
      </c>
      <c r="N452" s="285">
        <f>IF(ISBLANK(INDEX('Policy Characteristics'!H:H,MATCH($C452,'Policy Characteristics'!$C:$C,0))),"",INDEX('Policy Characteristics'!H:H,MATCH($C452,'Policy Characteristics'!$C:$C,0)))</f>
        <v>0.01</v>
      </c>
      <c r="O452" s="272" t="str">
        <f>IF(ISBLANK(INDEX('Policy Characteristics'!I:I,MATCH($C452,'Policy Characteristics'!$C:$C,0))),"",INDEX('Policy Characteristics'!I:I,MATCH($C452,'Policy Characteristics'!$C:$C,0)))</f>
        <v>% of CO2 captured</v>
      </c>
      <c r="P452" s="272"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272" t="str">
        <f>IF(ISBLANK(INDEX('Policy Characteristics'!K:K,MATCH($C452,'Policy Characteristics'!$C:$C,0))),"",INDEX('Policy Characteristics'!K:K,MATCH($C452,'Policy Characteristics'!$C:$C,0)))</f>
        <v>ccs.html#ccs</v>
      </c>
      <c r="R452" s="272" t="str">
        <f>IF(ISBLANK(INDEX('Policy Characteristics'!L:L,MATCH($C452,'Policy Characteristics'!$C:$C,0))),"",INDEX('Policy Characteristics'!L:L,MATCH($C452,'Policy Characteristics'!$C:$C,0)))</f>
        <v>carbon-capture-and-sequestration.html</v>
      </c>
    </row>
    <row r="453" spans="1:18" x14ac:dyDescent="0.25">
      <c r="A453" s="272" t="str">
        <f>IF(ISBLANK(INDEX('Policy Characteristics'!A:A,MATCH($C453,'Policy Characteristics'!$C:$C,0))),"",INDEX('Policy Characteristics'!A:A,MATCH($C453,'Policy Characteristics'!$C:$C,0)))</f>
        <v>Industry</v>
      </c>
      <c r="B453" s="272" t="str">
        <f>IF(ISBLANK(INDEX('Policy Characteristics'!B:B,MATCH($C453,'Policy Characteristics'!$C:$C,0))),"",INDEX('Policy Characteristics'!B:B,MATCH($C453,'Policy Characteristics'!$C:$C,0)))</f>
        <v>Carbon Capture and Sequestration</v>
      </c>
      <c r="C453" s="274" t="str">
        <f t="shared" si="30"/>
        <v>Industry Sector Fraction of Potential Additional CCS Achieved</v>
      </c>
      <c r="D453" s="6" t="s">
        <v>3208</v>
      </c>
      <c r="E453" s="6" t="s">
        <v>2598</v>
      </c>
      <c r="F453" t="s">
        <v>3176</v>
      </c>
      <c r="G453" s="44" t="s">
        <v>3160</v>
      </c>
      <c r="H453" s="43">
        <v>947</v>
      </c>
      <c r="I453" s="6" t="s">
        <v>46</v>
      </c>
      <c r="J453" s="274" t="str">
        <f>IF(ISBLANK(INDEX('Policy Characteristics'!D:D,MATCH($C453,'Policy Characteristics'!$C:$C,0))),"",INDEX('Policy Characteristics'!D:D,MATCH($C453,'Policy Characteristics'!$C:$C,0)))</f>
        <v>Industry CCS</v>
      </c>
      <c r="K453" s="272" t="str">
        <f>IF(ISBLANK(INDEX('Policy Characteristics'!E:E,MATCH($C453,'Policy Characteristics'!$C:$C,0))),"",INDEX('Policy Characteristics'!E:E,MATCH($C453,'Policy Characteristics'!$C:$C,0)))</f>
        <v>indst CCS</v>
      </c>
      <c r="L453" s="285">
        <f>IF(ISBLANK(INDEX('Policy Characteristics'!F:F,MATCH($C453,'Policy Characteristics'!$C:$C,0))),"",INDEX('Policy Characteristics'!F:F,MATCH($C453,'Policy Characteristics'!$C:$C,0)))</f>
        <v>0</v>
      </c>
      <c r="M453" s="285">
        <f>IF(ISBLANK(INDEX('Policy Characteristics'!G:G,MATCH($C453,'Policy Characteristics'!$C:$C,0))),"",INDEX('Policy Characteristics'!G:G,MATCH($C453,'Policy Characteristics'!$C:$C,0)))</f>
        <v>1</v>
      </c>
      <c r="N453" s="285">
        <f>IF(ISBLANK(INDEX('Policy Characteristics'!H:H,MATCH($C453,'Policy Characteristics'!$C:$C,0))),"",INDEX('Policy Characteristics'!H:H,MATCH($C453,'Policy Characteristics'!$C:$C,0)))</f>
        <v>0.01</v>
      </c>
      <c r="O453" s="272" t="str">
        <f>IF(ISBLANK(INDEX('Policy Characteristics'!I:I,MATCH($C453,'Policy Characteristics'!$C:$C,0))),"",INDEX('Policy Characteristics'!I:I,MATCH($C453,'Policy Characteristics'!$C:$C,0)))</f>
        <v>% of CO2 captured</v>
      </c>
      <c r="P453" s="272"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272" t="str">
        <f>IF(ISBLANK(INDEX('Policy Characteristics'!K:K,MATCH($C453,'Policy Characteristics'!$C:$C,0))),"",INDEX('Policy Characteristics'!K:K,MATCH($C453,'Policy Characteristics'!$C:$C,0)))</f>
        <v>ccs.html#ccs</v>
      </c>
      <c r="R453" s="272" t="str">
        <f>IF(ISBLANK(INDEX('Policy Characteristics'!L:L,MATCH($C453,'Policy Characteristics'!$C:$C,0))),"",INDEX('Policy Characteristics'!L:L,MATCH($C453,'Policy Characteristics'!$C:$C,0)))</f>
        <v>carbon-capture-and-sequestration.html</v>
      </c>
    </row>
    <row r="454" spans="1:18" x14ac:dyDescent="0.25">
      <c r="A454" s="272" t="str">
        <f>IF(ISBLANK(INDEX('Policy Characteristics'!A:A,MATCH($C454,'Policy Characteristics'!$C:$C,0))),"",INDEX('Policy Characteristics'!A:A,MATCH($C454,'Policy Characteristics'!$C:$C,0)))</f>
        <v>Industry</v>
      </c>
      <c r="B454" s="272" t="str">
        <f>IF(ISBLANK(INDEX('Policy Characteristics'!B:B,MATCH($C454,'Policy Characteristics'!$C:$C,0))),"",INDEX('Policy Characteristics'!B:B,MATCH($C454,'Policy Characteristics'!$C:$C,0)))</f>
        <v>Carbon Capture and Sequestration</v>
      </c>
      <c r="C454" s="274" t="str">
        <f t="shared" si="30"/>
        <v>Industry Sector Fraction of Potential Additional CCS Achieved</v>
      </c>
      <c r="D454" s="6" t="s">
        <v>3209</v>
      </c>
      <c r="E454" s="6" t="s">
        <v>3158</v>
      </c>
      <c r="F454" t="s">
        <v>3177</v>
      </c>
      <c r="G454" s="44" t="s">
        <v>3159</v>
      </c>
      <c r="H454" s="43">
        <v>948</v>
      </c>
      <c r="I454" s="44" t="s">
        <v>46</v>
      </c>
      <c r="J454" s="274" t="str">
        <f>IF(ISBLANK(INDEX('Policy Characteristics'!D:D,MATCH($C454,'Policy Characteristics'!$C:$C,0))),"",INDEX('Policy Characteristics'!D:D,MATCH($C454,'Policy Characteristics'!$C:$C,0)))</f>
        <v>Industry CCS</v>
      </c>
      <c r="K454" s="272" t="str">
        <f>IF(ISBLANK(INDEX('Policy Characteristics'!E:E,MATCH($C454,'Policy Characteristics'!$C:$C,0))),"",INDEX('Policy Characteristics'!E:E,MATCH($C454,'Policy Characteristics'!$C:$C,0)))</f>
        <v>indst CCS</v>
      </c>
      <c r="L454" s="285">
        <f>IF(ISBLANK(INDEX('Policy Characteristics'!F:F,MATCH($C454,'Policy Characteristics'!$C:$C,0))),"",INDEX('Policy Characteristics'!F:F,MATCH($C454,'Policy Characteristics'!$C:$C,0)))</f>
        <v>0</v>
      </c>
      <c r="M454" s="285">
        <f>IF(ISBLANK(INDEX('Policy Characteristics'!G:G,MATCH($C454,'Policy Characteristics'!$C:$C,0))),"",INDEX('Policy Characteristics'!G:G,MATCH($C454,'Policy Characteristics'!$C:$C,0)))</f>
        <v>1</v>
      </c>
      <c r="N454" s="285">
        <f>IF(ISBLANK(INDEX('Policy Characteristics'!H:H,MATCH($C454,'Policy Characteristics'!$C:$C,0))),"",INDEX('Policy Characteristics'!H:H,MATCH($C454,'Policy Characteristics'!$C:$C,0)))</f>
        <v>0.01</v>
      </c>
      <c r="O454" s="272" t="str">
        <f>IF(ISBLANK(INDEX('Policy Characteristics'!I:I,MATCH($C454,'Policy Characteristics'!$C:$C,0))),"",INDEX('Policy Characteristics'!I:I,MATCH($C454,'Policy Characteristics'!$C:$C,0)))</f>
        <v>% of CO2 captured</v>
      </c>
      <c r="P454" s="272"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272" t="str">
        <f>IF(ISBLANK(INDEX('Policy Characteristics'!K:K,MATCH($C454,'Policy Characteristics'!$C:$C,0))),"",INDEX('Policy Characteristics'!K:K,MATCH($C454,'Policy Characteristics'!$C:$C,0)))</f>
        <v>ccs.html#ccs</v>
      </c>
      <c r="R454" s="272" t="str">
        <f>IF(ISBLANK(INDEX('Policy Characteristics'!L:L,MATCH($C454,'Policy Characteristics'!$C:$C,0))),"",INDEX('Policy Characteristics'!L:L,MATCH($C454,'Policy Characteristics'!$C:$C,0)))</f>
        <v>carbon-capture-and-sequestration.html</v>
      </c>
    </row>
    <row r="455" spans="1:18" x14ac:dyDescent="0.25">
      <c r="A455" s="272" t="str">
        <f>IF(ISBLANK(INDEX('Policy Characteristics'!A:A,MATCH($C455,'Policy Characteristics'!$C:$C,0))),"",INDEX('Policy Characteristics'!A:A,MATCH($C455,'Policy Characteristics'!$C:$C,0)))</f>
        <v>Industry</v>
      </c>
      <c r="B455" s="272" t="str">
        <f>IF(ISBLANK(INDEX('Policy Characteristics'!B:B,MATCH($C455,'Policy Characteristics'!$C:$C,0))),"",INDEX('Policy Characteristics'!B:B,MATCH($C455,'Policy Characteristics'!$C:$C,0)))</f>
        <v>Carbon Capture and Sequestration</v>
      </c>
      <c r="C455" s="274" t="str">
        <f t="shared" si="30"/>
        <v>Industry Sector Fraction of Potential Additional CCS Achieved</v>
      </c>
      <c r="D455" s="6" t="s">
        <v>3209</v>
      </c>
      <c r="E455" s="6" t="s">
        <v>2598</v>
      </c>
      <c r="F455" t="s">
        <v>3177</v>
      </c>
      <c r="G455" s="44" t="s">
        <v>3160</v>
      </c>
      <c r="H455" s="43">
        <v>949</v>
      </c>
      <c r="I455" s="6" t="s">
        <v>46</v>
      </c>
      <c r="J455" s="274" t="str">
        <f>IF(ISBLANK(INDEX('Policy Characteristics'!D:D,MATCH($C455,'Policy Characteristics'!$C:$C,0))),"",INDEX('Policy Characteristics'!D:D,MATCH($C455,'Policy Characteristics'!$C:$C,0)))</f>
        <v>Industry CCS</v>
      </c>
      <c r="K455" s="272" t="str">
        <f>IF(ISBLANK(INDEX('Policy Characteristics'!E:E,MATCH($C455,'Policy Characteristics'!$C:$C,0))),"",INDEX('Policy Characteristics'!E:E,MATCH($C455,'Policy Characteristics'!$C:$C,0)))</f>
        <v>indst CCS</v>
      </c>
      <c r="L455" s="285">
        <f>IF(ISBLANK(INDEX('Policy Characteristics'!F:F,MATCH($C455,'Policy Characteristics'!$C:$C,0))),"",INDEX('Policy Characteristics'!F:F,MATCH($C455,'Policy Characteristics'!$C:$C,0)))</f>
        <v>0</v>
      </c>
      <c r="M455" s="285">
        <f>IF(ISBLANK(INDEX('Policy Characteristics'!G:G,MATCH($C455,'Policy Characteristics'!$C:$C,0))),"",INDEX('Policy Characteristics'!G:G,MATCH($C455,'Policy Characteristics'!$C:$C,0)))</f>
        <v>1</v>
      </c>
      <c r="N455" s="285">
        <f>IF(ISBLANK(INDEX('Policy Characteristics'!H:H,MATCH($C455,'Policy Characteristics'!$C:$C,0))),"",INDEX('Policy Characteristics'!H:H,MATCH($C455,'Policy Characteristics'!$C:$C,0)))</f>
        <v>0.01</v>
      </c>
      <c r="O455" s="272" t="str">
        <f>IF(ISBLANK(INDEX('Policy Characteristics'!I:I,MATCH($C455,'Policy Characteristics'!$C:$C,0))),"",INDEX('Policy Characteristics'!I:I,MATCH($C455,'Policy Characteristics'!$C:$C,0)))</f>
        <v>% of CO2 captured</v>
      </c>
      <c r="P455" s="272"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272" t="str">
        <f>IF(ISBLANK(INDEX('Policy Characteristics'!K:K,MATCH($C455,'Policy Characteristics'!$C:$C,0))),"",INDEX('Policy Characteristics'!K:K,MATCH($C455,'Policy Characteristics'!$C:$C,0)))</f>
        <v>ccs.html#ccs</v>
      </c>
      <c r="R455" s="272" t="str">
        <f>IF(ISBLANK(INDEX('Policy Characteristics'!L:L,MATCH($C455,'Policy Characteristics'!$C:$C,0))),"",INDEX('Policy Characteristics'!L:L,MATCH($C455,'Policy Characteristics'!$C:$C,0)))</f>
        <v>carbon-capture-and-sequestration.html</v>
      </c>
    </row>
    <row r="456" spans="1:18" x14ac:dyDescent="0.25">
      <c r="A456" s="272" t="str">
        <f>IF(ISBLANK(INDEX('Policy Characteristics'!A:A,MATCH($C456,'Policy Characteristics'!$C:$C,0))),"",INDEX('Policy Characteristics'!A:A,MATCH($C456,'Policy Characteristics'!$C:$C,0)))</f>
        <v>Industry</v>
      </c>
      <c r="B456" s="272" t="str">
        <f>IF(ISBLANK(INDEX('Policy Characteristics'!B:B,MATCH($C456,'Policy Characteristics'!$C:$C,0))),"",INDEX('Policy Characteristics'!B:B,MATCH($C456,'Policy Characteristics'!$C:$C,0)))</f>
        <v>Carbon Capture and Sequestration</v>
      </c>
      <c r="C456" s="274" t="str">
        <f t="shared" si="30"/>
        <v>Industry Sector Fraction of Potential Additional CCS Achieved</v>
      </c>
      <c r="D456" s="6" t="s">
        <v>3210</v>
      </c>
      <c r="E456" s="6" t="s">
        <v>3158</v>
      </c>
      <c r="F456" t="s">
        <v>3178</v>
      </c>
      <c r="G456" s="44" t="s">
        <v>3159</v>
      </c>
      <c r="H456" s="43">
        <v>950</v>
      </c>
      <c r="I456" s="44" t="s">
        <v>45</v>
      </c>
      <c r="J456" s="274" t="str">
        <f>IF(ISBLANK(INDEX('Policy Characteristics'!D:D,MATCH($C456,'Policy Characteristics'!$C:$C,0))),"",INDEX('Policy Characteristics'!D:D,MATCH($C456,'Policy Characteristics'!$C:$C,0)))</f>
        <v>Industry CCS</v>
      </c>
      <c r="K456" s="272" t="str">
        <f>IF(ISBLANK(INDEX('Policy Characteristics'!E:E,MATCH($C456,'Policy Characteristics'!$C:$C,0))),"",INDEX('Policy Characteristics'!E:E,MATCH($C456,'Policy Characteristics'!$C:$C,0)))</f>
        <v>indst CCS</v>
      </c>
      <c r="L456" s="285">
        <f>IF(ISBLANK(INDEX('Policy Characteristics'!F:F,MATCH($C456,'Policy Characteristics'!$C:$C,0))),"",INDEX('Policy Characteristics'!F:F,MATCH($C456,'Policy Characteristics'!$C:$C,0)))</f>
        <v>0</v>
      </c>
      <c r="M456" s="285">
        <f>IF(ISBLANK(INDEX('Policy Characteristics'!G:G,MATCH($C456,'Policy Characteristics'!$C:$C,0))),"",INDEX('Policy Characteristics'!G:G,MATCH($C456,'Policy Characteristics'!$C:$C,0)))</f>
        <v>1</v>
      </c>
      <c r="N456" s="285">
        <f>IF(ISBLANK(INDEX('Policy Characteristics'!H:H,MATCH($C456,'Policy Characteristics'!$C:$C,0))),"",INDEX('Policy Characteristics'!H:H,MATCH($C456,'Policy Characteristics'!$C:$C,0)))</f>
        <v>0.01</v>
      </c>
      <c r="O456" s="272" t="str">
        <f>IF(ISBLANK(INDEX('Policy Characteristics'!I:I,MATCH($C456,'Policy Characteristics'!$C:$C,0))),"",INDEX('Policy Characteristics'!I:I,MATCH($C456,'Policy Characteristics'!$C:$C,0)))</f>
        <v>% of CO2 captured</v>
      </c>
      <c r="P456" s="272"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272" t="str">
        <f>IF(ISBLANK(INDEX('Policy Characteristics'!K:K,MATCH($C456,'Policy Characteristics'!$C:$C,0))),"",INDEX('Policy Characteristics'!K:K,MATCH($C456,'Policy Characteristics'!$C:$C,0)))</f>
        <v>ccs.html#ccs</v>
      </c>
      <c r="R456" s="272" t="str">
        <f>IF(ISBLANK(INDEX('Policy Characteristics'!L:L,MATCH($C456,'Policy Characteristics'!$C:$C,0))),"",INDEX('Policy Characteristics'!L:L,MATCH($C456,'Policy Characteristics'!$C:$C,0)))</f>
        <v>carbon-capture-and-sequestration.html</v>
      </c>
    </row>
    <row r="457" spans="1:18" x14ac:dyDescent="0.25">
      <c r="A457" s="272" t="str">
        <f>IF(ISBLANK(INDEX('Policy Characteristics'!A:A,MATCH($C457,'Policy Characteristics'!$C:$C,0))),"",INDEX('Policy Characteristics'!A:A,MATCH($C457,'Policy Characteristics'!$C:$C,0)))</f>
        <v>Industry</v>
      </c>
      <c r="B457" s="272" t="str">
        <f>IF(ISBLANK(INDEX('Policy Characteristics'!B:B,MATCH($C457,'Policy Characteristics'!$C:$C,0))),"",INDEX('Policy Characteristics'!B:B,MATCH($C457,'Policy Characteristics'!$C:$C,0)))</f>
        <v>Carbon Capture and Sequestration</v>
      </c>
      <c r="C457" s="274" t="str">
        <f t="shared" si="30"/>
        <v>Industry Sector Fraction of Potential Additional CCS Achieved</v>
      </c>
      <c r="D457" s="6" t="s">
        <v>3210</v>
      </c>
      <c r="E457" s="6" t="s">
        <v>2598</v>
      </c>
      <c r="F457" t="s">
        <v>3178</v>
      </c>
      <c r="G457" s="44" t="s">
        <v>3160</v>
      </c>
      <c r="H457" s="43">
        <v>951</v>
      </c>
      <c r="I457" s="6" t="s">
        <v>46</v>
      </c>
      <c r="J457" s="274" t="str">
        <f>IF(ISBLANK(INDEX('Policy Characteristics'!D:D,MATCH($C457,'Policy Characteristics'!$C:$C,0))),"",INDEX('Policy Characteristics'!D:D,MATCH($C457,'Policy Characteristics'!$C:$C,0)))</f>
        <v>Industry CCS</v>
      </c>
      <c r="K457" s="272" t="str">
        <f>IF(ISBLANK(INDEX('Policy Characteristics'!E:E,MATCH($C457,'Policy Characteristics'!$C:$C,0))),"",INDEX('Policy Characteristics'!E:E,MATCH($C457,'Policy Characteristics'!$C:$C,0)))</f>
        <v>indst CCS</v>
      </c>
      <c r="L457" s="285">
        <f>IF(ISBLANK(INDEX('Policy Characteristics'!F:F,MATCH($C457,'Policy Characteristics'!$C:$C,0))),"",INDEX('Policy Characteristics'!F:F,MATCH($C457,'Policy Characteristics'!$C:$C,0)))</f>
        <v>0</v>
      </c>
      <c r="M457" s="285">
        <f>IF(ISBLANK(INDEX('Policy Characteristics'!G:G,MATCH($C457,'Policy Characteristics'!$C:$C,0))),"",INDEX('Policy Characteristics'!G:G,MATCH($C457,'Policy Characteristics'!$C:$C,0)))</f>
        <v>1</v>
      </c>
      <c r="N457" s="285">
        <f>IF(ISBLANK(INDEX('Policy Characteristics'!H:H,MATCH($C457,'Policy Characteristics'!$C:$C,0))),"",INDEX('Policy Characteristics'!H:H,MATCH($C457,'Policy Characteristics'!$C:$C,0)))</f>
        <v>0.01</v>
      </c>
      <c r="O457" s="272" t="str">
        <f>IF(ISBLANK(INDEX('Policy Characteristics'!I:I,MATCH($C457,'Policy Characteristics'!$C:$C,0))),"",INDEX('Policy Characteristics'!I:I,MATCH($C457,'Policy Characteristics'!$C:$C,0)))</f>
        <v>% of CO2 captured</v>
      </c>
      <c r="P457" s="272"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272" t="str">
        <f>IF(ISBLANK(INDEX('Policy Characteristics'!K:K,MATCH($C457,'Policy Characteristics'!$C:$C,0))),"",INDEX('Policy Characteristics'!K:K,MATCH($C457,'Policy Characteristics'!$C:$C,0)))</f>
        <v>ccs.html#ccs</v>
      </c>
      <c r="R457" s="272" t="str">
        <f>IF(ISBLANK(INDEX('Policy Characteristics'!L:L,MATCH($C457,'Policy Characteristics'!$C:$C,0))),"",INDEX('Policy Characteristics'!L:L,MATCH($C457,'Policy Characteristics'!$C:$C,0)))</f>
        <v>carbon-capture-and-sequestration.html</v>
      </c>
    </row>
    <row r="458" spans="1:18" x14ac:dyDescent="0.25">
      <c r="A458" s="272" t="str">
        <f>IF(ISBLANK(INDEX('Policy Characteristics'!A:A,MATCH($C458,'Policy Characteristics'!$C:$C,0))),"",INDEX('Policy Characteristics'!A:A,MATCH($C458,'Policy Characteristics'!$C:$C,0)))</f>
        <v>Industry</v>
      </c>
      <c r="B458" s="272" t="str">
        <f>IF(ISBLANK(INDEX('Policy Characteristics'!B:B,MATCH($C458,'Policy Characteristics'!$C:$C,0))),"",INDEX('Policy Characteristics'!B:B,MATCH($C458,'Policy Characteristics'!$C:$C,0)))</f>
        <v>Carbon Capture and Sequestration</v>
      </c>
      <c r="C458" s="274" t="str">
        <f t="shared" si="30"/>
        <v>Industry Sector Fraction of Potential Additional CCS Achieved</v>
      </c>
      <c r="D458" s="6" t="s">
        <v>3211</v>
      </c>
      <c r="E458" s="6" t="s">
        <v>3158</v>
      </c>
      <c r="F458" t="s">
        <v>3179</v>
      </c>
      <c r="G458" s="44" t="s">
        <v>3159</v>
      </c>
      <c r="H458" s="43">
        <v>952</v>
      </c>
      <c r="I458" s="44" t="s">
        <v>45</v>
      </c>
      <c r="J458" s="274" t="str">
        <f>IF(ISBLANK(INDEX('Policy Characteristics'!D:D,MATCH($C458,'Policy Characteristics'!$C:$C,0))),"",INDEX('Policy Characteristics'!D:D,MATCH($C458,'Policy Characteristics'!$C:$C,0)))</f>
        <v>Industry CCS</v>
      </c>
      <c r="K458" s="272" t="str">
        <f>IF(ISBLANK(INDEX('Policy Characteristics'!E:E,MATCH($C458,'Policy Characteristics'!$C:$C,0))),"",INDEX('Policy Characteristics'!E:E,MATCH($C458,'Policy Characteristics'!$C:$C,0)))</f>
        <v>indst CCS</v>
      </c>
      <c r="L458" s="285">
        <f>IF(ISBLANK(INDEX('Policy Characteristics'!F:F,MATCH($C458,'Policy Characteristics'!$C:$C,0))),"",INDEX('Policy Characteristics'!F:F,MATCH($C458,'Policy Characteristics'!$C:$C,0)))</f>
        <v>0</v>
      </c>
      <c r="M458" s="285">
        <f>IF(ISBLANK(INDEX('Policy Characteristics'!G:G,MATCH($C458,'Policy Characteristics'!$C:$C,0))),"",INDEX('Policy Characteristics'!G:G,MATCH($C458,'Policy Characteristics'!$C:$C,0)))</f>
        <v>1</v>
      </c>
      <c r="N458" s="285">
        <f>IF(ISBLANK(INDEX('Policy Characteristics'!H:H,MATCH($C458,'Policy Characteristics'!$C:$C,0))),"",INDEX('Policy Characteristics'!H:H,MATCH($C458,'Policy Characteristics'!$C:$C,0)))</f>
        <v>0.01</v>
      </c>
      <c r="O458" s="272" t="str">
        <f>IF(ISBLANK(INDEX('Policy Characteristics'!I:I,MATCH($C458,'Policy Characteristics'!$C:$C,0))),"",INDEX('Policy Characteristics'!I:I,MATCH($C458,'Policy Characteristics'!$C:$C,0)))</f>
        <v>% of CO2 captured</v>
      </c>
      <c r="P458" s="272"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272" t="str">
        <f>IF(ISBLANK(INDEX('Policy Characteristics'!K:K,MATCH($C458,'Policy Characteristics'!$C:$C,0))),"",INDEX('Policy Characteristics'!K:K,MATCH($C458,'Policy Characteristics'!$C:$C,0)))</f>
        <v>ccs.html#ccs</v>
      </c>
      <c r="R458" s="272" t="str">
        <f>IF(ISBLANK(INDEX('Policy Characteristics'!L:L,MATCH($C458,'Policy Characteristics'!$C:$C,0))),"",INDEX('Policy Characteristics'!L:L,MATCH($C458,'Policy Characteristics'!$C:$C,0)))</f>
        <v>carbon-capture-and-sequestration.html</v>
      </c>
    </row>
    <row r="459" spans="1:18" x14ac:dyDescent="0.25">
      <c r="A459" s="272" t="str">
        <f>IF(ISBLANK(INDEX('Policy Characteristics'!A:A,MATCH($C459,'Policy Characteristics'!$C:$C,0))),"",INDEX('Policy Characteristics'!A:A,MATCH($C459,'Policy Characteristics'!$C:$C,0)))</f>
        <v>Industry</v>
      </c>
      <c r="B459" s="272" t="str">
        <f>IF(ISBLANK(INDEX('Policy Characteristics'!B:B,MATCH($C459,'Policy Characteristics'!$C:$C,0))),"",INDEX('Policy Characteristics'!B:B,MATCH($C459,'Policy Characteristics'!$C:$C,0)))</f>
        <v>Carbon Capture and Sequestration</v>
      </c>
      <c r="C459" s="274" t="str">
        <f t="shared" si="30"/>
        <v>Industry Sector Fraction of Potential Additional CCS Achieved</v>
      </c>
      <c r="D459" s="6" t="s">
        <v>3211</v>
      </c>
      <c r="E459" s="6" t="s">
        <v>2598</v>
      </c>
      <c r="F459" t="s">
        <v>3179</v>
      </c>
      <c r="G459" s="44" t="s">
        <v>3160</v>
      </c>
      <c r="H459" s="43">
        <v>953</v>
      </c>
      <c r="I459" s="6" t="s">
        <v>46</v>
      </c>
      <c r="J459" s="274" t="str">
        <f>IF(ISBLANK(INDEX('Policy Characteristics'!D:D,MATCH($C459,'Policy Characteristics'!$C:$C,0))),"",INDEX('Policy Characteristics'!D:D,MATCH($C459,'Policy Characteristics'!$C:$C,0)))</f>
        <v>Industry CCS</v>
      </c>
      <c r="K459" s="272" t="str">
        <f>IF(ISBLANK(INDEX('Policy Characteristics'!E:E,MATCH($C459,'Policy Characteristics'!$C:$C,0))),"",INDEX('Policy Characteristics'!E:E,MATCH($C459,'Policy Characteristics'!$C:$C,0)))</f>
        <v>indst CCS</v>
      </c>
      <c r="L459" s="285">
        <f>IF(ISBLANK(INDEX('Policy Characteristics'!F:F,MATCH($C459,'Policy Characteristics'!$C:$C,0))),"",INDEX('Policy Characteristics'!F:F,MATCH($C459,'Policy Characteristics'!$C:$C,0)))</f>
        <v>0</v>
      </c>
      <c r="M459" s="285">
        <f>IF(ISBLANK(INDEX('Policy Characteristics'!G:G,MATCH($C459,'Policy Characteristics'!$C:$C,0))),"",INDEX('Policy Characteristics'!G:G,MATCH($C459,'Policy Characteristics'!$C:$C,0)))</f>
        <v>1</v>
      </c>
      <c r="N459" s="285">
        <f>IF(ISBLANK(INDEX('Policy Characteristics'!H:H,MATCH($C459,'Policy Characteristics'!$C:$C,0))),"",INDEX('Policy Characteristics'!H:H,MATCH($C459,'Policy Characteristics'!$C:$C,0)))</f>
        <v>0.01</v>
      </c>
      <c r="O459" s="272" t="str">
        <f>IF(ISBLANK(INDEX('Policy Characteristics'!I:I,MATCH($C459,'Policy Characteristics'!$C:$C,0))),"",INDEX('Policy Characteristics'!I:I,MATCH($C459,'Policy Characteristics'!$C:$C,0)))</f>
        <v>% of CO2 captured</v>
      </c>
      <c r="P459" s="272"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272" t="str">
        <f>IF(ISBLANK(INDEX('Policy Characteristics'!K:K,MATCH($C459,'Policy Characteristics'!$C:$C,0))),"",INDEX('Policy Characteristics'!K:K,MATCH($C459,'Policy Characteristics'!$C:$C,0)))</f>
        <v>ccs.html#ccs</v>
      </c>
      <c r="R459" s="272" t="str">
        <f>IF(ISBLANK(INDEX('Policy Characteristics'!L:L,MATCH($C459,'Policy Characteristics'!$C:$C,0))),"",INDEX('Policy Characteristics'!L:L,MATCH($C459,'Policy Characteristics'!$C:$C,0)))</f>
        <v>carbon-capture-and-sequestration.html</v>
      </c>
    </row>
    <row r="460" spans="1:18" x14ac:dyDescent="0.25">
      <c r="A460" s="272" t="str">
        <f>IF(ISBLANK(INDEX('Policy Characteristics'!A:A,MATCH($C460,'Policy Characteristics'!$C:$C,0))),"",INDEX('Policy Characteristics'!A:A,MATCH($C460,'Policy Characteristics'!$C:$C,0)))</f>
        <v>Industry</v>
      </c>
      <c r="B460" s="272" t="str">
        <f>IF(ISBLANK(INDEX('Policy Characteristics'!B:B,MATCH($C460,'Policy Characteristics'!$C:$C,0))),"",INDEX('Policy Characteristics'!B:B,MATCH($C460,'Policy Characteristics'!$C:$C,0)))</f>
        <v>Carbon Capture and Sequestration</v>
      </c>
      <c r="C460" s="274" t="str">
        <f t="shared" si="30"/>
        <v>Industry Sector Fraction of Potential Additional CCS Achieved</v>
      </c>
      <c r="D460" s="6" t="s">
        <v>3212</v>
      </c>
      <c r="E460" s="6" t="s">
        <v>3158</v>
      </c>
      <c r="F460" t="s">
        <v>3215</v>
      </c>
      <c r="G460" s="44" t="s">
        <v>3159</v>
      </c>
      <c r="H460" s="43">
        <v>954</v>
      </c>
      <c r="I460" s="6" t="s">
        <v>46</v>
      </c>
      <c r="J460" s="274" t="str">
        <f>IF(ISBLANK(INDEX('Policy Characteristics'!D:D,MATCH($C460,'Policy Characteristics'!$C:$C,0))),"",INDEX('Policy Characteristics'!D:D,MATCH($C460,'Policy Characteristics'!$C:$C,0)))</f>
        <v>Industry CCS</v>
      </c>
      <c r="K460" s="272" t="str">
        <f>IF(ISBLANK(INDEX('Policy Characteristics'!E:E,MATCH($C460,'Policy Characteristics'!$C:$C,0))),"",INDEX('Policy Characteristics'!E:E,MATCH($C460,'Policy Characteristics'!$C:$C,0)))</f>
        <v>indst CCS</v>
      </c>
      <c r="L460" s="285">
        <f>IF(ISBLANK(INDEX('Policy Characteristics'!F:F,MATCH($C460,'Policy Characteristics'!$C:$C,0))),"",INDEX('Policy Characteristics'!F:F,MATCH($C460,'Policy Characteristics'!$C:$C,0)))</f>
        <v>0</v>
      </c>
      <c r="M460" s="285">
        <f>IF(ISBLANK(INDEX('Policy Characteristics'!G:G,MATCH($C460,'Policy Characteristics'!$C:$C,0))),"",INDEX('Policy Characteristics'!G:G,MATCH($C460,'Policy Characteristics'!$C:$C,0)))</f>
        <v>1</v>
      </c>
      <c r="N460" s="285">
        <f>IF(ISBLANK(INDEX('Policy Characteristics'!H:H,MATCH($C460,'Policy Characteristics'!$C:$C,0))),"",INDEX('Policy Characteristics'!H:H,MATCH($C460,'Policy Characteristics'!$C:$C,0)))</f>
        <v>0.01</v>
      </c>
      <c r="O460" s="272" t="str">
        <f>IF(ISBLANK(INDEX('Policy Characteristics'!I:I,MATCH($C460,'Policy Characteristics'!$C:$C,0))),"",INDEX('Policy Characteristics'!I:I,MATCH($C460,'Policy Characteristics'!$C:$C,0)))</f>
        <v>% of CO2 captured</v>
      </c>
      <c r="P460" s="272"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272" t="str">
        <f>IF(ISBLANK(INDEX('Policy Characteristics'!K:K,MATCH($C460,'Policy Characteristics'!$C:$C,0))),"",INDEX('Policy Characteristics'!K:K,MATCH($C460,'Policy Characteristics'!$C:$C,0)))</f>
        <v>ccs.html#ccs</v>
      </c>
      <c r="R460" s="272" t="str">
        <f>IF(ISBLANK(INDEX('Policy Characteristics'!L:L,MATCH($C460,'Policy Characteristics'!$C:$C,0))),"",INDEX('Policy Characteristics'!L:L,MATCH($C460,'Policy Characteristics'!$C:$C,0)))</f>
        <v>carbon-capture-and-sequestration.html</v>
      </c>
    </row>
    <row r="461" spans="1:18" x14ac:dyDescent="0.25">
      <c r="A461" s="272" t="str">
        <f>IF(ISBLANK(INDEX('Policy Characteristics'!A:A,MATCH($C461,'Policy Characteristics'!$C:$C,0))),"",INDEX('Policy Characteristics'!A:A,MATCH($C461,'Policy Characteristics'!$C:$C,0)))</f>
        <v>Industry</v>
      </c>
      <c r="B461" s="272" t="str">
        <f>IF(ISBLANK(INDEX('Policy Characteristics'!B:B,MATCH($C461,'Policy Characteristics'!$C:$C,0))),"",INDEX('Policy Characteristics'!B:B,MATCH($C461,'Policy Characteristics'!$C:$C,0)))</f>
        <v>Carbon Capture and Sequestration</v>
      </c>
      <c r="C461" s="274" t="str">
        <f t="shared" si="30"/>
        <v>Industry Sector Fraction of Potential Additional CCS Achieved</v>
      </c>
      <c r="D461" s="6" t="s">
        <v>3212</v>
      </c>
      <c r="E461" s="6" t="s">
        <v>2598</v>
      </c>
      <c r="F461" t="s">
        <v>3215</v>
      </c>
      <c r="G461" s="44" t="s">
        <v>3160</v>
      </c>
      <c r="H461" s="43">
        <v>955</v>
      </c>
      <c r="I461" s="6" t="s">
        <v>46</v>
      </c>
      <c r="J461" s="274" t="str">
        <f>IF(ISBLANK(INDEX('Policy Characteristics'!D:D,MATCH($C461,'Policy Characteristics'!$C:$C,0))),"",INDEX('Policy Characteristics'!D:D,MATCH($C461,'Policy Characteristics'!$C:$C,0)))</f>
        <v>Industry CCS</v>
      </c>
      <c r="K461" s="272" t="str">
        <f>IF(ISBLANK(INDEX('Policy Characteristics'!E:E,MATCH($C461,'Policy Characteristics'!$C:$C,0))),"",INDEX('Policy Characteristics'!E:E,MATCH($C461,'Policy Characteristics'!$C:$C,0)))</f>
        <v>indst CCS</v>
      </c>
      <c r="L461" s="285">
        <f>IF(ISBLANK(INDEX('Policy Characteristics'!F:F,MATCH($C461,'Policy Characteristics'!$C:$C,0))),"",INDEX('Policy Characteristics'!F:F,MATCH($C461,'Policy Characteristics'!$C:$C,0)))</f>
        <v>0</v>
      </c>
      <c r="M461" s="285">
        <f>IF(ISBLANK(INDEX('Policy Characteristics'!G:G,MATCH($C461,'Policy Characteristics'!$C:$C,0))),"",INDEX('Policy Characteristics'!G:G,MATCH($C461,'Policy Characteristics'!$C:$C,0)))</f>
        <v>1</v>
      </c>
      <c r="N461" s="285">
        <f>IF(ISBLANK(INDEX('Policy Characteristics'!H:H,MATCH($C461,'Policy Characteristics'!$C:$C,0))),"",INDEX('Policy Characteristics'!H:H,MATCH($C461,'Policy Characteristics'!$C:$C,0)))</f>
        <v>0.01</v>
      </c>
      <c r="O461" s="272" t="str">
        <f>IF(ISBLANK(INDEX('Policy Characteristics'!I:I,MATCH($C461,'Policy Characteristics'!$C:$C,0))),"",INDEX('Policy Characteristics'!I:I,MATCH($C461,'Policy Characteristics'!$C:$C,0)))</f>
        <v>% of CO2 captured</v>
      </c>
      <c r="P461" s="272"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272" t="str">
        <f>IF(ISBLANK(INDEX('Policy Characteristics'!K:K,MATCH($C461,'Policy Characteristics'!$C:$C,0))),"",INDEX('Policy Characteristics'!K:K,MATCH($C461,'Policy Characteristics'!$C:$C,0)))</f>
        <v>ccs.html#ccs</v>
      </c>
      <c r="R461" s="272" t="str">
        <f>IF(ISBLANK(INDEX('Policy Characteristics'!L:L,MATCH($C461,'Policy Characteristics'!$C:$C,0))),"",INDEX('Policy Characteristics'!L:L,MATCH($C461,'Policy Characteristics'!$C:$C,0)))</f>
        <v>carbon-capture-and-sequestration.html</v>
      </c>
    </row>
    <row r="462" spans="1:18" x14ac:dyDescent="0.25">
      <c r="A462" s="272" t="str">
        <f>IF(ISBLANK(INDEX('Policy Characteristics'!A:A,MATCH($C462,'Policy Characteristics'!$C:$C,0))),"",INDEX('Policy Characteristics'!A:A,MATCH($C462,'Policy Characteristics'!$C:$C,0)))</f>
        <v>Industry</v>
      </c>
      <c r="B462" s="272" t="str">
        <f>IF(ISBLANK(INDEX('Policy Characteristics'!B:B,MATCH($C462,'Policy Characteristics'!$C:$C,0))),"",INDEX('Policy Characteristics'!B:B,MATCH($C462,'Policy Characteristics'!$C:$C,0)))</f>
        <v>Carbon Capture and Sequestration</v>
      </c>
      <c r="C462" s="274" t="str">
        <f t="shared" si="30"/>
        <v>Industry Sector Fraction of Potential Additional CCS Achieved</v>
      </c>
      <c r="D462" s="6" t="s">
        <v>3213</v>
      </c>
      <c r="E462" s="6" t="s">
        <v>3158</v>
      </c>
      <c r="F462" t="s">
        <v>3180</v>
      </c>
      <c r="G462" s="44" t="s">
        <v>3159</v>
      </c>
      <c r="H462" s="43">
        <v>956</v>
      </c>
      <c r="I462" s="6" t="s">
        <v>46</v>
      </c>
      <c r="J462" s="274" t="str">
        <f>IF(ISBLANK(INDEX('Policy Characteristics'!D:D,MATCH($C462,'Policy Characteristics'!$C:$C,0))),"",INDEX('Policy Characteristics'!D:D,MATCH($C462,'Policy Characteristics'!$C:$C,0)))</f>
        <v>Industry CCS</v>
      </c>
      <c r="K462" s="272" t="str">
        <f>IF(ISBLANK(INDEX('Policy Characteristics'!E:E,MATCH($C462,'Policy Characteristics'!$C:$C,0))),"",INDEX('Policy Characteristics'!E:E,MATCH($C462,'Policy Characteristics'!$C:$C,0)))</f>
        <v>indst CCS</v>
      </c>
      <c r="L462" s="285">
        <f>IF(ISBLANK(INDEX('Policy Characteristics'!F:F,MATCH($C462,'Policy Characteristics'!$C:$C,0))),"",INDEX('Policy Characteristics'!F:F,MATCH($C462,'Policy Characteristics'!$C:$C,0)))</f>
        <v>0</v>
      </c>
      <c r="M462" s="285">
        <f>IF(ISBLANK(INDEX('Policy Characteristics'!G:G,MATCH($C462,'Policy Characteristics'!$C:$C,0))),"",INDEX('Policy Characteristics'!G:G,MATCH($C462,'Policy Characteristics'!$C:$C,0)))</f>
        <v>1</v>
      </c>
      <c r="N462" s="285">
        <f>IF(ISBLANK(INDEX('Policy Characteristics'!H:H,MATCH($C462,'Policy Characteristics'!$C:$C,0))),"",INDEX('Policy Characteristics'!H:H,MATCH($C462,'Policy Characteristics'!$C:$C,0)))</f>
        <v>0.01</v>
      </c>
      <c r="O462" s="272" t="str">
        <f>IF(ISBLANK(INDEX('Policy Characteristics'!I:I,MATCH($C462,'Policy Characteristics'!$C:$C,0))),"",INDEX('Policy Characteristics'!I:I,MATCH($C462,'Policy Characteristics'!$C:$C,0)))</f>
        <v>% of CO2 captured</v>
      </c>
      <c r="P462" s="272"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272" t="str">
        <f>IF(ISBLANK(INDEX('Policy Characteristics'!K:K,MATCH($C462,'Policy Characteristics'!$C:$C,0))),"",INDEX('Policy Characteristics'!K:K,MATCH($C462,'Policy Characteristics'!$C:$C,0)))</f>
        <v>ccs.html#ccs</v>
      </c>
      <c r="R462" s="272" t="str">
        <f>IF(ISBLANK(INDEX('Policy Characteristics'!L:L,MATCH($C462,'Policy Characteristics'!$C:$C,0))),"",INDEX('Policy Characteristics'!L:L,MATCH($C462,'Policy Characteristics'!$C:$C,0)))</f>
        <v>carbon-capture-and-sequestration.html</v>
      </c>
    </row>
    <row r="463" spans="1:18" x14ac:dyDescent="0.25">
      <c r="A463" s="272" t="str">
        <f>IF(ISBLANK(INDEX('Policy Characteristics'!A:A,MATCH($C463,'Policy Characteristics'!$C:$C,0))),"",INDEX('Policy Characteristics'!A:A,MATCH($C463,'Policy Characteristics'!$C:$C,0)))</f>
        <v>Industry</v>
      </c>
      <c r="B463" s="272" t="str">
        <f>IF(ISBLANK(INDEX('Policy Characteristics'!B:B,MATCH($C463,'Policy Characteristics'!$C:$C,0))),"",INDEX('Policy Characteristics'!B:B,MATCH($C463,'Policy Characteristics'!$C:$C,0)))</f>
        <v>Carbon Capture and Sequestration</v>
      </c>
      <c r="C463" s="274" t="str">
        <f t="shared" si="30"/>
        <v>Industry Sector Fraction of Potential Additional CCS Achieved</v>
      </c>
      <c r="D463" s="6" t="s">
        <v>3213</v>
      </c>
      <c r="E463" s="6" t="s">
        <v>2598</v>
      </c>
      <c r="F463" t="s">
        <v>3180</v>
      </c>
      <c r="G463" s="44" t="s">
        <v>3160</v>
      </c>
      <c r="H463" s="43">
        <v>957</v>
      </c>
      <c r="I463" s="6" t="s">
        <v>46</v>
      </c>
      <c r="J463" s="274" t="str">
        <f>IF(ISBLANK(INDEX('Policy Characteristics'!D:D,MATCH($C463,'Policy Characteristics'!$C:$C,0))),"",INDEX('Policy Characteristics'!D:D,MATCH($C463,'Policy Characteristics'!$C:$C,0)))</f>
        <v>Industry CCS</v>
      </c>
      <c r="K463" s="272" t="str">
        <f>IF(ISBLANK(INDEX('Policy Characteristics'!E:E,MATCH($C463,'Policy Characteristics'!$C:$C,0))),"",INDEX('Policy Characteristics'!E:E,MATCH($C463,'Policy Characteristics'!$C:$C,0)))</f>
        <v>indst CCS</v>
      </c>
      <c r="L463" s="285">
        <f>IF(ISBLANK(INDEX('Policy Characteristics'!F:F,MATCH($C463,'Policy Characteristics'!$C:$C,0))),"",INDEX('Policy Characteristics'!F:F,MATCH($C463,'Policy Characteristics'!$C:$C,0)))</f>
        <v>0</v>
      </c>
      <c r="M463" s="285">
        <f>IF(ISBLANK(INDEX('Policy Characteristics'!G:G,MATCH($C463,'Policy Characteristics'!$C:$C,0))),"",INDEX('Policy Characteristics'!G:G,MATCH($C463,'Policy Characteristics'!$C:$C,0)))</f>
        <v>1</v>
      </c>
      <c r="N463" s="285">
        <f>IF(ISBLANK(INDEX('Policy Characteristics'!H:H,MATCH($C463,'Policy Characteristics'!$C:$C,0))),"",INDEX('Policy Characteristics'!H:H,MATCH($C463,'Policy Characteristics'!$C:$C,0)))</f>
        <v>0.01</v>
      </c>
      <c r="O463" s="272" t="str">
        <f>IF(ISBLANK(INDEX('Policy Characteristics'!I:I,MATCH($C463,'Policy Characteristics'!$C:$C,0))),"",INDEX('Policy Characteristics'!I:I,MATCH($C463,'Policy Characteristics'!$C:$C,0)))</f>
        <v>% of CO2 captured</v>
      </c>
      <c r="P463" s="272"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272" t="str">
        <f>IF(ISBLANK(INDEX('Policy Characteristics'!K:K,MATCH($C463,'Policy Characteristics'!$C:$C,0))),"",INDEX('Policy Characteristics'!K:K,MATCH($C463,'Policy Characteristics'!$C:$C,0)))</f>
        <v>ccs.html#ccs</v>
      </c>
      <c r="R463" s="272" t="str">
        <f>IF(ISBLANK(INDEX('Policy Characteristics'!L:L,MATCH($C463,'Policy Characteristics'!$C:$C,0))),"",INDEX('Policy Characteristics'!L:L,MATCH($C463,'Policy Characteristics'!$C:$C,0)))</f>
        <v>carbon-capture-and-sequestration.html</v>
      </c>
    </row>
    <row r="464" spans="1:18" x14ac:dyDescent="0.25">
      <c r="A464" s="272" t="str">
        <f>IF(ISBLANK(INDEX('Policy Characteristics'!A:A,MATCH($C464,'Policy Characteristics'!$C:$C,0))),"",INDEX('Policy Characteristics'!A:A,MATCH($C464,'Policy Characteristics'!$C:$C,0)))</f>
        <v>Industry</v>
      </c>
      <c r="B464" s="272" t="str">
        <f>IF(ISBLANK(INDEX('Policy Characteristics'!B:B,MATCH($C464,'Policy Characteristics'!$C:$C,0))),"",INDEX('Policy Characteristics'!B:B,MATCH($C464,'Policy Characteristics'!$C:$C,0)))</f>
        <v>Cement Clinker Substitution</v>
      </c>
      <c r="C464" s="275" t="s">
        <v>2857</v>
      </c>
      <c r="D464" s="44"/>
      <c r="E464" s="44"/>
      <c r="F464" s="44"/>
      <c r="G464" s="44"/>
      <c r="H464" s="43">
        <v>43</v>
      </c>
      <c r="I464" s="44" t="s">
        <v>45</v>
      </c>
      <c r="J464" s="274" t="str">
        <f>IF(ISBLANK(INDEX('Policy Characteristics'!D:D,MATCH($C464,'Policy Characteristics'!$C:$C,0))),"",INDEX('Policy Characteristics'!D:D,MATCH($C464,'Policy Characteristics'!$C:$C,0)))</f>
        <v>Cement Clinker Substitution</v>
      </c>
      <c r="K464" s="272" t="str">
        <f>IF(ISBLANK(INDEX('Policy Characteristics'!E:E,MATCH($C464,'Policy Characteristics'!$C:$C,0))),"",INDEX('Policy Characteristics'!E:E,MATCH($C464,'Policy Characteristics'!$C:$C,0)))</f>
        <v>indst cement measures</v>
      </c>
      <c r="L464" s="285">
        <f>IF(ISBLANK(INDEX('Policy Characteristics'!F:F,MATCH($C464,'Policy Characteristics'!$C:$C,0))),"",INDEX('Policy Characteristics'!F:F,MATCH($C464,'Policy Characteristics'!$C:$C,0)))</f>
        <v>0</v>
      </c>
      <c r="M464" s="285">
        <f>IF(ISBLANK(INDEX('Policy Characteristics'!G:G,MATCH($C464,'Policy Characteristics'!$C:$C,0))),"",INDEX('Policy Characteristics'!G:G,MATCH($C464,'Policy Characteristics'!$C:$C,0)))</f>
        <v>1</v>
      </c>
      <c r="N464" s="285">
        <f>IF(ISBLANK(INDEX('Policy Characteristics'!H:H,MATCH($C464,'Policy Characteristics'!$C:$C,0))),"",INDEX('Policy Characteristics'!H:H,MATCH($C464,'Policy Characteristics'!$C:$C,0)))</f>
        <v>0.01</v>
      </c>
      <c r="O464" s="272" t="str">
        <f>IF(ISBLANK(INDEX('Policy Characteristics'!I:I,MATCH($C464,'Policy Characteristics'!$C:$C,0))),"",INDEX('Policy Characteristics'!I:I,MATCH($C464,'Policy Characteristics'!$C:$C,0)))</f>
        <v>% of potential achieved</v>
      </c>
      <c r="P464" s="272"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272" t="str">
        <f>IF(ISBLANK(INDEX('Policy Characteristics'!K:K,MATCH($C464,'Policy Characteristics'!$C:$C,0))),"",INDEX('Policy Characteristics'!K:K,MATCH($C464,'Policy Characteristics'!$C:$C,0)))</f>
        <v>industry-ag-main.html#clinker</v>
      </c>
      <c r="R464" s="272" t="str">
        <f>IF(ISBLANK(INDEX('Policy Characteristics'!L:L,MATCH($C464,'Policy Characteristics'!$C:$C,0))),"",INDEX('Policy Characteristics'!L:L,MATCH($C464,'Policy Characteristics'!$C:$C,0)))</f>
        <v>cement-clinker-substitution.html</v>
      </c>
    </row>
    <row r="465" spans="1:18" s="4" customFormat="1" x14ac:dyDescent="0.25">
      <c r="A465" s="272" t="str">
        <f>IF(ISBLANK(INDEX('Policy Characteristics'!A:A,MATCH($C465,'Policy Characteristics'!$C:$C,0))),"",INDEX('Policy Characteristics'!A:A,MATCH($C465,'Policy Characteristics'!$C:$C,0)))</f>
        <v>Industry</v>
      </c>
      <c r="B465" s="272" t="str">
        <f>IF(ISBLANK(INDEX('Policy Characteristics'!B:B,MATCH($C465,'Policy Characteristics'!$C:$C,0))),"",INDEX('Policy Characteristics'!B:B,MATCH($C465,'Policy Characteristics'!$C:$C,0)))</f>
        <v>Cogeneration and Waste Heat Recovery</v>
      </c>
      <c r="C465" s="275" t="s">
        <v>299</v>
      </c>
      <c r="D465" s="44"/>
      <c r="E465" s="44"/>
      <c r="F465" s="44"/>
      <c r="G465" s="44"/>
      <c r="H465" s="43">
        <v>44</v>
      </c>
      <c r="I465" s="44" t="s">
        <v>45</v>
      </c>
      <c r="J465" s="274" t="str">
        <f>IF(ISBLANK(INDEX('Policy Characteristics'!D:D,MATCH($C465,'Policy Characteristics'!$C:$C,0))),"",INDEX('Policy Characteristics'!D:D,MATCH($C465,'Policy Characteristics'!$C:$C,0)))</f>
        <v>Cogeneration and Waste Heat Recovery</v>
      </c>
      <c r="K465" s="272" t="str">
        <f>IF(ISBLANK(INDEX('Policy Characteristics'!E:E,MATCH($C465,'Policy Characteristics'!$C:$C,0))),"",INDEX('Policy Characteristics'!E:E,MATCH($C465,'Policy Characteristics'!$C:$C,0)))</f>
        <v>indst CHP</v>
      </c>
      <c r="L465" s="285">
        <f>IF(ISBLANK(INDEX('Policy Characteristics'!F:F,MATCH($C465,'Policy Characteristics'!$C:$C,0))),"",INDEX('Policy Characteristics'!F:F,MATCH($C465,'Policy Characteristics'!$C:$C,0)))</f>
        <v>0</v>
      </c>
      <c r="M465" s="285">
        <f>IF(ISBLANK(INDEX('Policy Characteristics'!G:G,MATCH($C465,'Policy Characteristics'!$C:$C,0))),"",INDEX('Policy Characteristics'!G:G,MATCH($C465,'Policy Characteristics'!$C:$C,0)))</f>
        <v>1</v>
      </c>
      <c r="N465" s="285">
        <f>IF(ISBLANK(INDEX('Policy Characteristics'!H:H,MATCH($C465,'Policy Characteristics'!$C:$C,0))),"",INDEX('Policy Characteristics'!H:H,MATCH($C465,'Policy Characteristics'!$C:$C,0)))</f>
        <v>0.01</v>
      </c>
      <c r="O465" s="272" t="str">
        <f>IF(ISBLANK(INDEX('Policy Characteristics'!I:I,MATCH($C465,'Policy Characteristics'!$C:$C,0))),"",INDEX('Policy Characteristics'!I:I,MATCH($C465,'Policy Characteristics'!$C:$C,0)))</f>
        <v>% of potential achieved</v>
      </c>
      <c r="P465" s="272"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272" t="str">
        <f>IF(ISBLANK(INDEX('Policy Characteristics'!K:K,MATCH($C465,'Policy Characteristics'!$C:$C,0))),"",INDEX('Policy Characteristics'!K:K,MATCH($C465,'Policy Characteristics'!$C:$C,0)))</f>
        <v>industry-ag-main.html#cogen</v>
      </c>
      <c r="R465" s="272" t="str">
        <f>IF(ISBLANK(INDEX('Policy Characteristics'!L:L,MATCH($C465,'Policy Characteristics'!$C:$C,0))),"",INDEX('Policy Characteristics'!L:L,MATCH($C465,'Policy Characteristics'!$C:$C,0)))</f>
        <v>cogeneration-and-waste-heat-recovery.html</v>
      </c>
    </row>
    <row r="466" spans="1:18" s="4" customFormat="1" x14ac:dyDescent="0.25">
      <c r="A466" s="272" t="str">
        <f>IF(ISBLANK(INDEX('Policy Characteristics'!A:A,MATCH($C466,'Policy Characteristics'!$C:$C,0))),"",INDEX('Policy Characteristics'!A:A,MATCH($C466,'Policy Characteristics'!$C:$C,0)))</f>
        <v>Industry</v>
      </c>
      <c r="B466" s="272" t="str">
        <f>IF(ISBLANK(INDEX('Policy Characteristics'!B:B,MATCH($C466,'Policy Characteristics'!$C:$C,0))),"",INDEX('Policy Characteristics'!B:B,MATCH($C466,'Policy Characteristics'!$C:$C,0)))</f>
        <v>Early Retirement of Industrial Facilities</v>
      </c>
      <c r="C466" s="275" t="s">
        <v>60</v>
      </c>
      <c r="D466" s="44"/>
      <c r="E466" s="44"/>
      <c r="F466" s="44"/>
      <c r="G466" s="44"/>
      <c r="H466" s="43">
        <v>45</v>
      </c>
      <c r="I466" s="44" t="s">
        <v>45</v>
      </c>
      <c r="J466" s="274" t="str">
        <f>IF(ISBLANK(INDEX('Policy Characteristics'!D:D,MATCH($C466,'Policy Characteristics'!$C:$C,0))),"",INDEX('Policy Characteristics'!D:D,MATCH($C466,'Policy Characteristics'!$C:$C,0)))</f>
        <v>Early Retirement of Industrial Facilities</v>
      </c>
      <c r="K466" s="272" t="str">
        <f>IF(ISBLANK(INDEX('Policy Characteristics'!E:E,MATCH($C466,'Policy Characteristics'!$C:$C,0))),"",INDEX('Policy Characteristics'!E:E,MATCH($C466,'Policy Characteristics'!$C:$C,0)))</f>
        <v>indst early retirement</v>
      </c>
      <c r="L466" s="285">
        <f>IF(ISBLANK(INDEX('Policy Characteristics'!F:F,MATCH($C466,'Policy Characteristics'!$C:$C,0))),"",INDEX('Policy Characteristics'!F:F,MATCH($C466,'Policy Characteristics'!$C:$C,0)))</f>
        <v>0</v>
      </c>
      <c r="M466" s="285">
        <f>IF(ISBLANK(INDEX('Policy Characteristics'!G:G,MATCH($C466,'Policy Characteristics'!$C:$C,0))),"",INDEX('Policy Characteristics'!G:G,MATCH($C466,'Policy Characteristics'!$C:$C,0)))</f>
        <v>1</v>
      </c>
      <c r="N466" s="285">
        <f>IF(ISBLANK(INDEX('Policy Characteristics'!H:H,MATCH($C466,'Policy Characteristics'!$C:$C,0))),"",INDEX('Policy Characteristics'!H:H,MATCH($C466,'Policy Characteristics'!$C:$C,0)))</f>
        <v>0.01</v>
      </c>
      <c r="O466" s="272" t="str">
        <f>IF(ISBLANK(INDEX('Policy Characteristics'!I:I,MATCH($C466,'Policy Characteristics'!$C:$C,0))),"",INDEX('Policy Characteristics'!I:I,MATCH($C466,'Policy Characteristics'!$C:$C,0)))</f>
        <v>% of potential achieved</v>
      </c>
      <c r="P466" s="272"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272" t="str">
        <f>IF(ISBLANK(INDEX('Policy Characteristics'!K:K,MATCH($C466,'Policy Characteristics'!$C:$C,0))),"",INDEX('Policy Characteristics'!K:K,MATCH($C466,'Policy Characteristics'!$C:$C,0)))</f>
        <v>industry-ag-main.html#early-ret</v>
      </c>
      <c r="R466" s="272" t="str">
        <f>IF(ISBLANK(INDEX('Policy Characteristics'!L:L,MATCH($C466,'Policy Characteristics'!$C:$C,0))),"",INDEX('Policy Characteristics'!L:L,MATCH($C466,'Policy Characteristics'!$C:$C,0)))</f>
        <v>early-retirement-of-industrial-facilities.html</v>
      </c>
    </row>
    <row r="467" spans="1:18" x14ac:dyDescent="0.25">
      <c r="A467" s="272" t="str">
        <f>IF(ISBLANK(INDEX('Policy Characteristics'!A:A,MATCH($C467,'Policy Characteristics'!$C:$C,0))),"",INDEX('Policy Characteristics'!A:A,MATCH($C467,'Policy Characteristics'!$C:$C,0)))</f>
        <v>Industry</v>
      </c>
      <c r="B467" s="272" t="str">
        <f>IF(ISBLANK(INDEX('Policy Characteristics'!B:B,MATCH($C467,'Policy Characteristics'!$C:$C,0))),"",INDEX('Policy Characteristics'!B:B,MATCH($C467,'Policy Characteristics'!$C:$C,0)))</f>
        <v>Electrification + Hydrogen</v>
      </c>
      <c r="C467" s="275" t="s">
        <v>2444</v>
      </c>
      <c r="D467" s="44" t="s">
        <v>3189</v>
      </c>
      <c r="E467" s="44" t="s">
        <v>2445</v>
      </c>
      <c r="F467" t="s">
        <v>3214</v>
      </c>
      <c r="G467" s="44" t="s">
        <v>3216</v>
      </c>
      <c r="H467" s="43">
        <v>1208</v>
      </c>
      <c r="I467" s="44" t="s">
        <v>45</v>
      </c>
      <c r="J467" s="274" t="str">
        <f>IF(ISBLANK(INDEX('Policy Characteristics'!D:D,MATCH($C467,'Policy Characteristics'!$C:$C,0))),"",INDEX('Policy Characteristics'!D:D,MATCH($C467,'Policy Characteristics'!$C:$C,0)))</f>
        <v>Electrification + Hydrogen</v>
      </c>
      <c r="K467" s="272" t="str">
        <f>IF(ISBLANK(INDEX('Policy Characteristics'!E:E,MATCH($C467,'Policy Characteristics'!$C:$C,0))),"",INDEX('Policy Characteristics'!E:E,MATCH($C467,'Policy Characteristics'!$C:$C,0)))</f>
        <v>indst fuel type shifting</v>
      </c>
      <c r="L467" s="285">
        <f>IF(ISBLANK(INDEX('Policy Characteristics'!F:F,MATCH($C467,'Policy Characteristics'!$C:$C,0))),"",INDEX('Policy Characteristics'!F:F,MATCH($C467,'Policy Characteristics'!$C:$C,0)))</f>
        <v>0</v>
      </c>
      <c r="M467" s="285">
        <f>IF(ISBLANK(INDEX('Policy Characteristics'!G:G,MATCH($C467,'Policy Characteristics'!$C:$C,0))),"",INDEX('Policy Characteristics'!G:G,MATCH($C467,'Policy Characteristics'!$C:$C,0)))</f>
        <v>1</v>
      </c>
      <c r="N467" s="285">
        <f>IF(ISBLANK(INDEX('Policy Characteristics'!H:H,MATCH($C467,'Policy Characteristics'!$C:$C,0))),"",INDEX('Policy Characteristics'!H:H,MATCH($C467,'Policy Characteristics'!$C:$C,0)))</f>
        <v>0.01</v>
      </c>
      <c r="O467" s="272" t="str">
        <f>IF(ISBLANK(INDEX('Policy Characteristics'!I:I,MATCH($C467,'Policy Characteristics'!$C:$C,0))),"",INDEX('Policy Characteristics'!I:I,MATCH($C467,'Policy Characteristics'!$C:$C,0)))</f>
        <v>% of fuel shifted</v>
      </c>
      <c r="P467" s="272"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272" t="str">
        <f>IF(ISBLANK(INDEX('Policy Characteristics'!K:K,MATCH($C467,'Policy Characteristics'!$C:$C,0))),"",INDEX('Policy Characteristics'!K:K,MATCH($C467,'Policy Characteristics'!$C:$C,0)))</f>
        <v>industry-ag-main.html#fuel-switching</v>
      </c>
      <c r="R467" s="272" t="str">
        <f>IF(ISBLANK(INDEX('Policy Characteristics'!L:L,MATCH($C467,'Policy Characteristics'!$C:$C,0))),"",INDEX('Policy Characteristics'!L:L,MATCH($C467,'Policy Characteristics'!$C:$C,0)))</f>
        <v>industry-elec-and-hydrogen.html</v>
      </c>
    </row>
    <row r="468" spans="1:18" x14ac:dyDescent="0.25">
      <c r="A468" s="272" t="str">
        <f>IF(ISBLANK(INDEX('Policy Characteristics'!A:A,MATCH($C468,'Policy Characteristics'!$C:$C,0))),"",INDEX('Policy Characteristics'!A:A,MATCH($C468,'Policy Characteristics'!$C:$C,0)))</f>
        <v>Industry</v>
      </c>
      <c r="B468" s="272" t="str">
        <f>IF(ISBLANK(INDEX('Policy Characteristics'!B:B,MATCH($C468,'Policy Characteristics'!$C:$C,0))),"",INDEX('Policy Characteristics'!B:B,MATCH($C468,'Policy Characteristics'!$C:$C,0)))</f>
        <v>Electrification + Hydrogen</v>
      </c>
      <c r="C468" s="274" t="str">
        <f t="shared" ref="C468:C499" si="31">C$467</f>
        <v>Fraction of Industrial Fuel Use Shifted to Other Fuels</v>
      </c>
      <c r="D468" s="44" t="s">
        <v>3189</v>
      </c>
      <c r="E468" s="44" t="s">
        <v>2446</v>
      </c>
      <c r="F468" t="s">
        <v>3214</v>
      </c>
      <c r="G468" s="44" t="s">
        <v>3217</v>
      </c>
      <c r="H468" s="43">
        <v>1209</v>
      </c>
      <c r="I468" s="44" t="s">
        <v>46</v>
      </c>
      <c r="J468" s="274" t="str">
        <f>IF(ISBLANK(INDEX('Policy Characteristics'!D:D,MATCH($C468,'Policy Characteristics'!$C:$C,0))),"",INDEX('Policy Characteristics'!D:D,MATCH($C468,'Policy Characteristics'!$C:$C,0)))</f>
        <v>Electrification + Hydrogen</v>
      </c>
      <c r="K468" s="272" t="str">
        <f>IF(ISBLANK(INDEX('Policy Characteristics'!E:E,MATCH($C468,'Policy Characteristics'!$C:$C,0))),"",INDEX('Policy Characteristics'!E:E,MATCH($C468,'Policy Characteristics'!$C:$C,0)))</f>
        <v>indst fuel type shifting</v>
      </c>
      <c r="L468" s="285">
        <f>IF(ISBLANK(INDEX('Policy Characteristics'!F:F,MATCH($C468,'Policy Characteristics'!$C:$C,0))),"",INDEX('Policy Characteristics'!F:F,MATCH($C468,'Policy Characteristics'!$C:$C,0)))</f>
        <v>0</v>
      </c>
      <c r="M468" s="285">
        <f>IF(ISBLANK(INDEX('Policy Characteristics'!G:G,MATCH($C468,'Policy Characteristics'!$C:$C,0))),"",INDEX('Policy Characteristics'!G:G,MATCH($C468,'Policy Characteristics'!$C:$C,0)))</f>
        <v>1</v>
      </c>
      <c r="N468" s="285">
        <f>IF(ISBLANK(INDEX('Policy Characteristics'!H:H,MATCH($C468,'Policy Characteristics'!$C:$C,0))),"",INDEX('Policy Characteristics'!H:H,MATCH($C468,'Policy Characteristics'!$C:$C,0)))</f>
        <v>0.01</v>
      </c>
      <c r="O468" s="272" t="str">
        <f>IF(ISBLANK(INDEX('Policy Characteristics'!I:I,MATCH($C468,'Policy Characteristics'!$C:$C,0))),"",INDEX('Policy Characteristics'!I:I,MATCH($C468,'Policy Characteristics'!$C:$C,0)))</f>
        <v>% of fuel shifted</v>
      </c>
      <c r="P468" s="272"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272" t="str">
        <f>IF(ISBLANK(INDEX('Policy Characteristics'!K:K,MATCH($C468,'Policy Characteristics'!$C:$C,0))),"",INDEX('Policy Characteristics'!K:K,MATCH($C468,'Policy Characteristics'!$C:$C,0)))</f>
        <v>industry-ag-main.html#fuel-switching</v>
      </c>
      <c r="R468" s="272" t="str">
        <f>IF(ISBLANK(INDEX('Policy Characteristics'!L:L,MATCH($C468,'Policy Characteristics'!$C:$C,0))),"",INDEX('Policy Characteristics'!L:L,MATCH($C468,'Policy Characteristics'!$C:$C,0)))</f>
        <v>industry-elec-and-hydrogen.html</v>
      </c>
    </row>
    <row r="469" spans="1:18" x14ac:dyDescent="0.25">
      <c r="A469" s="272" t="str">
        <f>IF(ISBLANK(INDEX('Policy Characteristics'!A:A,MATCH($C469,'Policy Characteristics'!$C:$C,0))),"",INDEX('Policy Characteristics'!A:A,MATCH($C469,'Policy Characteristics'!$C:$C,0)))</f>
        <v>Industry</v>
      </c>
      <c r="B469" s="272" t="str">
        <f>IF(ISBLANK(INDEX('Policy Characteristics'!B:B,MATCH($C469,'Policy Characteristics'!$C:$C,0))),"",INDEX('Policy Characteristics'!B:B,MATCH($C469,'Policy Characteristics'!$C:$C,0)))</f>
        <v>Electrification + Hydrogen</v>
      </c>
      <c r="C469" s="274" t="str">
        <f t="shared" si="31"/>
        <v>Fraction of Industrial Fuel Use Shifted to Other Fuels</v>
      </c>
      <c r="D469" s="44" t="s">
        <v>3189</v>
      </c>
      <c r="E469" s="44" t="s">
        <v>2447</v>
      </c>
      <c r="F469" t="s">
        <v>3214</v>
      </c>
      <c r="G469" s="44" t="s">
        <v>3218</v>
      </c>
      <c r="H469" s="43">
        <v>1210</v>
      </c>
      <c r="I469" s="44" t="s">
        <v>46</v>
      </c>
      <c r="J469" s="274" t="str">
        <f>IF(ISBLANK(INDEX('Policy Characteristics'!D:D,MATCH($C469,'Policy Characteristics'!$C:$C,0))),"",INDEX('Policy Characteristics'!D:D,MATCH($C469,'Policy Characteristics'!$C:$C,0)))</f>
        <v>Electrification + Hydrogen</v>
      </c>
      <c r="K469" s="272" t="str">
        <f>IF(ISBLANK(INDEX('Policy Characteristics'!E:E,MATCH($C469,'Policy Characteristics'!$C:$C,0))),"",INDEX('Policy Characteristics'!E:E,MATCH($C469,'Policy Characteristics'!$C:$C,0)))</f>
        <v>indst fuel type shifting</v>
      </c>
      <c r="L469" s="285">
        <f>IF(ISBLANK(INDEX('Policy Characteristics'!F:F,MATCH($C469,'Policy Characteristics'!$C:$C,0))),"",INDEX('Policy Characteristics'!F:F,MATCH($C469,'Policy Characteristics'!$C:$C,0)))</f>
        <v>0</v>
      </c>
      <c r="M469" s="285">
        <f>IF(ISBLANK(INDEX('Policy Characteristics'!G:G,MATCH($C469,'Policy Characteristics'!$C:$C,0))),"",INDEX('Policy Characteristics'!G:G,MATCH($C469,'Policy Characteristics'!$C:$C,0)))</f>
        <v>1</v>
      </c>
      <c r="N469" s="285">
        <f>IF(ISBLANK(INDEX('Policy Characteristics'!H:H,MATCH($C469,'Policy Characteristics'!$C:$C,0))),"",INDEX('Policy Characteristics'!H:H,MATCH($C469,'Policy Characteristics'!$C:$C,0)))</f>
        <v>0.01</v>
      </c>
      <c r="O469" s="272" t="str">
        <f>IF(ISBLANK(INDEX('Policy Characteristics'!I:I,MATCH($C469,'Policy Characteristics'!$C:$C,0))),"",INDEX('Policy Characteristics'!I:I,MATCH($C469,'Policy Characteristics'!$C:$C,0)))</f>
        <v>% of fuel shifted</v>
      </c>
      <c r="P469" s="272"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272" t="str">
        <f>IF(ISBLANK(INDEX('Policy Characteristics'!K:K,MATCH($C469,'Policy Characteristics'!$C:$C,0))),"",INDEX('Policy Characteristics'!K:K,MATCH($C469,'Policy Characteristics'!$C:$C,0)))</f>
        <v>industry-ag-main.html#fuel-switching</v>
      </c>
      <c r="R469" s="272" t="str">
        <f>IF(ISBLANK(INDEX('Policy Characteristics'!L:L,MATCH($C469,'Policy Characteristics'!$C:$C,0))),"",INDEX('Policy Characteristics'!L:L,MATCH($C469,'Policy Characteristics'!$C:$C,0)))</f>
        <v>industry-elec-and-hydrogen.html</v>
      </c>
    </row>
    <row r="470" spans="1:18" x14ac:dyDescent="0.25">
      <c r="A470" s="272" t="str">
        <f>IF(ISBLANK(INDEX('Policy Characteristics'!A:A,MATCH($C470,'Policy Characteristics'!$C:$C,0))),"",INDEX('Policy Characteristics'!A:A,MATCH($C470,'Policy Characteristics'!$C:$C,0)))</f>
        <v>Industry</v>
      </c>
      <c r="B470" s="272" t="str">
        <f>IF(ISBLANK(INDEX('Policy Characteristics'!B:B,MATCH($C470,'Policy Characteristics'!$C:$C,0))),"",INDEX('Policy Characteristics'!B:B,MATCH($C470,'Policy Characteristics'!$C:$C,0)))</f>
        <v>Electrification + Hydrogen</v>
      </c>
      <c r="C470" s="274" t="str">
        <f t="shared" si="31"/>
        <v>Fraction of Industrial Fuel Use Shifted to Other Fuels</v>
      </c>
      <c r="D470" s="44" t="s">
        <v>3189</v>
      </c>
      <c r="E470" s="44" t="s">
        <v>2448</v>
      </c>
      <c r="F470" t="s">
        <v>3214</v>
      </c>
      <c r="G470" s="44" t="s">
        <v>3219</v>
      </c>
      <c r="H470" s="43">
        <v>1211</v>
      </c>
      <c r="I470" s="44" t="s">
        <v>46</v>
      </c>
      <c r="J470" s="274" t="str">
        <f>IF(ISBLANK(INDEX('Policy Characteristics'!D:D,MATCH($C470,'Policy Characteristics'!$C:$C,0))),"",INDEX('Policy Characteristics'!D:D,MATCH($C470,'Policy Characteristics'!$C:$C,0)))</f>
        <v>Electrification + Hydrogen</v>
      </c>
      <c r="K470" s="272" t="str">
        <f>IF(ISBLANK(INDEX('Policy Characteristics'!E:E,MATCH($C470,'Policy Characteristics'!$C:$C,0))),"",INDEX('Policy Characteristics'!E:E,MATCH($C470,'Policy Characteristics'!$C:$C,0)))</f>
        <v>indst fuel type shifting</v>
      </c>
      <c r="L470" s="285">
        <f>IF(ISBLANK(INDEX('Policy Characteristics'!F:F,MATCH($C470,'Policy Characteristics'!$C:$C,0))),"",INDEX('Policy Characteristics'!F:F,MATCH($C470,'Policy Characteristics'!$C:$C,0)))</f>
        <v>0</v>
      </c>
      <c r="M470" s="285">
        <f>IF(ISBLANK(INDEX('Policy Characteristics'!G:G,MATCH($C470,'Policy Characteristics'!$C:$C,0))),"",INDEX('Policy Characteristics'!G:G,MATCH($C470,'Policy Characteristics'!$C:$C,0)))</f>
        <v>1</v>
      </c>
      <c r="N470" s="285">
        <f>IF(ISBLANK(INDEX('Policy Characteristics'!H:H,MATCH($C470,'Policy Characteristics'!$C:$C,0))),"",INDEX('Policy Characteristics'!H:H,MATCH($C470,'Policy Characteristics'!$C:$C,0)))</f>
        <v>0.01</v>
      </c>
      <c r="O470" s="272" t="str">
        <f>IF(ISBLANK(INDEX('Policy Characteristics'!I:I,MATCH($C470,'Policy Characteristics'!$C:$C,0))),"",INDEX('Policy Characteristics'!I:I,MATCH($C470,'Policy Characteristics'!$C:$C,0)))</f>
        <v>% of fuel shifted</v>
      </c>
      <c r="P470" s="272"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272" t="str">
        <f>IF(ISBLANK(INDEX('Policy Characteristics'!K:K,MATCH($C470,'Policy Characteristics'!$C:$C,0))),"",INDEX('Policy Characteristics'!K:K,MATCH($C470,'Policy Characteristics'!$C:$C,0)))</f>
        <v>industry-ag-main.html#fuel-switching</v>
      </c>
      <c r="R470" s="272" t="str">
        <f>IF(ISBLANK(INDEX('Policy Characteristics'!L:L,MATCH($C470,'Policy Characteristics'!$C:$C,0))),"",INDEX('Policy Characteristics'!L:L,MATCH($C470,'Policy Characteristics'!$C:$C,0)))</f>
        <v>industry-elec-and-hydrogen.html</v>
      </c>
    </row>
    <row r="471" spans="1:18" x14ac:dyDescent="0.25">
      <c r="A471" s="272" t="str">
        <f>IF(ISBLANK(INDEX('Policy Characteristics'!A:A,MATCH($C471,'Policy Characteristics'!$C:$C,0))),"",INDEX('Policy Characteristics'!A:A,MATCH($C471,'Policy Characteristics'!$C:$C,0)))</f>
        <v>Industry</v>
      </c>
      <c r="B471" s="272" t="str">
        <f>IF(ISBLANK(INDEX('Policy Characteristics'!B:B,MATCH($C471,'Policy Characteristics'!$C:$C,0))),"",INDEX('Policy Characteristics'!B:B,MATCH($C471,'Policy Characteristics'!$C:$C,0)))</f>
        <v>Electrification + Hydrogen</v>
      </c>
      <c r="C471" s="274" t="str">
        <f t="shared" si="31"/>
        <v>Fraction of Industrial Fuel Use Shifted to Other Fuels</v>
      </c>
      <c r="D471" s="44" t="s">
        <v>3189</v>
      </c>
      <c r="E471" s="44" t="s">
        <v>2449</v>
      </c>
      <c r="F471" t="s">
        <v>3214</v>
      </c>
      <c r="G471" s="44" t="s">
        <v>3220</v>
      </c>
      <c r="H471" s="43">
        <v>1212</v>
      </c>
      <c r="I471" s="44" t="s">
        <v>46</v>
      </c>
      <c r="J471" s="274" t="str">
        <f>IF(ISBLANK(INDEX('Policy Characteristics'!D:D,MATCH($C471,'Policy Characteristics'!$C:$C,0))),"",INDEX('Policy Characteristics'!D:D,MATCH($C471,'Policy Characteristics'!$C:$C,0)))</f>
        <v>Electrification + Hydrogen</v>
      </c>
      <c r="K471" s="272" t="str">
        <f>IF(ISBLANK(INDEX('Policy Characteristics'!E:E,MATCH($C471,'Policy Characteristics'!$C:$C,0))),"",INDEX('Policy Characteristics'!E:E,MATCH($C471,'Policy Characteristics'!$C:$C,0)))</f>
        <v>indst fuel type shifting</v>
      </c>
      <c r="L471" s="285">
        <f>IF(ISBLANK(INDEX('Policy Characteristics'!F:F,MATCH($C471,'Policy Characteristics'!$C:$C,0))),"",INDEX('Policy Characteristics'!F:F,MATCH($C471,'Policy Characteristics'!$C:$C,0)))</f>
        <v>0</v>
      </c>
      <c r="M471" s="285">
        <f>IF(ISBLANK(INDEX('Policy Characteristics'!G:G,MATCH($C471,'Policy Characteristics'!$C:$C,0))),"",INDEX('Policy Characteristics'!G:G,MATCH($C471,'Policy Characteristics'!$C:$C,0)))</f>
        <v>1</v>
      </c>
      <c r="N471" s="285">
        <f>IF(ISBLANK(INDEX('Policy Characteristics'!H:H,MATCH($C471,'Policy Characteristics'!$C:$C,0))),"",INDEX('Policy Characteristics'!H:H,MATCH($C471,'Policy Characteristics'!$C:$C,0)))</f>
        <v>0.01</v>
      </c>
      <c r="O471" s="272" t="str">
        <f>IF(ISBLANK(INDEX('Policy Characteristics'!I:I,MATCH($C471,'Policy Characteristics'!$C:$C,0))),"",INDEX('Policy Characteristics'!I:I,MATCH($C471,'Policy Characteristics'!$C:$C,0)))</f>
        <v>% of fuel shifted</v>
      </c>
      <c r="P471" s="272"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272" t="str">
        <f>IF(ISBLANK(INDEX('Policy Characteristics'!K:K,MATCH($C471,'Policy Characteristics'!$C:$C,0))),"",INDEX('Policy Characteristics'!K:K,MATCH($C471,'Policy Characteristics'!$C:$C,0)))</f>
        <v>industry-ag-main.html#fuel-switching</v>
      </c>
      <c r="R471" s="272" t="str">
        <f>IF(ISBLANK(INDEX('Policy Characteristics'!L:L,MATCH($C471,'Policy Characteristics'!$C:$C,0))),"",INDEX('Policy Characteristics'!L:L,MATCH($C471,'Policy Characteristics'!$C:$C,0)))</f>
        <v>industry-elec-and-hydrogen.html</v>
      </c>
    </row>
    <row r="472" spans="1:18" x14ac:dyDescent="0.25">
      <c r="A472" s="272" t="str">
        <f>IF(ISBLANK(INDEX('Policy Characteristics'!A:A,MATCH($C472,'Policy Characteristics'!$C:$C,0))),"",INDEX('Policy Characteristics'!A:A,MATCH($C472,'Policy Characteristics'!$C:$C,0)))</f>
        <v>Industry</v>
      </c>
      <c r="B472" s="272" t="str">
        <f>IF(ISBLANK(INDEX('Policy Characteristics'!B:B,MATCH($C472,'Policy Characteristics'!$C:$C,0))),"",INDEX('Policy Characteristics'!B:B,MATCH($C472,'Policy Characteristics'!$C:$C,0)))</f>
        <v>Electrification + Hydrogen</v>
      </c>
      <c r="C472" s="274" t="str">
        <f t="shared" si="31"/>
        <v>Fraction of Industrial Fuel Use Shifted to Other Fuels</v>
      </c>
      <c r="D472" s="44" t="s">
        <v>3189</v>
      </c>
      <c r="E472" s="44" t="s">
        <v>2450</v>
      </c>
      <c r="F472" t="s">
        <v>3214</v>
      </c>
      <c r="G472" s="44" t="s">
        <v>3221</v>
      </c>
      <c r="H472" s="43">
        <v>1213</v>
      </c>
      <c r="I472" s="44" t="s">
        <v>46</v>
      </c>
      <c r="J472" s="274" t="str">
        <f>IF(ISBLANK(INDEX('Policy Characteristics'!D:D,MATCH($C472,'Policy Characteristics'!$C:$C,0))),"",INDEX('Policy Characteristics'!D:D,MATCH($C472,'Policy Characteristics'!$C:$C,0)))</f>
        <v>Electrification + Hydrogen</v>
      </c>
      <c r="K472" s="272" t="str">
        <f>IF(ISBLANK(INDEX('Policy Characteristics'!E:E,MATCH($C472,'Policy Characteristics'!$C:$C,0))),"",INDEX('Policy Characteristics'!E:E,MATCH($C472,'Policy Characteristics'!$C:$C,0)))</f>
        <v>indst fuel type shifting</v>
      </c>
      <c r="L472" s="285">
        <f>IF(ISBLANK(INDEX('Policy Characteristics'!F:F,MATCH($C472,'Policy Characteristics'!$C:$C,0))),"",INDEX('Policy Characteristics'!F:F,MATCH($C472,'Policy Characteristics'!$C:$C,0)))</f>
        <v>0</v>
      </c>
      <c r="M472" s="285">
        <f>IF(ISBLANK(INDEX('Policy Characteristics'!G:G,MATCH($C472,'Policy Characteristics'!$C:$C,0))),"",INDEX('Policy Characteristics'!G:G,MATCH($C472,'Policy Characteristics'!$C:$C,0)))</f>
        <v>1</v>
      </c>
      <c r="N472" s="285">
        <f>IF(ISBLANK(INDEX('Policy Characteristics'!H:H,MATCH($C472,'Policy Characteristics'!$C:$C,0))),"",INDEX('Policy Characteristics'!H:H,MATCH($C472,'Policy Characteristics'!$C:$C,0)))</f>
        <v>0.01</v>
      </c>
      <c r="O472" s="272" t="str">
        <f>IF(ISBLANK(INDEX('Policy Characteristics'!I:I,MATCH($C472,'Policy Characteristics'!$C:$C,0))),"",INDEX('Policy Characteristics'!I:I,MATCH($C472,'Policy Characteristics'!$C:$C,0)))</f>
        <v>% of fuel shifted</v>
      </c>
      <c r="P472" s="272"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272" t="str">
        <f>IF(ISBLANK(INDEX('Policy Characteristics'!K:K,MATCH($C472,'Policy Characteristics'!$C:$C,0))),"",INDEX('Policy Characteristics'!K:K,MATCH($C472,'Policy Characteristics'!$C:$C,0)))</f>
        <v>industry-ag-main.html#fuel-switching</v>
      </c>
      <c r="R472" s="272" t="str">
        <f>IF(ISBLANK(INDEX('Policy Characteristics'!L:L,MATCH($C472,'Policy Characteristics'!$C:$C,0))),"",INDEX('Policy Characteristics'!L:L,MATCH($C472,'Policy Characteristics'!$C:$C,0)))</f>
        <v>industry-elec-and-hydrogen.html</v>
      </c>
    </row>
    <row r="473" spans="1:18" x14ac:dyDescent="0.25">
      <c r="A473" s="272" t="str">
        <f>IF(ISBLANK(INDEX('Policy Characteristics'!A:A,MATCH($C473,'Policy Characteristics'!$C:$C,0))),"",INDEX('Policy Characteristics'!A:A,MATCH($C473,'Policy Characteristics'!$C:$C,0)))</f>
        <v>Industry</v>
      </c>
      <c r="B473" s="272" t="str">
        <f>IF(ISBLANK(INDEX('Policy Characteristics'!B:B,MATCH($C473,'Policy Characteristics'!$C:$C,0))),"",INDEX('Policy Characteristics'!B:B,MATCH($C473,'Policy Characteristics'!$C:$C,0)))</f>
        <v>Electrification + Hydrogen</v>
      </c>
      <c r="C473" s="274" t="str">
        <f t="shared" si="31"/>
        <v>Fraction of Industrial Fuel Use Shifted to Other Fuels</v>
      </c>
      <c r="D473" s="44" t="s">
        <v>3189</v>
      </c>
      <c r="E473" s="44" t="s">
        <v>2786</v>
      </c>
      <c r="F473" t="s">
        <v>3214</v>
      </c>
      <c r="G473" s="44" t="s">
        <v>3222</v>
      </c>
      <c r="H473" s="43">
        <v>1214</v>
      </c>
      <c r="I473" s="44" t="s">
        <v>46</v>
      </c>
      <c r="J473" s="274" t="str">
        <f>IF(ISBLANK(INDEX('Policy Characteristics'!D:D,MATCH($C473,'Policy Characteristics'!$C:$C,0))),"",INDEX('Policy Characteristics'!D:D,MATCH($C473,'Policy Characteristics'!$C:$C,0)))</f>
        <v>Electrification + Hydrogen</v>
      </c>
      <c r="K473" s="272" t="str">
        <f>IF(ISBLANK(INDEX('Policy Characteristics'!E:E,MATCH($C473,'Policy Characteristics'!$C:$C,0))),"",INDEX('Policy Characteristics'!E:E,MATCH($C473,'Policy Characteristics'!$C:$C,0)))</f>
        <v>indst fuel type shifting</v>
      </c>
      <c r="L473" s="285">
        <f>IF(ISBLANK(INDEX('Policy Characteristics'!F:F,MATCH($C473,'Policy Characteristics'!$C:$C,0))),"",INDEX('Policy Characteristics'!F:F,MATCH($C473,'Policy Characteristics'!$C:$C,0)))</f>
        <v>0</v>
      </c>
      <c r="M473" s="285">
        <f>IF(ISBLANK(INDEX('Policy Characteristics'!G:G,MATCH($C473,'Policy Characteristics'!$C:$C,0))),"",INDEX('Policy Characteristics'!G:G,MATCH($C473,'Policy Characteristics'!$C:$C,0)))</f>
        <v>1</v>
      </c>
      <c r="N473" s="285">
        <f>IF(ISBLANK(INDEX('Policy Characteristics'!H:H,MATCH($C473,'Policy Characteristics'!$C:$C,0))),"",INDEX('Policy Characteristics'!H:H,MATCH($C473,'Policy Characteristics'!$C:$C,0)))</f>
        <v>0.01</v>
      </c>
      <c r="O473" s="272" t="str">
        <f>IF(ISBLANK(INDEX('Policy Characteristics'!I:I,MATCH($C473,'Policy Characteristics'!$C:$C,0))),"",INDEX('Policy Characteristics'!I:I,MATCH($C473,'Policy Characteristics'!$C:$C,0)))</f>
        <v>% of fuel shifted</v>
      </c>
      <c r="P473" s="272"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272" t="str">
        <f>IF(ISBLANK(INDEX('Policy Characteristics'!K:K,MATCH($C473,'Policy Characteristics'!$C:$C,0))),"",INDEX('Policy Characteristics'!K:K,MATCH($C473,'Policy Characteristics'!$C:$C,0)))</f>
        <v>industry-ag-main.html#fuel-switching</v>
      </c>
      <c r="R473" s="272" t="str">
        <f>IF(ISBLANK(INDEX('Policy Characteristics'!L:L,MATCH($C473,'Policy Characteristics'!$C:$C,0))),"",INDEX('Policy Characteristics'!L:L,MATCH($C473,'Policy Characteristics'!$C:$C,0)))</f>
        <v>industry-elec-and-hydrogen.html</v>
      </c>
    </row>
    <row r="474" spans="1:18" x14ac:dyDescent="0.25">
      <c r="A474" s="272" t="str">
        <f>IF(ISBLANK(INDEX('Policy Characteristics'!A:A,MATCH($C474,'Policy Characteristics'!$C:$C,0))),"",INDEX('Policy Characteristics'!A:A,MATCH($C474,'Policy Characteristics'!$C:$C,0)))</f>
        <v>Industry</v>
      </c>
      <c r="B474" s="272" t="str">
        <f>IF(ISBLANK(INDEX('Policy Characteristics'!B:B,MATCH($C474,'Policy Characteristics'!$C:$C,0))),"",INDEX('Policy Characteristics'!B:B,MATCH($C474,'Policy Characteristics'!$C:$C,0)))</f>
        <v>Electrification + Hydrogen</v>
      </c>
      <c r="C474" s="274" t="str">
        <f t="shared" si="31"/>
        <v>Fraction of Industrial Fuel Use Shifted to Other Fuels</v>
      </c>
      <c r="D474" s="44" t="s">
        <v>3189</v>
      </c>
      <c r="E474" s="44" t="s">
        <v>2787</v>
      </c>
      <c r="F474" t="s">
        <v>3214</v>
      </c>
      <c r="G474" s="44" t="s">
        <v>3223</v>
      </c>
      <c r="H474" s="43">
        <v>1215</v>
      </c>
      <c r="I474" s="44" t="s">
        <v>46</v>
      </c>
      <c r="J474" s="274" t="str">
        <f>IF(ISBLANK(INDEX('Policy Characteristics'!D:D,MATCH($C474,'Policy Characteristics'!$C:$C,0))),"",INDEX('Policy Characteristics'!D:D,MATCH($C474,'Policy Characteristics'!$C:$C,0)))</f>
        <v>Electrification + Hydrogen</v>
      </c>
      <c r="K474" s="272" t="str">
        <f>IF(ISBLANK(INDEX('Policy Characteristics'!E:E,MATCH($C474,'Policy Characteristics'!$C:$C,0))),"",INDEX('Policy Characteristics'!E:E,MATCH($C474,'Policy Characteristics'!$C:$C,0)))</f>
        <v>indst fuel type shifting</v>
      </c>
      <c r="L474" s="285">
        <f>IF(ISBLANK(INDEX('Policy Characteristics'!F:F,MATCH($C474,'Policy Characteristics'!$C:$C,0))),"",INDEX('Policy Characteristics'!F:F,MATCH($C474,'Policy Characteristics'!$C:$C,0)))</f>
        <v>0</v>
      </c>
      <c r="M474" s="285">
        <f>IF(ISBLANK(INDEX('Policy Characteristics'!G:G,MATCH($C474,'Policy Characteristics'!$C:$C,0))),"",INDEX('Policy Characteristics'!G:G,MATCH($C474,'Policy Characteristics'!$C:$C,0)))</f>
        <v>1</v>
      </c>
      <c r="N474" s="285">
        <f>IF(ISBLANK(INDEX('Policy Characteristics'!H:H,MATCH($C474,'Policy Characteristics'!$C:$C,0))),"",INDEX('Policy Characteristics'!H:H,MATCH($C474,'Policy Characteristics'!$C:$C,0)))</f>
        <v>0.01</v>
      </c>
      <c r="O474" s="272" t="str">
        <f>IF(ISBLANK(INDEX('Policy Characteristics'!I:I,MATCH($C474,'Policy Characteristics'!$C:$C,0))),"",INDEX('Policy Characteristics'!I:I,MATCH($C474,'Policy Characteristics'!$C:$C,0)))</f>
        <v>% of fuel shifted</v>
      </c>
      <c r="P474" s="272"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272" t="str">
        <f>IF(ISBLANK(INDEX('Policy Characteristics'!K:K,MATCH($C474,'Policy Characteristics'!$C:$C,0))),"",INDEX('Policy Characteristics'!K:K,MATCH($C474,'Policy Characteristics'!$C:$C,0)))</f>
        <v>industry-ag-main.html#fuel-switching</v>
      </c>
      <c r="R474" s="272" t="str">
        <f>IF(ISBLANK(INDEX('Policy Characteristics'!L:L,MATCH($C474,'Policy Characteristics'!$C:$C,0))),"",INDEX('Policy Characteristics'!L:L,MATCH($C474,'Policy Characteristics'!$C:$C,0)))</f>
        <v>industry-elec-and-hydrogen.html</v>
      </c>
    </row>
    <row r="475" spans="1:18" x14ac:dyDescent="0.25">
      <c r="A475" s="272" t="str">
        <f>IF(ISBLANK(INDEX('Policy Characteristics'!A:A,MATCH($C475,'Policy Characteristics'!$C:$C,0))),"",INDEX('Policy Characteristics'!A:A,MATCH($C475,'Policy Characteristics'!$C:$C,0)))</f>
        <v>Industry</v>
      </c>
      <c r="B475" s="272" t="str">
        <f>IF(ISBLANK(INDEX('Policy Characteristics'!B:B,MATCH($C475,'Policy Characteristics'!$C:$C,0))),"",INDEX('Policy Characteristics'!B:B,MATCH($C475,'Policy Characteristics'!$C:$C,0)))</f>
        <v>Electrification + Hydrogen</v>
      </c>
      <c r="C475" s="274" t="str">
        <f t="shared" si="31"/>
        <v>Fraction of Industrial Fuel Use Shifted to Other Fuels</v>
      </c>
      <c r="D475" s="44" t="s">
        <v>3189</v>
      </c>
      <c r="E475" s="44" t="s">
        <v>2788</v>
      </c>
      <c r="F475" t="s">
        <v>3214</v>
      </c>
      <c r="G475" s="44" t="s">
        <v>3224</v>
      </c>
      <c r="H475" s="43">
        <v>1216</v>
      </c>
      <c r="I475" s="44" t="s">
        <v>46</v>
      </c>
      <c r="J475" s="274" t="str">
        <f>IF(ISBLANK(INDEX('Policy Characteristics'!D:D,MATCH($C475,'Policy Characteristics'!$C:$C,0))),"",INDEX('Policy Characteristics'!D:D,MATCH($C475,'Policy Characteristics'!$C:$C,0)))</f>
        <v>Electrification + Hydrogen</v>
      </c>
      <c r="K475" s="272" t="str">
        <f>IF(ISBLANK(INDEX('Policy Characteristics'!E:E,MATCH($C475,'Policy Characteristics'!$C:$C,0))),"",INDEX('Policy Characteristics'!E:E,MATCH($C475,'Policy Characteristics'!$C:$C,0)))</f>
        <v>indst fuel type shifting</v>
      </c>
      <c r="L475" s="285">
        <f>IF(ISBLANK(INDEX('Policy Characteristics'!F:F,MATCH($C475,'Policy Characteristics'!$C:$C,0))),"",INDEX('Policy Characteristics'!F:F,MATCH($C475,'Policy Characteristics'!$C:$C,0)))</f>
        <v>0</v>
      </c>
      <c r="M475" s="285">
        <f>IF(ISBLANK(INDEX('Policy Characteristics'!G:G,MATCH($C475,'Policy Characteristics'!$C:$C,0))),"",INDEX('Policy Characteristics'!G:G,MATCH($C475,'Policy Characteristics'!$C:$C,0)))</f>
        <v>1</v>
      </c>
      <c r="N475" s="285">
        <f>IF(ISBLANK(INDEX('Policy Characteristics'!H:H,MATCH($C475,'Policy Characteristics'!$C:$C,0))),"",INDEX('Policy Characteristics'!H:H,MATCH($C475,'Policy Characteristics'!$C:$C,0)))</f>
        <v>0.01</v>
      </c>
      <c r="O475" s="272" t="str">
        <f>IF(ISBLANK(INDEX('Policy Characteristics'!I:I,MATCH($C475,'Policy Characteristics'!$C:$C,0))),"",INDEX('Policy Characteristics'!I:I,MATCH($C475,'Policy Characteristics'!$C:$C,0)))</f>
        <v>% of fuel shifted</v>
      </c>
      <c r="P475" s="272"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272" t="str">
        <f>IF(ISBLANK(INDEX('Policy Characteristics'!K:K,MATCH($C475,'Policy Characteristics'!$C:$C,0))),"",INDEX('Policy Characteristics'!K:K,MATCH($C475,'Policy Characteristics'!$C:$C,0)))</f>
        <v>industry-ag-main.html#fuel-switching</v>
      </c>
      <c r="R475" s="272" t="str">
        <f>IF(ISBLANK(INDEX('Policy Characteristics'!L:L,MATCH($C475,'Policy Characteristics'!$C:$C,0))),"",INDEX('Policy Characteristics'!L:L,MATCH($C475,'Policy Characteristics'!$C:$C,0)))</f>
        <v>industry-elec-and-hydrogen.html</v>
      </c>
    </row>
    <row r="476" spans="1:18" x14ac:dyDescent="0.25">
      <c r="A476" s="272" t="str">
        <f>IF(ISBLANK(INDEX('Policy Characteristics'!A:A,MATCH($C476,'Policy Characteristics'!$C:$C,0))),"",INDEX('Policy Characteristics'!A:A,MATCH($C476,'Policy Characteristics'!$C:$C,0)))</f>
        <v>Industry</v>
      </c>
      <c r="B476" s="272" t="str">
        <f>IF(ISBLANK(INDEX('Policy Characteristics'!B:B,MATCH($C476,'Policy Characteristics'!$C:$C,0))),"",INDEX('Policy Characteristics'!B:B,MATCH($C476,'Policy Characteristics'!$C:$C,0)))</f>
        <v>Electrification + Hydrogen</v>
      </c>
      <c r="C476" s="274" t="str">
        <f t="shared" si="31"/>
        <v>Fraction of Industrial Fuel Use Shifted to Other Fuels</v>
      </c>
      <c r="D476" s="44" t="s">
        <v>3189</v>
      </c>
      <c r="E476" s="44" t="s">
        <v>2785</v>
      </c>
      <c r="F476" t="s">
        <v>3214</v>
      </c>
      <c r="G476" s="44" t="s">
        <v>3225</v>
      </c>
      <c r="H476" s="43">
        <v>1217</v>
      </c>
      <c r="I476" s="44" t="s">
        <v>45</v>
      </c>
      <c r="J476" s="274" t="str">
        <f>IF(ISBLANK(INDEX('Policy Characteristics'!D:D,MATCH($C476,'Policy Characteristics'!$C:$C,0))),"",INDEX('Policy Characteristics'!D:D,MATCH($C476,'Policy Characteristics'!$C:$C,0)))</f>
        <v>Electrification + Hydrogen</v>
      </c>
      <c r="K476" s="272" t="str">
        <f>IF(ISBLANK(INDEX('Policy Characteristics'!E:E,MATCH($C476,'Policy Characteristics'!$C:$C,0))),"",INDEX('Policy Characteristics'!E:E,MATCH($C476,'Policy Characteristics'!$C:$C,0)))</f>
        <v>indst fuel type shifting</v>
      </c>
      <c r="L476" s="285">
        <f>IF(ISBLANK(INDEX('Policy Characteristics'!F:F,MATCH($C476,'Policy Characteristics'!$C:$C,0))),"",INDEX('Policy Characteristics'!F:F,MATCH($C476,'Policy Characteristics'!$C:$C,0)))</f>
        <v>0</v>
      </c>
      <c r="M476" s="285">
        <f>IF(ISBLANK(INDEX('Policy Characteristics'!G:G,MATCH($C476,'Policy Characteristics'!$C:$C,0))),"",INDEX('Policy Characteristics'!G:G,MATCH($C476,'Policy Characteristics'!$C:$C,0)))</f>
        <v>1</v>
      </c>
      <c r="N476" s="285">
        <f>IF(ISBLANK(INDEX('Policy Characteristics'!H:H,MATCH($C476,'Policy Characteristics'!$C:$C,0))),"",INDEX('Policy Characteristics'!H:H,MATCH($C476,'Policy Characteristics'!$C:$C,0)))</f>
        <v>0.01</v>
      </c>
      <c r="O476" s="272" t="str">
        <f>IF(ISBLANK(INDEX('Policy Characteristics'!I:I,MATCH($C476,'Policy Characteristics'!$C:$C,0))),"",INDEX('Policy Characteristics'!I:I,MATCH($C476,'Policy Characteristics'!$C:$C,0)))</f>
        <v>% of fuel shifted</v>
      </c>
      <c r="P476" s="272"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272" t="str">
        <f>IF(ISBLANK(INDEX('Policy Characteristics'!K:K,MATCH($C476,'Policy Characteristics'!$C:$C,0))),"",INDEX('Policy Characteristics'!K:K,MATCH($C476,'Policy Characteristics'!$C:$C,0)))</f>
        <v>industry-ag-main.html#fuel-switching</v>
      </c>
      <c r="R476" s="272" t="str">
        <f>IF(ISBLANK(INDEX('Policy Characteristics'!L:L,MATCH($C476,'Policy Characteristics'!$C:$C,0))),"",INDEX('Policy Characteristics'!L:L,MATCH($C476,'Policy Characteristics'!$C:$C,0)))</f>
        <v>industry-elec-and-hydrogen.html</v>
      </c>
    </row>
    <row r="477" spans="1:18" x14ac:dyDescent="0.25">
      <c r="A477" s="272" t="str">
        <f>IF(ISBLANK(INDEX('Policy Characteristics'!A:A,MATCH($C477,'Policy Characteristics'!$C:$C,0))),"",INDEX('Policy Characteristics'!A:A,MATCH($C477,'Policy Characteristics'!$C:$C,0)))</f>
        <v>Industry</v>
      </c>
      <c r="B477" s="272" t="str">
        <f>IF(ISBLANK(INDEX('Policy Characteristics'!B:B,MATCH($C477,'Policy Characteristics'!$C:$C,0))),"",INDEX('Policy Characteristics'!B:B,MATCH($C477,'Policy Characteristics'!$C:$C,0)))</f>
        <v>Electrification + Hydrogen</v>
      </c>
      <c r="C477" s="274" t="str">
        <f t="shared" si="31"/>
        <v>Fraction of Industrial Fuel Use Shifted to Other Fuels</v>
      </c>
      <c r="D477" s="6" t="s">
        <v>3190</v>
      </c>
      <c r="E477" s="44" t="s">
        <v>2445</v>
      </c>
      <c r="F477" t="s">
        <v>2845</v>
      </c>
      <c r="G477" s="44" t="s">
        <v>3216</v>
      </c>
      <c r="H477" s="43">
        <v>1218</v>
      </c>
      <c r="I477" s="44" t="s">
        <v>45</v>
      </c>
      <c r="J477" s="274" t="str">
        <f>IF(ISBLANK(INDEX('Policy Characteristics'!D:D,MATCH($C477,'Policy Characteristics'!$C:$C,0))),"",INDEX('Policy Characteristics'!D:D,MATCH($C477,'Policy Characteristics'!$C:$C,0)))</f>
        <v>Electrification + Hydrogen</v>
      </c>
      <c r="K477" s="272" t="str">
        <f>IF(ISBLANK(INDEX('Policy Characteristics'!E:E,MATCH($C477,'Policy Characteristics'!$C:$C,0))),"",INDEX('Policy Characteristics'!E:E,MATCH($C477,'Policy Characteristics'!$C:$C,0)))</f>
        <v>indst fuel type shifting</v>
      </c>
      <c r="L477" s="285">
        <f>IF(ISBLANK(INDEX('Policy Characteristics'!F:F,MATCH($C477,'Policy Characteristics'!$C:$C,0))),"",INDEX('Policy Characteristics'!F:F,MATCH($C477,'Policy Characteristics'!$C:$C,0)))</f>
        <v>0</v>
      </c>
      <c r="M477" s="285">
        <f>IF(ISBLANK(INDEX('Policy Characteristics'!G:G,MATCH($C477,'Policy Characteristics'!$C:$C,0))),"",INDEX('Policy Characteristics'!G:G,MATCH($C477,'Policy Characteristics'!$C:$C,0)))</f>
        <v>1</v>
      </c>
      <c r="N477" s="285">
        <f>IF(ISBLANK(INDEX('Policy Characteristics'!H:H,MATCH($C477,'Policy Characteristics'!$C:$C,0))),"",INDEX('Policy Characteristics'!H:H,MATCH($C477,'Policy Characteristics'!$C:$C,0)))</f>
        <v>0.01</v>
      </c>
      <c r="O477" s="272" t="str">
        <f>IF(ISBLANK(INDEX('Policy Characteristics'!I:I,MATCH($C477,'Policy Characteristics'!$C:$C,0))),"",INDEX('Policy Characteristics'!I:I,MATCH($C477,'Policy Characteristics'!$C:$C,0)))</f>
        <v>% of fuel shifted</v>
      </c>
      <c r="P477" s="272"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272" t="str">
        <f>IF(ISBLANK(INDEX('Policy Characteristics'!K:K,MATCH($C477,'Policy Characteristics'!$C:$C,0))),"",INDEX('Policy Characteristics'!K:K,MATCH($C477,'Policy Characteristics'!$C:$C,0)))</f>
        <v>industry-ag-main.html#fuel-switching</v>
      </c>
      <c r="R477" s="272" t="str">
        <f>IF(ISBLANK(INDEX('Policy Characteristics'!L:L,MATCH($C477,'Policy Characteristics'!$C:$C,0))),"",INDEX('Policy Characteristics'!L:L,MATCH($C477,'Policy Characteristics'!$C:$C,0)))</f>
        <v>industry-elec-and-hydrogen.html</v>
      </c>
    </row>
    <row r="478" spans="1:18" x14ac:dyDescent="0.25">
      <c r="A478" s="272" t="str">
        <f>IF(ISBLANK(INDEX('Policy Characteristics'!A:A,MATCH($C478,'Policy Characteristics'!$C:$C,0))),"",INDEX('Policy Characteristics'!A:A,MATCH($C478,'Policy Characteristics'!$C:$C,0)))</f>
        <v>Industry</v>
      </c>
      <c r="B478" s="272" t="str">
        <f>IF(ISBLANK(INDEX('Policy Characteristics'!B:B,MATCH($C478,'Policy Characteristics'!$C:$C,0))),"",INDEX('Policy Characteristics'!B:B,MATCH($C478,'Policy Characteristics'!$C:$C,0)))</f>
        <v>Electrification + Hydrogen</v>
      </c>
      <c r="C478" s="274" t="str">
        <f t="shared" si="31"/>
        <v>Fraction of Industrial Fuel Use Shifted to Other Fuels</v>
      </c>
      <c r="D478" s="6" t="s">
        <v>3190</v>
      </c>
      <c r="E478" s="44" t="s">
        <v>2446</v>
      </c>
      <c r="F478" t="s">
        <v>2845</v>
      </c>
      <c r="G478" s="44" t="s">
        <v>3217</v>
      </c>
      <c r="H478" s="43">
        <v>1219</v>
      </c>
      <c r="I478" s="44" t="s">
        <v>46</v>
      </c>
      <c r="J478" s="274" t="str">
        <f>IF(ISBLANK(INDEX('Policy Characteristics'!D:D,MATCH($C478,'Policy Characteristics'!$C:$C,0))),"",INDEX('Policy Characteristics'!D:D,MATCH($C478,'Policy Characteristics'!$C:$C,0)))</f>
        <v>Electrification + Hydrogen</v>
      </c>
      <c r="K478" s="272" t="str">
        <f>IF(ISBLANK(INDEX('Policy Characteristics'!E:E,MATCH($C478,'Policy Characteristics'!$C:$C,0))),"",INDEX('Policy Characteristics'!E:E,MATCH($C478,'Policy Characteristics'!$C:$C,0)))</f>
        <v>indst fuel type shifting</v>
      </c>
      <c r="L478" s="285">
        <f>IF(ISBLANK(INDEX('Policy Characteristics'!F:F,MATCH($C478,'Policy Characteristics'!$C:$C,0))),"",INDEX('Policy Characteristics'!F:F,MATCH($C478,'Policy Characteristics'!$C:$C,0)))</f>
        <v>0</v>
      </c>
      <c r="M478" s="285">
        <f>IF(ISBLANK(INDEX('Policy Characteristics'!G:G,MATCH($C478,'Policy Characteristics'!$C:$C,0))),"",INDEX('Policy Characteristics'!G:G,MATCH($C478,'Policy Characteristics'!$C:$C,0)))</f>
        <v>1</v>
      </c>
      <c r="N478" s="285">
        <f>IF(ISBLANK(INDEX('Policy Characteristics'!H:H,MATCH($C478,'Policy Characteristics'!$C:$C,0))),"",INDEX('Policy Characteristics'!H:H,MATCH($C478,'Policy Characteristics'!$C:$C,0)))</f>
        <v>0.01</v>
      </c>
      <c r="O478" s="272" t="str">
        <f>IF(ISBLANK(INDEX('Policy Characteristics'!I:I,MATCH($C478,'Policy Characteristics'!$C:$C,0))),"",INDEX('Policy Characteristics'!I:I,MATCH($C478,'Policy Characteristics'!$C:$C,0)))</f>
        <v>% of fuel shifted</v>
      </c>
      <c r="P478" s="272"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272" t="str">
        <f>IF(ISBLANK(INDEX('Policy Characteristics'!K:K,MATCH($C478,'Policy Characteristics'!$C:$C,0))),"",INDEX('Policy Characteristics'!K:K,MATCH($C478,'Policy Characteristics'!$C:$C,0)))</f>
        <v>industry-ag-main.html#fuel-switching</v>
      </c>
      <c r="R478" s="272" t="str">
        <f>IF(ISBLANK(INDEX('Policy Characteristics'!L:L,MATCH($C478,'Policy Characteristics'!$C:$C,0))),"",INDEX('Policy Characteristics'!L:L,MATCH($C478,'Policy Characteristics'!$C:$C,0)))</f>
        <v>industry-elec-and-hydrogen.html</v>
      </c>
    </row>
    <row r="479" spans="1:18" x14ac:dyDescent="0.25">
      <c r="A479" s="272" t="str">
        <f>IF(ISBLANK(INDEX('Policy Characteristics'!A:A,MATCH($C479,'Policy Characteristics'!$C:$C,0))),"",INDEX('Policy Characteristics'!A:A,MATCH($C479,'Policy Characteristics'!$C:$C,0)))</f>
        <v>Industry</v>
      </c>
      <c r="B479" s="272" t="str">
        <f>IF(ISBLANK(INDEX('Policy Characteristics'!B:B,MATCH($C479,'Policy Characteristics'!$C:$C,0))),"",INDEX('Policy Characteristics'!B:B,MATCH($C479,'Policy Characteristics'!$C:$C,0)))</f>
        <v>Electrification + Hydrogen</v>
      </c>
      <c r="C479" s="274" t="str">
        <f t="shared" si="31"/>
        <v>Fraction of Industrial Fuel Use Shifted to Other Fuels</v>
      </c>
      <c r="D479" s="6" t="s">
        <v>3190</v>
      </c>
      <c r="E479" s="44" t="s">
        <v>2447</v>
      </c>
      <c r="F479" t="s">
        <v>2845</v>
      </c>
      <c r="G479" s="44" t="s">
        <v>3218</v>
      </c>
      <c r="H479" s="43">
        <v>1220</v>
      </c>
      <c r="I479" s="44" t="s">
        <v>46</v>
      </c>
      <c r="J479" s="274" t="str">
        <f>IF(ISBLANK(INDEX('Policy Characteristics'!D:D,MATCH($C479,'Policy Characteristics'!$C:$C,0))),"",INDEX('Policy Characteristics'!D:D,MATCH($C479,'Policy Characteristics'!$C:$C,0)))</f>
        <v>Electrification + Hydrogen</v>
      </c>
      <c r="K479" s="272" t="str">
        <f>IF(ISBLANK(INDEX('Policy Characteristics'!E:E,MATCH($C479,'Policy Characteristics'!$C:$C,0))),"",INDEX('Policy Characteristics'!E:E,MATCH($C479,'Policy Characteristics'!$C:$C,0)))</f>
        <v>indst fuel type shifting</v>
      </c>
      <c r="L479" s="285">
        <f>IF(ISBLANK(INDEX('Policy Characteristics'!F:F,MATCH($C479,'Policy Characteristics'!$C:$C,0))),"",INDEX('Policy Characteristics'!F:F,MATCH($C479,'Policy Characteristics'!$C:$C,0)))</f>
        <v>0</v>
      </c>
      <c r="M479" s="285">
        <f>IF(ISBLANK(INDEX('Policy Characteristics'!G:G,MATCH($C479,'Policy Characteristics'!$C:$C,0))),"",INDEX('Policy Characteristics'!G:G,MATCH($C479,'Policy Characteristics'!$C:$C,0)))</f>
        <v>1</v>
      </c>
      <c r="N479" s="285">
        <f>IF(ISBLANK(INDEX('Policy Characteristics'!H:H,MATCH($C479,'Policy Characteristics'!$C:$C,0))),"",INDEX('Policy Characteristics'!H:H,MATCH($C479,'Policy Characteristics'!$C:$C,0)))</f>
        <v>0.01</v>
      </c>
      <c r="O479" s="272" t="str">
        <f>IF(ISBLANK(INDEX('Policy Characteristics'!I:I,MATCH($C479,'Policy Characteristics'!$C:$C,0))),"",INDEX('Policy Characteristics'!I:I,MATCH($C479,'Policy Characteristics'!$C:$C,0)))</f>
        <v>% of fuel shifted</v>
      </c>
      <c r="P479" s="272"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272" t="str">
        <f>IF(ISBLANK(INDEX('Policy Characteristics'!K:K,MATCH($C479,'Policy Characteristics'!$C:$C,0))),"",INDEX('Policy Characteristics'!K:K,MATCH($C479,'Policy Characteristics'!$C:$C,0)))</f>
        <v>industry-ag-main.html#fuel-switching</v>
      </c>
      <c r="R479" s="272" t="str">
        <f>IF(ISBLANK(INDEX('Policy Characteristics'!L:L,MATCH($C479,'Policy Characteristics'!$C:$C,0))),"",INDEX('Policy Characteristics'!L:L,MATCH($C479,'Policy Characteristics'!$C:$C,0)))</f>
        <v>industry-elec-and-hydrogen.html</v>
      </c>
    </row>
    <row r="480" spans="1:18" x14ac:dyDescent="0.25">
      <c r="A480" s="272" t="str">
        <f>IF(ISBLANK(INDEX('Policy Characteristics'!A:A,MATCH($C480,'Policy Characteristics'!$C:$C,0))),"",INDEX('Policy Characteristics'!A:A,MATCH($C480,'Policy Characteristics'!$C:$C,0)))</f>
        <v>Industry</v>
      </c>
      <c r="B480" s="272" t="str">
        <f>IF(ISBLANK(INDEX('Policy Characteristics'!B:B,MATCH($C480,'Policy Characteristics'!$C:$C,0))),"",INDEX('Policy Characteristics'!B:B,MATCH($C480,'Policy Characteristics'!$C:$C,0)))</f>
        <v>Electrification + Hydrogen</v>
      </c>
      <c r="C480" s="274" t="str">
        <f t="shared" si="31"/>
        <v>Fraction of Industrial Fuel Use Shifted to Other Fuels</v>
      </c>
      <c r="D480" s="6" t="s">
        <v>3190</v>
      </c>
      <c r="E480" s="44" t="s">
        <v>2448</v>
      </c>
      <c r="F480" t="s">
        <v>2845</v>
      </c>
      <c r="G480" s="44" t="s">
        <v>3219</v>
      </c>
      <c r="H480" s="43">
        <v>1221</v>
      </c>
      <c r="I480" s="44" t="s">
        <v>46</v>
      </c>
      <c r="J480" s="274" t="str">
        <f>IF(ISBLANK(INDEX('Policy Characteristics'!D:D,MATCH($C480,'Policy Characteristics'!$C:$C,0))),"",INDEX('Policy Characteristics'!D:D,MATCH($C480,'Policy Characteristics'!$C:$C,0)))</f>
        <v>Electrification + Hydrogen</v>
      </c>
      <c r="K480" s="272" t="str">
        <f>IF(ISBLANK(INDEX('Policy Characteristics'!E:E,MATCH($C480,'Policy Characteristics'!$C:$C,0))),"",INDEX('Policy Characteristics'!E:E,MATCH($C480,'Policy Characteristics'!$C:$C,0)))</f>
        <v>indst fuel type shifting</v>
      </c>
      <c r="L480" s="285">
        <f>IF(ISBLANK(INDEX('Policy Characteristics'!F:F,MATCH($C480,'Policy Characteristics'!$C:$C,0))),"",INDEX('Policy Characteristics'!F:F,MATCH($C480,'Policy Characteristics'!$C:$C,0)))</f>
        <v>0</v>
      </c>
      <c r="M480" s="285">
        <f>IF(ISBLANK(INDEX('Policy Characteristics'!G:G,MATCH($C480,'Policy Characteristics'!$C:$C,0))),"",INDEX('Policy Characteristics'!G:G,MATCH($C480,'Policy Characteristics'!$C:$C,0)))</f>
        <v>1</v>
      </c>
      <c r="N480" s="285">
        <f>IF(ISBLANK(INDEX('Policy Characteristics'!H:H,MATCH($C480,'Policy Characteristics'!$C:$C,0))),"",INDEX('Policy Characteristics'!H:H,MATCH($C480,'Policy Characteristics'!$C:$C,0)))</f>
        <v>0.01</v>
      </c>
      <c r="O480" s="272" t="str">
        <f>IF(ISBLANK(INDEX('Policy Characteristics'!I:I,MATCH($C480,'Policy Characteristics'!$C:$C,0))),"",INDEX('Policy Characteristics'!I:I,MATCH($C480,'Policy Characteristics'!$C:$C,0)))</f>
        <v>% of fuel shifted</v>
      </c>
      <c r="P480" s="272"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272" t="str">
        <f>IF(ISBLANK(INDEX('Policy Characteristics'!K:K,MATCH($C480,'Policy Characteristics'!$C:$C,0))),"",INDEX('Policy Characteristics'!K:K,MATCH($C480,'Policy Characteristics'!$C:$C,0)))</f>
        <v>industry-ag-main.html#fuel-switching</v>
      </c>
      <c r="R480" s="272" t="str">
        <f>IF(ISBLANK(INDEX('Policy Characteristics'!L:L,MATCH($C480,'Policy Characteristics'!$C:$C,0))),"",INDEX('Policy Characteristics'!L:L,MATCH($C480,'Policy Characteristics'!$C:$C,0)))</f>
        <v>industry-elec-and-hydrogen.html</v>
      </c>
    </row>
    <row r="481" spans="1:18" x14ac:dyDescent="0.25">
      <c r="A481" s="272" t="str">
        <f>IF(ISBLANK(INDEX('Policy Characteristics'!A:A,MATCH($C481,'Policy Characteristics'!$C:$C,0))),"",INDEX('Policy Characteristics'!A:A,MATCH($C481,'Policy Characteristics'!$C:$C,0)))</f>
        <v>Industry</v>
      </c>
      <c r="B481" s="272" t="str">
        <f>IF(ISBLANK(INDEX('Policy Characteristics'!B:B,MATCH($C481,'Policy Characteristics'!$C:$C,0))),"",INDEX('Policy Characteristics'!B:B,MATCH($C481,'Policy Characteristics'!$C:$C,0)))</f>
        <v>Electrification + Hydrogen</v>
      </c>
      <c r="C481" s="274" t="str">
        <f t="shared" si="31"/>
        <v>Fraction of Industrial Fuel Use Shifted to Other Fuels</v>
      </c>
      <c r="D481" s="6" t="s">
        <v>3190</v>
      </c>
      <c r="E481" s="44" t="s">
        <v>2449</v>
      </c>
      <c r="F481" t="s">
        <v>2845</v>
      </c>
      <c r="G481" s="44" t="s">
        <v>3220</v>
      </c>
      <c r="H481" s="43">
        <v>1222</v>
      </c>
      <c r="I481" s="44" t="s">
        <v>46</v>
      </c>
      <c r="J481" s="274" t="str">
        <f>IF(ISBLANK(INDEX('Policy Characteristics'!D:D,MATCH($C481,'Policy Characteristics'!$C:$C,0))),"",INDEX('Policy Characteristics'!D:D,MATCH($C481,'Policy Characteristics'!$C:$C,0)))</f>
        <v>Electrification + Hydrogen</v>
      </c>
      <c r="K481" s="272" t="str">
        <f>IF(ISBLANK(INDEX('Policy Characteristics'!E:E,MATCH($C481,'Policy Characteristics'!$C:$C,0))),"",INDEX('Policy Characteristics'!E:E,MATCH($C481,'Policy Characteristics'!$C:$C,0)))</f>
        <v>indst fuel type shifting</v>
      </c>
      <c r="L481" s="285">
        <f>IF(ISBLANK(INDEX('Policy Characteristics'!F:F,MATCH($C481,'Policy Characteristics'!$C:$C,0))),"",INDEX('Policy Characteristics'!F:F,MATCH($C481,'Policy Characteristics'!$C:$C,0)))</f>
        <v>0</v>
      </c>
      <c r="M481" s="285">
        <f>IF(ISBLANK(INDEX('Policy Characteristics'!G:G,MATCH($C481,'Policy Characteristics'!$C:$C,0))),"",INDEX('Policy Characteristics'!G:G,MATCH($C481,'Policy Characteristics'!$C:$C,0)))</f>
        <v>1</v>
      </c>
      <c r="N481" s="285">
        <f>IF(ISBLANK(INDEX('Policy Characteristics'!H:H,MATCH($C481,'Policy Characteristics'!$C:$C,0))),"",INDEX('Policy Characteristics'!H:H,MATCH($C481,'Policy Characteristics'!$C:$C,0)))</f>
        <v>0.01</v>
      </c>
      <c r="O481" s="272" t="str">
        <f>IF(ISBLANK(INDEX('Policy Characteristics'!I:I,MATCH($C481,'Policy Characteristics'!$C:$C,0))),"",INDEX('Policy Characteristics'!I:I,MATCH($C481,'Policy Characteristics'!$C:$C,0)))</f>
        <v>% of fuel shifted</v>
      </c>
      <c r="P481" s="272"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272" t="str">
        <f>IF(ISBLANK(INDEX('Policy Characteristics'!K:K,MATCH($C481,'Policy Characteristics'!$C:$C,0))),"",INDEX('Policy Characteristics'!K:K,MATCH($C481,'Policy Characteristics'!$C:$C,0)))</f>
        <v>industry-ag-main.html#fuel-switching</v>
      </c>
      <c r="R481" s="272" t="str">
        <f>IF(ISBLANK(INDEX('Policy Characteristics'!L:L,MATCH($C481,'Policy Characteristics'!$C:$C,0))),"",INDEX('Policy Characteristics'!L:L,MATCH($C481,'Policy Characteristics'!$C:$C,0)))</f>
        <v>industry-elec-and-hydrogen.html</v>
      </c>
    </row>
    <row r="482" spans="1:18" x14ac:dyDescent="0.25">
      <c r="A482" s="272" t="str">
        <f>IF(ISBLANK(INDEX('Policy Characteristics'!A:A,MATCH($C482,'Policy Characteristics'!$C:$C,0))),"",INDEX('Policy Characteristics'!A:A,MATCH($C482,'Policy Characteristics'!$C:$C,0)))</f>
        <v>Industry</v>
      </c>
      <c r="B482" s="272" t="str">
        <f>IF(ISBLANK(INDEX('Policy Characteristics'!B:B,MATCH($C482,'Policy Characteristics'!$C:$C,0))),"",INDEX('Policy Characteristics'!B:B,MATCH($C482,'Policy Characteristics'!$C:$C,0)))</f>
        <v>Electrification + Hydrogen</v>
      </c>
      <c r="C482" s="274" t="str">
        <f t="shared" si="31"/>
        <v>Fraction of Industrial Fuel Use Shifted to Other Fuels</v>
      </c>
      <c r="D482" s="6" t="s">
        <v>3190</v>
      </c>
      <c r="E482" s="44" t="s">
        <v>2450</v>
      </c>
      <c r="F482" t="s">
        <v>2845</v>
      </c>
      <c r="G482" s="44" t="s">
        <v>3221</v>
      </c>
      <c r="H482" s="43">
        <v>1223</v>
      </c>
      <c r="I482" s="44" t="s">
        <v>46</v>
      </c>
      <c r="J482" s="274" t="str">
        <f>IF(ISBLANK(INDEX('Policy Characteristics'!D:D,MATCH($C482,'Policy Characteristics'!$C:$C,0))),"",INDEX('Policy Characteristics'!D:D,MATCH($C482,'Policy Characteristics'!$C:$C,0)))</f>
        <v>Electrification + Hydrogen</v>
      </c>
      <c r="K482" s="272" t="str">
        <f>IF(ISBLANK(INDEX('Policy Characteristics'!E:E,MATCH($C482,'Policy Characteristics'!$C:$C,0))),"",INDEX('Policy Characteristics'!E:E,MATCH($C482,'Policy Characteristics'!$C:$C,0)))</f>
        <v>indst fuel type shifting</v>
      </c>
      <c r="L482" s="285">
        <f>IF(ISBLANK(INDEX('Policy Characteristics'!F:F,MATCH($C482,'Policy Characteristics'!$C:$C,0))),"",INDEX('Policy Characteristics'!F:F,MATCH($C482,'Policy Characteristics'!$C:$C,0)))</f>
        <v>0</v>
      </c>
      <c r="M482" s="285">
        <f>IF(ISBLANK(INDEX('Policy Characteristics'!G:G,MATCH($C482,'Policy Characteristics'!$C:$C,0))),"",INDEX('Policy Characteristics'!G:G,MATCH($C482,'Policy Characteristics'!$C:$C,0)))</f>
        <v>1</v>
      </c>
      <c r="N482" s="285">
        <f>IF(ISBLANK(INDEX('Policy Characteristics'!H:H,MATCH($C482,'Policy Characteristics'!$C:$C,0))),"",INDEX('Policy Characteristics'!H:H,MATCH($C482,'Policy Characteristics'!$C:$C,0)))</f>
        <v>0.01</v>
      </c>
      <c r="O482" s="272" t="str">
        <f>IF(ISBLANK(INDEX('Policy Characteristics'!I:I,MATCH($C482,'Policy Characteristics'!$C:$C,0))),"",INDEX('Policy Characteristics'!I:I,MATCH($C482,'Policy Characteristics'!$C:$C,0)))</f>
        <v>% of fuel shifted</v>
      </c>
      <c r="P482" s="272"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272" t="str">
        <f>IF(ISBLANK(INDEX('Policy Characteristics'!K:K,MATCH($C482,'Policy Characteristics'!$C:$C,0))),"",INDEX('Policy Characteristics'!K:K,MATCH($C482,'Policy Characteristics'!$C:$C,0)))</f>
        <v>industry-ag-main.html#fuel-switching</v>
      </c>
      <c r="R482" s="272" t="str">
        <f>IF(ISBLANK(INDEX('Policy Characteristics'!L:L,MATCH($C482,'Policy Characteristics'!$C:$C,0))),"",INDEX('Policy Characteristics'!L:L,MATCH($C482,'Policy Characteristics'!$C:$C,0)))</f>
        <v>industry-elec-and-hydrogen.html</v>
      </c>
    </row>
    <row r="483" spans="1:18" x14ac:dyDescent="0.25">
      <c r="A483" s="272" t="str">
        <f>IF(ISBLANK(INDEX('Policy Characteristics'!A:A,MATCH($C483,'Policy Characteristics'!$C:$C,0))),"",INDEX('Policy Characteristics'!A:A,MATCH($C483,'Policy Characteristics'!$C:$C,0)))</f>
        <v>Industry</v>
      </c>
      <c r="B483" s="272" t="str">
        <f>IF(ISBLANK(INDEX('Policy Characteristics'!B:B,MATCH($C483,'Policy Characteristics'!$C:$C,0))),"",INDEX('Policy Characteristics'!B:B,MATCH($C483,'Policy Characteristics'!$C:$C,0)))</f>
        <v>Electrification + Hydrogen</v>
      </c>
      <c r="C483" s="274" t="str">
        <f t="shared" si="31"/>
        <v>Fraction of Industrial Fuel Use Shifted to Other Fuels</v>
      </c>
      <c r="D483" s="6" t="s">
        <v>3190</v>
      </c>
      <c r="E483" s="44" t="s">
        <v>2786</v>
      </c>
      <c r="F483" t="s">
        <v>2845</v>
      </c>
      <c r="G483" s="44" t="s">
        <v>3222</v>
      </c>
      <c r="H483" s="43">
        <v>1224</v>
      </c>
      <c r="I483" s="44" t="s">
        <v>46</v>
      </c>
      <c r="J483" s="274" t="str">
        <f>IF(ISBLANK(INDEX('Policy Characteristics'!D:D,MATCH($C483,'Policy Characteristics'!$C:$C,0))),"",INDEX('Policy Characteristics'!D:D,MATCH($C483,'Policy Characteristics'!$C:$C,0)))</f>
        <v>Electrification + Hydrogen</v>
      </c>
      <c r="K483" s="272" t="str">
        <f>IF(ISBLANK(INDEX('Policy Characteristics'!E:E,MATCH($C483,'Policy Characteristics'!$C:$C,0))),"",INDEX('Policy Characteristics'!E:E,MATCH($C483,'Policy Characteristics'!$C:$C,0)))</f>
        <v>indst fuel type shifting</v>
      </c>
      <c r="L483" s="285">
        <f>IF(ISBLANK(INDEX('Policy Characteristics'!F:F,MATCH($C483,'Policy Characteristics'!$C:$C,0))),"",INDEX('Policy Characteristics'!F:F,MATCH($C483,'Policy Characteristics'!$C:$C,0)))</f>
        <v>0</v>
      </c>
      <c r="M483" s="285">
        <f>IF(ISBLANK(INDEX('Policy Characteristics'!G:G,MATCH($C483,'Policy Characteristics'!$C:$C,0))),"",INDEX('Policy Characteristics'!G:G,MATCH($C483,'Policy Characteristics'!$C:$C,0)))</f>
        <v>1</v>
      </c>
      <c r="N483" s="285">
        <f>IF(ISBLANK(INDEX('Policy Characteristics'!H:H,MATCH($C483,'Policy Characteristics'!$C:$C,0))),"",INDEX('Policy Characteristics'!H:H,MATCH($C483,'Policy Characteristics'!$C:$C,0)))</f>
        <v>0.01</v>
      </c>
      <c r="O483" s="272" t="str">
        <f>IF(ISBLANK(INDEX('Policy Characteristics'!I:I,MATCH($C483,'Policy Characteristics'!$C:$C,0))),"",INDEX('Policy Characteristics'!I:I,MATCH($C483,'Policy Characteristics'!$C:$C,0)))</f>
        <v>% of fuel shifted</v>
      </c>
      <c r="P483" s="272"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272" t="str">
        <f>IF(ISBLANK(INDEX('Policy Characteristics'!K:K,MATCH($C483,'Policy Characteristics'!$C:$C,0))),"",INDEX('Policy Characteristics'!K:K,MATCH($C483,'Policy Characteristics'!$C:$C,0)))</f>
        <v>industry-ag-main.html#fuel-switching</v>
      </c>
      <c r="R483" s="272" t="str">
        <f>IF(ISBLANK(INDEX('Policy Characteristics'!L:L,MATCH($C483,'Policy Characteristics'!$C:$C,0))),"",INDEX('Policy Characteristics'!L:L,MATCH($C483,'Policy Characteristics'!$C:$C,0)))</f>
        <v>industry-elec-and-hydrogen.html</v>
      </c>
    </row>
    <row r="484" spans="1:18" x14ac:dyDescent="0.25">
      <c r="A484" s="272" t="str">
        <f>IF(ISBLANK(INDEX('Policy Characteristics'!A:A,MATCH($C484,'Policy Characteristics'!$C:$C,0))),"",INDEX('Policy Characteristics'!A:A,MATCH($C484,'Policy Characteristics'!$C:$C,0)))</f>
        <v>Industry</v>
      </c>
      <c r="B484" s="272" t="str">
        <f>IF(ISBLANK(INDEX('Policy Characteristics'!B:B,MATCH($C484,'Policy Characteristics'!$C:$C,0))),"",INDEX('Policy Characteristics'!B:B,MATCH($C484,'Policy Characteristics'!$C:$C,0)))</f>
        <v>Electrification + Hydrogen</v>
      </c>
      <c r="C484" s="274" t="str">
        <f t="shared" si="31"/>
        <v>Fraction of Industrial Fuel Use Shifted to Other Fuels</v>
      </c>
      <c r="D484" s="6" t="s">
        <v>3190</v>
      </c>
      <c r="E484" s="44" t="s">
        <v>2787</v>
      </c>
      <c r="F484" t="s">
        <v>2845</v>
      </c>
      <c r="G484" s="44" t="s">
        <v>3223</v>
      </c>
      <c r="H484" s="43">
        <v>1225</v>
      </c>
      <c r="I484" s="44" t="s">
        <v>46</v>
      </c>
      <c r="J484" s="274" t="str">
        <f>IF(ISBLANK(INDEX('Policy Characteristics'!D:D,MATCH($C484,'Policy Characteristics'!$C:$C,0))),"",INDEX('Policy Characteristics'!D:D,MATCH($C484,'Policy Characteristics'!$C:$C,0)))</f>
        <v>Electrification + Hydrogen</v>
      </c>
      <c r="K484" s="272" t="str">
        <f>IF(ISBLANK(INDEX('Policy Characteristics'!E:E,MATCH($C484,'Policy Characteristics'!$C:$C,0))),"",INDEX('Policy Characteristics'!E:E,MATCH($C484,'Policy Characteristics'!$C:$C,0)))</f>
        <v>indst fuel type shifting</v>
      </c>
      <c r="L484" s="285">
        <f>IF(ISBLANK(INDEX('Policy Characteristics'!F:F,MATCH($C484,'Policy Characteristics'!$C:$C,0))),"",INDEX('Policy Characteristics'!F:F,MATCH($C484,'Policy Characteristics'!$C:$C,0)))</f>
        <v>0</v>
      </c>
      <c r="M484" s="285">
        <f>IF(ISBLANK(INDEX('Policy Characteristics'!G:G,MATCH($C484,'Policy Characteristics'!$C:$C,0))),"",INDEX('Policy Characteristics'!G:G,MATCH($C484,'Policy Characteristics'!$C:$C,0)))</f>
        <v>1</v>
      </c>
      <c r="N484" s="285">
        <f>IF(ISBLANK(INDEX('Policy Characteristics'!H:H,MATCH($C484,'Policy Characteristics'!$C:$C,0))),"",INDEX('Policy Characteristics'!H:H,MATCH($C484,'Policy Characteristics'!$C:$C,0)))</f>
        <v>0.01</v>
      </c>
      <c r="O484" s="272" t="str">
        <f>IF(ISBLANK(INDEX('Policy Characteristics'!I:I,MATCH($C484,'Policy Characteristics'!$C:$C,0))),"",INDEX('Policy Characteristics'!I:I,MATCH($C484,'Policy Characteristics'!$C:$C,0)))</f>
        <v>% of fuel shifted</v>
      </c>
      <c r="P484" s="272"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272" t="str">
        <f>IF(ISBLANK(INDEX('Policy Characteristics'!K:K,MATCH($C484,'Policy Characteristics'!$C:$C,0))),"",INDEX('Policy Characteristics'!K:K,MATCH($C484,'Policy Characteristics'!$C:$C,0)))</f>
        <v>industry-ag-main.html#fuel-switching</v>
      </c>
      <c r="R484" s="272" t="str">
        <f>IF(ISBLANK(INDEX('Policy Characteristics'!L:L,MATCH($C484,'Policy Characteristics'!$C:$C,0))),"",INDEX('Policy Characteristics'!L:L,MATCH($C484,'Policy Characteristics'!$C:$C,0)))</f>
        <v>industry-elec-and-hydrogen.html</v>
      </c>
    </row>
    <row r="485" spans="1:18" x14ac:dyDescent="0.25">
      <c r="A485" s="272" t="str">
        <f>IF(ISBLANK(INDEX('Policy Characteristics'!A:A,MATCH($C485,'Policy Characteristics'!$C:$C,0))),"",INDEX('Policy Characteristics'!A:A,MATCH($C485,'Policy Characteristics'!$C:$C,0)))</f>
        <v>Industry</v>
      </c>
      <c r="B485" s="272" t="str">
        <f>IF(ISBLANK(INDEX('Policy Characteristics'!B:B,MATCH($C485,'Policy Characteristics'!$C:$C,0))),"",INDEX('Policy Characteristics'!B:B,MATCH($C485,'Policy Characteristics'!$C:$C,0)))</f>
        <v>Electrification + Hydrogen</v>
      </c>
      <c r="C485" s="274" t="str">
        <f t="shared" si="31"/>
        <v>Fraction of Industrial Fuel Use Shifted to Other Fuels</v>
      </c>
      <c r="D485" s="6" t="s">
        <v>3190</v>
      </c>
      <c r="E485" s="44" t="s">
        <v>2788</v>
      </c>
      <c r="F485" t="s">
        <v>2845</v>
      </c>
      <c r="G485" s="44" t="s">
        <v>3224</v>
      </c>
      <c r="H485" s="43">
        <v>1226</v>
      </c>
      <c r="I485" s="44" t="s">
        <v>46</v>
      </c>
      <c r="J485" s="274" t="str">
        <f>IF(ISBLANK(INDEX('Policy Characteristics'!D:D,MATCH($C485,'Policy Characteristics'!$C:$C,0))),"",INDEX('Policy Characteristics'!D:D,MATCH($C485,'Policy Characteristics'!$C:$C,0)))</f>
        <v>Electrification + Hydrogen</v>
      </c>
      <c r="K485" s="272" t="str">
        <f>IF(ISBLANK(INDEX('Policy Characteristics'!E:E,MATCH($C485,'Policy Characteristics'!$C:$C,0))),"",INDEX('Policy Characteristics'!E:E,MATCH($C485,'Policy Characteristics'!$C:$C,0)))</f>
        <v>indst fuel type shifting</v>
      </c>
      <c r="L485" s="285">
        <f>IF(ISBLANK(INDEX('Policy Characteristics'!F:F,MATCH($C485,'Policy Characteristics'!$C:$C,0))),"",INDEX('Policy Characteristics'!F:F,MATCH($C485,'Policy Characteristics'!$C:$C,0)))</f>
        <v>0</v>
      </c>
      <c r="M485" s="285">
        <f>IF(ISBLANK(INDEX('Policy Characteristics'!G:G,MATCH($C485,'Policy Characteristics'!$C:$C,0))),"",INDEX('Policy Characteristics'!G:G,MATCH($C485,'Policy Characteristics'!$C:$C,0)))</f>
        <v>1</v>
      </c>
      <c r="N485" s="285">
        <f>IF(ISBLANK(INDEX('Policy Characteristics'!H:H,MATCH($C485,'Policy Characteristics'!$C:$C,0))),"",INDEX('Policy Characteristics'!H:H,MATCH($C485,'Policy Characteristics'!$C:$C,0)))</f>
        <v>0.01</v>
      </c>
      <c r="O485" s="272" t="str">
        <f>IF(ISBLANK(INDEX('Policy Characteristics'!I:I,MATCH($C485,'Policy Characteristics'!$C:$C,0))),"",INDEX('Policy Characteristics'!I:I,MATCH($C485,'Policy Characteristics'!$C:$C,0)))</f>
        <v>% of fuel shifted</v>
      </c>
      <c r="P485" s="272"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272" t="str">
        <f>IF(ISBLANK(INDEX('Policy Characteristics'!K:K,MATCH($C485,'Policy Characteristics'!$C:$C,0))),"",INDEX('Policy Characteristics'!K:K,MATCH($C485,'Policy Characteristics'!$C:$C,0)))</f>
        <v>industry-ag-main.html#fuel-switching</v>
      </c>
      <c r="R485" s="272" t="str">
        <f>IF(ISBLANK(INDEX('Policy Characteristics'!L:L,MATCH($C485,'Policy Characteristics'!$C:$C,0))),"",INDEX('Policy Characteristics'!L:L,MATCH($C485,'Policy Characteristics'!$C:$C,0)))</f>
        <v>industry-elec-and-hydrogen.html</v>
      </c>
    </row>
    <row r="486" spans="1:18" x14ac:dyDescent="0.25">
      <c r="A486" s="272" t="str">
        <f>IF(ISBLANK(INDEX('Policy Characteristics'!A:A,MATCH($C486,'Policy Characteristics'!$C:$C,0))),"",INDEX('Policy Characteristics'!A:A,MATCH($C486,'Policy Characteristics'!$C:$C,0)))</f>
        <v>Industry</v>
      </c>
      <c r="B486" s="272" t="str">
        <f>IF(ISBLANK(INDEX('Policy Characteristics'!B:B,MATCH($C486,'Policy Characteristics'!$C:$C,0))),"",INDEX('Policy Characteristics'!B:B,MATCH($C486,'Policy Characteristics'!$C:$C,0)))</f>
        <v>Electrification + Hydrogen</v>
      </c>
      <c r="C486" s="274" t="str">
        <f t="shared" si="31"/>
        <v>Fraction of Industrial Fuel Use Shifted to Other Fuels</v>
      </c>
      <c r="D486" s="6" t="s">
        <v>3190</v>
      </c>
      <c r="E486" s="44" t="s">
        <v>2785</v>
      </c>
      <c r="F486" t="s">
        <v>2845</v>
      </c>
      <c r="G486" s="44" t="s">
        <v>3225</v>
      </c>
      <c r="H486" s="43">
        <v>1227</v>
      </c>
      <c r="I486" s="44" t="s">
        <v>45</v>
      </c>
      <c r="J486" s="274" t="str">
        <f>IF(ISBLANK(INDEX('Policy Characteristics'!D:D,MATCH($C486,'Policy Characteristics'!$C:$C,0))),"",INDEX('Policy Characteristics'!D:D,MATCH($C486,'Policy Characteristics'!$C:$C,0)))</f>
        <v>Electrification + Hydrogen</v>
      </c>
      <c r="K486" s="272" t="str">
        <f>IF(ISBLANK(INDEX('Policy Characteristics'!E:E,MATCH($C486,'Policy Characteristics'!$C:$C,0))),"",INDEX('Policy Characteristics'!E:E,MATCH($C486,'Policy Characteristics'!$C:$C,0)))</f>
        <v>indst fuel type shifting</v>
      </c>
      <c r="L486" s="285">
        <f>IF(ISBLANK(INDEX('Policy Characteristics'!F:F,MATCH($C486,'Policy Characteristics'!$C:$C,0))),"",INDEX('Policy Characteristics'!F:F,MATCH($C486,'Policy Characteristics'!$C:$C,0)))</f>
        <v>0</v>
      </c>
      <c r="M486" s="285">
        <f>IF(ISBLANK(INDEX('Policy Characteristics'!G:G,MATCH($C486,'Policy Characteristics'!$C:$C,0))),"",INDEX('Policy Characteristics'!G:G,MATCH($C486,'Policy Characteristics'!$C:$C,0)))</f>
        <v>1</v>
      </c>
      <c r="N486" s="285">
        <f>IF(ISBLANK(INDEX('Policy Characteristics'!H:H,MATCH($C486,'Policy Characteristics'!$C:$C,0))),"",INDEX('Policy Characteristics'!H:H,MATCH($C486,'Policy Characteristics'!$C:$C,0)))</f>
        <v>0.01</v>
      </c>
      <c r="O486" s="272" t="str">
        <f>IF(ISBLANK(INDEX('Policy Characteristics'!I:I,MATCH($C486,'Policy Characteristics'!$C:$C,0))),"",INDEX('Policy Characteristics'!I:I,MATCH($C486,'Policy Characteristics'!$C:$C,0)))</f>
        <v>% of fuel shifted</v>
      </c>
      <c r="P486" s="272"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272" t="str">
        <f>IF(ISBLANK(INDEX('Policy Characteristics'!K:K,MATCH($C486,'Policy Characteristics'!$C:$C,0))),"",INDEX('Policy Characteristics'!K:K,MATCH($C486,'Policy Characteristics'!$C:$C,0)))</f>
        <v>industry-ag-main.html#fuel-switching</v>
      </c>
      <c r="R486" s="272" t="str">
        <f>IF(ISBLANK(INDEX('Policy Characteristics'!L:L,MATCH($C486,'Policy Characteristics'!$C:$C,0))),"",INDEX('Policy Characteristics'!L:L,MATCH($C486,'Policy Characteristics'!$C:$C,0)))</f>
        <v>industry-elec-and-hydrogen.html</v>
      </c>
    </row>
    <row r="487" spans="1:18" x14ac:dyDescent="0.25">
      <c r="A487" s="272" t="str">
        <f>IF(ISBLANK(INDEX('Policy Characteristics'!A:A,MATCH($C487,'Policy Characteristics'!$C:$C,0))),"",INDEX('Policy Characteristics'!A:A,MATCH($C487,'Policy Characteristics'!$C:$C,0)))</f>
        <v>Industry</v>
      </c>
      <c r="B487" s="272" t="str">
        <f>IF(ISBLANK(INDEX('Policy Characteristics'!B:B,MATCH($C487,'Policy Characteristics'!$C:$C,0))),"",INDEX('Policy Characteristics'!B:B,MATCH($C487,'Policy Characteristics'!$C:$C,0)))</f>
        <v>Electrification + Hydrogen</v>
      </c>
      <c r="C487" s="274" t="str">
        <f t="shared" si="31"/>
        <v>Fraction of Industrial Fuel Use Shifted to Other Fuels</v>
      </c>
      <c r="D487" s="6" t="s">
        <v>3191</v>
      </c>
      <c r="E487" s="44" t="s">
        <v>2445</v>
      </c>
      <c r="F487" t="s">
        <v>3161</v>
      </c>
      <c r="G487" s="44" t="s">
        <v>3216</v>
      </c>
      <c r="H487" s="43">
        <v>1228</v>
      </c>
      <c r="I487" s="44" t="s">
        <v>45</v>
      </c>
      <c r="J487" s="274" t="str">
        <f>IF(ISBLANK(INDEX('Policy Characteristics'!D:D,MATCH($C487,'Policy Characteristics'!$C:$C,0))),"",INDEX('Policy Characteristics'!D:D,MATCH($C487,'Policy Characteristics'!$C:$C,0)))</f>
        <v>Electrification + Hydrogen</v>
      </c>
      <c r="K487" s="272" t="str">
        <f>IF(ISBLANK(INDEX('Policy Characteristics'!E:E,MATCH($C487,'Policy Characteristics'!$C:$C,0))),"",INDEX('Policy Characteristics'!E:E,MATCH($C487,'Policy Characteristics'!$C:$C,0)))</f>
        <v>indst fuel type shifting</v>
      </c>
      <c r="L487" s="285">
        <f>IF(ISBLANK(INDEX('Policy Characteristics'!F:F,MATCH($C487,'Policy Characteristics'!$C:$C,0))),"",INDEX('Policy Characteristics'!F:F,MATCH($C487,'Policy Characteristics'!$C:$C,0)))</f>
        <v>0</v>
      </c>
      <c r="M487" s="285">
        <f>IF(ISBLANK(INDEX('Policy Characteristics'!G:G,MATCH($C487,'Policy Characteristics'!$C:$C,0))),"",INDEX('Policy Characteristics'!G:G,MATCH($C487,'Policy Characteristics'!$C:$C,0)))</f>
        <v>1</v>
      </c>
      <c r="N487" s="285">
        <f>IF(ISBLANK(INDEX('Policy Characteristics'!H:H,MATCH($C487,'Policy Characteristics'!$C:$C,0))),"",INDEX('Policy Characteristics'!H:H,MATCH($C487,'Policy Characteristics'!$C:$C,0)))</f>
        <v>0.01</v>
      </c>
      <c r="O487" s="272" t="str">
        <f>IF(ISBLANK(INDEX('Policy Characteristics'!I:I,MATCH($C487,'Policy Characteristics'!$C:$C,0))),"",INDEX('Policy Characteristics'!I:I,MATCH($C487,'Policy Characteristics'!$C:$C,0)))</f>
        <v>% of fuel shifted</v>
      </c>
      <c r="P487" s="272"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272" t="str">
        <f>IF(ISBLANK(INDEX('Policy Characteristics'!K:K,MATCH($C487,'Policy Characteristics'!$C:$C,0))),"",INDEX('Policy Characteristics'!K:K,MATCH($C487,'Policy Characteristics'!$C:$C,0)))</f>
        <v>industry-ag-main.html#fuel-switching</v>
      </c>
      <c r="R487" s="272" t="str">
        <f>IF(ISBLANK(INDEX('Policy Characteristics'!L:L,MATCH($C487,'Policy Characteristics'!$C:$C,0))),"",INDEX('Policy Characteristics'!L:L,MATCH($C487,'Policy Characteristics'!$C:$C,0)))</f>
        <v>industry-elec-and-hydrogen.html</v>
      </c>
    </row>
    <row r="488" spans="1:18" x14ac:dyDescent="0.25">
      <c r="A488" s="272" t="str">
        <f>IF(ISBLANK(INDEX('Policy Characteristics'!A:A,MATCH($C488,'Policy Characteristics'!$C:$C,0))),"",INDEX('Policy Characteristics'!A:A,MATCH($C488,'Policy Characteristics'!$C:$C,0)))</f>
        <v>Industry</v>
      </c>
      <c r="B488" s="272" t="str">
        <f>IF(ISBLANK(INDEX('Policy Characteristics'!B:B,MATCH($C488,'Policy Characteristics'!$C:$C,0))),"",INDEX('Policy Characteristics'!B:B,MATCH($C488,'Policy Characteristics'!$C:$C,0)))</f>
        <v>Electrification + Hydrogen</v>
      </c>
      <c r="C488" s="274" t="str">
        <f t="shared" si="31"/>
        <v>Fraction of Industrial Fuel Use Shifted to Other Fuels</v>
      </c>
      <c r="D488" s="6" t="s">
        <v>3191</v>
      </c>
      <c r="E488" s="44" t="s">
        <v>2446</v>
      </c>
      <c r="F488" t="s">
        <v>3161</v>
      </c>
      <c r="G488" s="44" t="s">
        <v>3217</v>
      </c>
      <c r="H488" s="43">
        <v>1229</v>
      </c>
      <c r="I488" s="44" t="s">
        <v>46</v>
      </c>
      <c r="J488" s="274" t="str">
        <f>IF(ISBLANK(INDEX('Policy Characteristics'!D:D,MATCH($C488,'Policy Characteristics'!$C:$C,0))),"",INDEX('Policy Characteristics'!D:D,MATCH($C488,'Policy Characteristics'!$C:$C,0)))</f>
        <v>Electrification + Hydrogen</v>
      </c>
      <c r="K488" s="272" t="str">
        <f>IF(ISBLANK(INDEX('Policy Characteristics'!E:E,MATCH($C488,'Policy Characteristics'!$C:$C,0))),"",INDEX('Policy Characteristics'!E:E,MATCH($C488,'Policy Characteristics'!$C:$C,0)))</f>
        <v>indst fuel type shifting</v>
      </c>
      <c r="L488" s="285">
        <f>IF(ISBLANK(INDEX('Policy Characteristics'!F:F,MATCH($C488,'Policy Characteristics'!$C:$C,0))),"",INDEX('Policy Characteristics'!F:F,MATCH($C488,'Policy Characteristics'!$C:$C,0)))</f>
        <v>0</v>
      </c>
      <c r="M488" s="285">
        <f>IF(ISBLANK(INDEX('Policy Characteristics'!G:G,MATCH($C488,'Policy Characteristics'!$C:$C,0))),"",INDEX('Policy Characteristics'!G:G,MATCH($C488,'Policy Characteristics'!$C:$C,0)))</f>
        <v>1</v>
      </c>
      <c r="N488" s="285">
        <f>IF(ISBLANK(INDEX('Policy Characteristics'!H:H,MATCH($C488,'Policy Characteristics'!$C:$C,0))),"",INDEX('Policy Characteristics'!H:H,MATCH($C488,'Policy Characteristics'!$C:$C,0)))</f>
        <v>0.01</v>
      </c>
      <c r="O488" s="272" t="str">
        <f>IF(ISBLANK(INDEX('Policy Characteristics'!I:I,MATCH($C488,'Policy Characteristics'!$C:$C,0))),"",INDEX('Policy Characteristics'!I:I,MATCH($C488,'Policy Characteristics'!$C:$C,0)))</f>
        <v>% of fuel shifted</v>
      </c>
      <c r="P488" s="272"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272" t="str">
        <f>IF(ISBLANK(INDEX('Policy Characteristics'!K:K,MATCH($C488,'Policy Characteristics'!$C:$C,0))),"",INDEX('Policy Characteristics'!K:K,MATCH($C488,'Policy Characteristics'!$C:$C,0)))</f>
        <v>industry-ag-main.html#fuel-switching</v>
      </c>
      <c r="R488" s="272" t="str">
        <f>IF(ISBLANK(INDEX('Policy Characteristics'!L:L,MATCH($C488,'Policy Characteristics'!$C:$C,0))),"",INDEX('Policy Characteristics'!L:L,MATCH($C488,'Policy Characteristics'!$C:$C,0)))</f>
        <v>industry-elec-and-hydrogen.html</v>
      </c>
    </row>
    <row r="489" spans="1:18" x14ac:dyDescent="0.25">
      <c r="A489" s="272" t="str">
        <f>IF(ISBLANK(INDEX('Policy Characteristics'!A:A,MATCH($C489,'Policy Characteristics'!$C:$C,0))),"",INDEX('Policy Characteristics'!A:A,MATCH($C489,'Policy Characteristics'!$C:$C,0)))</f>
        <v>Industry</v>
      </c>
      <c r="B489" s="272" t="str">
        <f>IF(ISBLANK(INDEX('Policy Characteristics'!B:B,MATCH($C489,'Policy Characteristics'!$C:$C,0))),"",INDEX('Policy Characteristics'!B:B,MATCH($C489,'Policy Characteristics'!$C:$C,0)))</f>
        <v>Electrification + Hydrogen</v>
      </c>
      <c r="C489" s="274" t="str">
        <f t="shared" si="31"/>
        <v>Fraction of Industrial Fuel Use Shifted to Other Fuels</v>
      </c>
      <c r="D489" s="6" t="s">
        <v>3191</v>
      </c>
      <c r="E489" s="44" t="s">
        <v>2447</v>
      </c>
      <c r="F489" t="s">
        <v>3161</v>
      </c>
      <c r="G489" s="44" t="s">
        <v>3218</v>
      </c>
      <c r="H489" s="43">
        <v>1230</v>
      </c>
      <c r="I489" s="44" t="s">
        <v>46</v>
      </c>
      <c r="J489" s="274" t="str">
        <f>IF(ISBLANK(INDEX('Policy Characteristics'!D:D,MATCH($C489,'Policy Characteristics'!$C:$C,0))),"",INDEX('Policy Characteristics'!D:D,MATCH($C489,'Policy Characteristics'!$C:$C,0)))</f>
        <v>Electrification + Hydrogen</v>
      </c>
      <c r="K489" s="272" t="str">
        <f>IF(ISBLANK(INDEX('Policy Characteristics'!E:E,MATCH($C489,'Policy Characteristics'!$C:$C,0))),"",INDEX('Policy Characteristics'!E:E,MATCH($C489,'Policy Characteristics'!$C:$C,0)))</f>
        <v>indst fuel type shifting</v>
      </c>
      <c r="L489" s="285">
        <f>IF(ISBLANK(INDEX('Policy Characteristics'!F:F,MATCH($C489,'Policy Characteristics'!$C:$C,0))),"",INDEX('Policy Characteristics'!F:F,MATCH($C489,'Policy Characteristics'!$C:$C,0)))</f>
        <v>0</v>
      </c>
      <c r="M489" s="285">
        <f>IF(ISBLANK(INDEX('Policy Characteristics'!G:G,MATCH($C489,'Policy Characteristics'!$C:$C,0))),"",INDEX('Policy Characteristics'!G:G,MATCH($C489,'Policy Characteristics'!$C:$C,0)))</f>
        <v>1</v>
      </c>
      <c r="N489" s="285">
        <f>IF(ISBLANK(INDEX('Policy Characteristics'!H:H,MATCH($C489,'Policy Characteristics'!$C:$C,0))),"",INDEX('Policy Characteristics'!H:H,MATCH($C489,'Policy Characteristics'!$C:$C,0)))</f>
        <v>0.01</v>
      </c>
      <c r="O489" s="272" t="str">
        <f>IF(ISBLANK(INDEX('Policy Characteristics'!I:I,MATCH($C489,'Policy Characteristics'!$C:$C,0))),"",INDEX('Policy Characteristics'!I:I,MATCH($C489,'Policy Characteristics'!$C:$C,0)))</f>
        <v>% of fuel shifted</v>
      </c>
      <c r="P489" s="272"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272" t="str">
        <f>IF(ISBLANK(INDEX('Policy Characteristics'!K:K,MATCH($C489,'Policy Characteristics'!$C:$C,0))),"",INDEX('Policy Characteristics'!K:K,MATCH($C489,'Policy Characteristics'!$C:$C,0)))</f>
        <v>industry-ag-main.html#fuel-switching</v>
      </c>
      <c r="R489" s="272" t="str">
        <f>IF(ISBLANK(INDEX('Policy Characteristics'!L:L,MATCH($C489,'Policy Characteristics'!$C:$C,0))),"",INDEX('Policy Characteristics'!L:L,MATCH($C489,'Policy Characteristics'!$C:$C,0)))</f>
        <v>industry-elec-and-hydrogen.html</v>
      </c>
    </row>
    <row r="490" spans="1:18" x14ac:dyDescent="0.25">
      <c r="A490" s="272" t="str">
        <f>IF(ISBLANK(INDEX('Policy Characteristics'!A:A,MATCH($C490,'Policy Characteristics'!$C:$C,0))),"",INDEX('Policy Characteristics'!A:A,MATCH($C490,'Policy Characteristics'!$C:$C,0)))</f>
        <v>Industry</v>
      </c>
      <c r="B490" s="272" t="str">
        <f>IF(ISBLANK(INDEX('Policy Characteristics'!B:B,MATCH($C490,'Policy Characteristics'!$C:$C,0))),"",INDEX('Policy Characteristics'!B:B,MATCH($C490,'Policy Characteristics'!$C:$C,0)))</f>
        <v>Electrification + Hydrogen</v>
      </c>
      <c r="C490" s="274" t="str">
        <f t="shared" si="31"/>
        <v>Fraction of Industrial Fuel Use Shifted to Other Fuels</v>
      </c>
      <c r="D490" s="6" t="s">
        <v>3191</v>
      </c>
      <c r="E490" s="44" t="s">
        <v>2448</v>
      </c>
      <c r="F490" t="s">
        <v>3161</v>
      </c>
      <c r="G490" s="44" t="s">
        <v>3219</v>
      </c>
      <c r="H490" s="43">
        <v>1231</v>
      </c>
      <c r="I490" s="44" t="s">
        <v>46</v>
      </c>
      <c r="J490" s="274" t="str">
        <f>IF(ISBLANK(INDEX('Policy Characteristics'!D:D,MATCH($C490,'Policy Characteristics'!$C:$C,0))),"",INDEX('Policy Characteristics'!D:D,MATCH($C490,'Policy Characteristics'!$C:$C,0)))</f>
        <v>Electrification + Hydrogen</v>
      </c>
      <c r="K490" s="272" t="str">
        <f>IF(ISBLANK(INDEX('Policy Characteristics'!E:E,MATCH($C490,'Policy Characteristics'!$C:$C,0))),"",INDEX('Policy Characteristics'!E:E,MATCH($C490,'Policy Characteristics'!$C:$C,0)))</f>
        <v>indst fuel type shifting</v>
      </c>
      <c r="L490" s="285">
        <f>IF(ISBLANK(INDEX('Policy Characteristics'!F:F,MATCH($C490,'Policy Characteristics'!$C:$C,0))),"",INDEX('Policy Characteristics'!F:F,MATCH($C490,'Policy Characteristics'!$C:$C,0)))</f>
        <v>0</v>
      </c>
      <c r="M490" s="285">
        <f>IF(ISBLANK(INDEX('Policy Characteristics'!G:G,MATCH($C490,'Policy Characteristics'!$C:$C,0))),"",INDEX('Policy Characteristics'!G:G,MATCH($C490,'Policy Characteristics'!$C:$C,0)))</f>
        <v>1</v>
      </c>
      <c r="N490" s="285">
        <f>IF(ISBLANK(INDEX('Policy Characteristics'!H:H,MATCH($C490,'Policy Characteristics'!$C:$C,0))),"",INDEX('Policy Characteristics'!H:H,MATCH($C490,'Policy Characteristics'!$C:$C,0)))</f>
        <v>0.01</v>
      </c>
      <c r="O490" s="272" t="str">
        <f>IF(ISBLANK(INDEX('Policy Characteristics'!I:I,MATCH($C490,'Policy Characteristics'!$C:$C,0))),"",INDEX('Policy Characteristics'!I:I,MATCH($C490,'Policy Characteristics'!$C:$C,0)))</f>
        <v>% of fuel shifted</v>
      </c>
      <c r="P490" s="272"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272" t="str">
        <f>IF(ISBLANK(INDEX('Policy Characteristics'!K:K,MATCH($C490,'Policy Characteristics'!$C:$C,0))),"",INDEX('Policy Characteristics'!K:K,MATCH($C490,'Policy Characteristics'!$C:$C,0)))</f>
        <v>industry-ag-main.html#fuel-switching</v>
      </c>
      <c r="R490" s="272" t="str">
        <f>IF(ISBLANK(INDEX('Policy Characteristics'!L:L,MATCH($C490,'Policy Characteristics'!$C:$C,0))),"",INDEX('Policy Characteristics'!L:L,MATCH($C490,'Policy Characteristics'!$C:$C,0)))</f>
        <v>industry-elec-and-hydrogen.html</v>
      </c>
    </row>
    <row r="491" spans="1:18" x14ac:dyDescent="0.25">
      <c r="A491" s="272" t="str">
        <f>IF(ISBLANK(INDEX('Policy Characteristics'!A:A,MATCH($C491,'Policy Characteristics'!$C:$C,0))),"",INDEX('Policy Characteristics'!A:A,MATCH($C491,'Policy Characteristics'!$C:$C,0)))</f>
        <v>Industry</v>
      </c>
      <c r="B491" s="272" t="str">
        <f>IF(ISBLANK(INDEX('Policy Characteristics'!B:B,MATCH($C491,'Policy Characteristics'!$C:$C,0))),"",INDEX('Policy Characteristics'!B:B,MATCH($C491,'Policy Characteristics'!$C:$C,0)))</f>
        <v>Electrification + Hydrogen</v>
      </c>
      <c r="C491" s="274" t="str">
        <f t="shared" si="31"/>
        <v>Fraction of Industrial Fuel Use Shifted to Other Fuels</v>
      </c>
      <c r="D491" s="6" t="s">
        <v>3191</v>
      </c>
      <c r="E491" s="44" t="s">
        <v>2449</v>
      </c>
      <c r="F491" t="s">
        <v>3161</v>
      </c>
      <c r="G491" s="44" t="s">
        <v>3220</v>
      </c>
      <c r="H491" s="43">
        <v>1232</v>
      </c>
      <c r="I491" s="44" t="s">
        <v>46</v>
      </c>
      <c r="J491" s="274" t="str">
        <f>IF(ISBLANK(INDEX('Policy Characteristics'!D:D,MATCH($C491,'Policy Characteristics'!$C:$C,0))),"",INDEX('Policy Characteristics'!D:D,MATCH($C491,'Policy Characteristics'!$C:$C,0)))</f>
        <v>Electrification + Hydrogen</v>
      </c>
      <c r="K491" s="272" t="str">
        <f>IF(ISBLANK(INDEX('Policy Characteristics'!E:E,MATCH($C491,'Policy Characteristics'!$C:$C,0))),"",INDEX('Policy Characteristics'!E:E,MATCH($C491,'Policy Characteristics'!$C:$C,0)))</f>
        <v>indst fuel type shifting</v>
      </c>
      <c r="L491" s="285">
        <f>IF(ISBLANK(INDEX('Policy Characteristics'!F:F,MATCH($C491,'Policy Characteristics'!$C:$C,0))),"",INDEX('Policy Characteristics'!F:F,MATCH($C491,'Policy Characteristics'!$C:$C,0)))</f>
        <v>0</v>
      </c>
      <c r="M491" s="285">
        <f>IF(ISBLANK(INDEX('Policy Characteristics'!G:G,MATCH($C491,'Policy Characteristics'!$C:$C,0))),"",INDEX('Policy Characteristics'!G:G,MATCH($C491,'Policy Characteristics'!$C:$C,0)))</f>
        <v>1</v>
      </c>
      <c r="N491" s="285">
        <f>IF(ISBLANK(INDEX('Policy Characteristics'!H:H,MATCH($C491,'Policy Characteristics'!$C:$C,0))),"",INDEX('Policy Characteristics'!H:H,MATCH($C491,'Policy Characteristics'!$C:$C,0)))</f>
        <v>0.01</v>
      </c>
      <c r="O491" s="272" t="str">
        <f>IF(ISBLANK(INDEX('Policy Characteristics'!I:I,MATCH($C491,'Policy Characteristics'!$C:$C,0))),"",INDEX('Policy Characteristics'!I:I,MATCH($C491,'Policy Characteristics'!$C:$C,0)))</f>
        <v>% of fuel shifted</v>
      </c>
      <c r="P491" s="272"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272" t="str">
        <f>IF(ISBLANK(INDEX('Policy Characteristics'!K:K,MATCH($C491,'Policy Characteristics'!$C:$C,0))),"",INDEX('Policy Characteristics'!K:K,MATCH($C491,'Policy Characteristics'!$C:$C,0)))</f>
        <v>industry-ag-main.html#fuel-switching</v>
      </c>
      <c r="R491" s="272" t="str">
        <f>IF(ISBLANK(INDEX('Policy Characteristics'!L:L,MATCH($C491,'Policy Characteristics'!$C:$C,0))),"",INDEX('Policy Characteristics'!L:L,MATCH($C491,'Policy Characteristics'!$C:$C,0)))</f>
        <v>industry-elec-and-hydrogen.html</v>
      </c>
    </row>
    <row r="492" spans="1:18" x14ac:dyDescent="0.25">
      <c r="A492" s="272" t="str">
        <f>IF(ISBLANK(INDEX('Policy Characteristics'!A:A,MATCH($C492,'Policy Characteristics'!$C:$C,0))),"",INDEX('Policy Characteristics'!A:A,MATCH($C492,'Policy Characteristics'!$C:$C,0)))</f>
        <v>Industry</v>
      </c>
      <c r="B492" s="272" t="str">
        <f>IF(ISBLANK(INDEX('Policy Characteristics'!B:B,MATCH($C492,'Policy Characteristics'!$C:$C,0))),"",INDEX('Policy Characteristics'!B:B,MATCH($C492,'Policy Characteristics'!$C:$C,0)))</f>
        <v>Electrification + Hydrogen</v>
      </c>
      <c r="C492" s="274" t="str">
        <f t="shared" si="31"/>
        <v>Fraction of Industrial Fuel Use Shifted to Other Fuels</v>
      </c>
      <c r="D492" s="6" t="s">
        <v>3191</v>
      </c>
      <c r="E492" s="44" t="s">
        <v>2450</v>
      </c>
      <c r="F492" t="s">
        <v>3161</v>
      </c>
      <c r="G492" s="44" t="s">
        <v>3221</v>
      </c>
      <c r="H492" s="43">
        <v>1233</v>
      </c>
      <c r="I492" s="44" t="s">
        <v>46</v>
      </c>
      <c r="J492" s="274" t="str">
        <f>IF(ISBLANK(INDEX('Policy Characteristics'!D:D,MATCH($C492,'Policy Characteristics'!$C:$C,0))),"",INDEX('Policy Characteristics'!D:D,MATCH($C492,'Policy Characteristics'!$C:$C,0)))</f>
        <v>Electrification + Hydrogen</v>
      </c>
      <c r="K492" s="272" t="str">
        <f>IF(ISBLANK(INDEX('Policy Characteristics'!E:E,MATCH($C492,'Policy Characteristics'!$C:$C,0))),"",INDEX('Policy Characteristics'!E:E,MATCH($C492,'Policy Characteristics'!$C:$C,0)))</f>
        <v>indst fuel type shifting</v>
      </c>
      <c r="L492" s="285">
        <f>IF(ISBLANK(INDEX('Policy Characteristics'!F:F,MATCH($C492,'Policy Characteristics'!$C:$C,0))),"",INDEX('Policy Characteristics'!F:F,MATCH($C492,'Policy Characteristics'!$C:$C,0)))</f>
        <v>0</v>
      </c>
      <c r="M492" s="285">
        <f>IF(ISBLANK(INDEX('Policy Characteristics'!G:G,MATCH($C492,'Policy Characteristics'!$C:$C,0))),"",INDEX('Policy Characteristics'!G:G,MATCH($C492,'Policy Characteristics'!$C:$C,0)))</f>
        <v>1</v>
      </c>
      <c r="N492" s="285">
        <f>IF(ISBLANK(INDEX('Policy Characteristics'!H:H,MATCH($C492,'Policy Characteristics'!$C:$C,0))),"",INDEX('Policy Characteristics'!H:H,MATCH($C492,'Policy Characteristics'!$C:$C,0)))</f>
        <v>0.01</v>
      </c>
      <c r="O492" s="272" t="str">
        <f>IF(ISBLANK(INDEX('Policy Characteristics'!I:I,MATCH($C492,'Policy Characteristics'!$C:$C,0))),"",INDEX('Policy Characteristics'!I:I,MATCH($C492,'Policy Characteristics'!$C:$C,0)))</f>
        <v>% of fuel shifted</v>
      </c>
      <c r="P492" s="272"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272" t="str">
        <f>IF(ISBLANK(INDEX('Policy Characteristics'!K:K,MATCH($C492,'Policy Characteristics'!$C:$C,0))),"",INDEX('Policy Characteristics'!K:K,MATCH($C492,'Policy Characteristics'!$C:$C,0)))</f>
        <v>industry-ag-main.html#fuel-switching</v>
      </c>
      <c r="R492" s="272" t="str">
        <f>IF(ISBLANK(INDEX('Policy Characteristics'!L:L,MATCH($C492,'Policy Characteristics'!$C:$C,0))),"",INDEX('Policy Characteristics'!L:L,MATCH($C492,'Policy Characteristics'!$C:$C,0)))</f>
        <v>industry-elec-and-hydrogen.html</v>
      </c>
    </row>
    <row r="493" spans="1:18" x14ac:dyDescent="0.25">
      <c r="A493" s="272" t="str">
        <f>IF(ISBLANK(INDEX('Policy Characteristics'!A:A,MATCH($C493,'Policy Characteristics'!$C:$C,0))),"",INDEX('Policy Characteristics'!A:A,MATCH($C493,'Policy Characteristics'!$C:$C,0)))</f>
        <v>Industry</v>
      </c>
      <c r="B493" s="272" t="str">
        <f>IF(ISBLANK(INDEX('Policy Characteristics'!B:B,MATCH($C493,'Policy Characteristics'!$C:$C,0))),"",INDEX('Policy Characteristics'!B:B,MATCH($C493,'Policy Characteristics'!$C:$C,0)))</f>
        <v>Electrification + Hydrogen</v>
      </c>
      <c r="C493" s="274" t="str">
        <f t="shared" si="31"/>
        <v>Fraction of Industrial Fuel Use Shifted to Other Fuels</v>
      </c>
      <c r="D493" s="6" t="s">
        <v>3191</v>
      </c>
      <c r="E493" s="44" t="s">
        <v>2786</v>
      </c>
      <c r="F493" t="s">
        <v>3161</v>
      </c>
      <c r="G493" s="44" t="s">
        <v>3222</v>
      </c>
      <c r="H493" s="43">
        <v>1234</v>
      </c>
      <c r="I493" s="44" t="s">
        <v>46</v>
      </c>
      <c r="J493" s="274" t="str">
        <f>IF(ISBLANK(INDEX('Policy Characteristics'!D:D,MATCH($C493,'Policy Characteristics'!$C:$C,0))),"",INDEX('Policy Characteristics'!D:D,MATCH($C493,'Policy Characteristics'!$C:$C,0)))</f>
        <v>Electrification + Hydrogen</v>
      </c>
      <c r="K493" s="272" t="str">
        <f>IF(ISBLANK(INDEX('Policy Characteristics'!E:E,MATCH($C493,'Policy Characteristics'!$C:$C,0))),"",INDEX('Policy Characteristics'!E:E,MATCH($C493,'Policy Characteristics'!$C:$C,0)))</f>
        <v>indst fuel type shifting</v>
      </c>
      <c r="L493" s="285">
        <f>IF(ISBLANK(INDEX('Policy Characteristics'!F:F,MATCH($C493,'Policy Characteristics'!$C:$C,0))),"",INDEX('Policy Characteristics'!F:F,MATCH($C493,'Policy Characteristics'!$C:$C,0)))</f>
        <v>0</v>
      </c>
      <c r="M493" s="285">
        <f>IF(ISBLANK(INDEX('Policy Characteristics'!G:G,MATCH($C493,'Policy Characteristics'!$C:$C,0))),"",INDEX('Policy Characteristics'!G:G,MATCH($C493,'Policy Characteristics'!$C:$C,0)))</f>
        <v>1</v>
      </c>
      <c r="N493" s="285">
        <f>IF(ISBLANK(INDEX('Policy Characteristics'!H:H,MATCH($C493,'Policy Characteristics'!$C:$C,0))),"",INDEX('Policy Characteristics'!H:H,MATCH($C493,'Policy Characteristics'!$C:$C,0)))</f>
        <v>0.01</v>
      </c>
      <c r="O493" s="272" t="str">
        <f>IF(ISBLANK(INDEX('Policy Characteristics'!I:I,MATCH($C493,'Policy Characteristics'!$C:$C,0))),"",INDEX('Policy Characteristics'!I:I,MATCH($C493,'Policy Characteristics'!$C:$C,0)))</f>
        <v>% of fuel shifted</v>
      </c>
      <c r="P493" s="272"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272" t="str">
        <f>IF(ISBLANK(INDEX('Policy Characteristics'!K:K,MATCH($C493,'Policy Characteristics'!$C:$C,0))),"",INDEX('Policy Characteristics'!K:K,MATCH($C493,'Policy Characteristics'!$C:$C,0)))</f>
        <v>industry-ag-main.html#fuel-switching</v>
      </c>
      <c r="R493" s="272" t="str">
        <f>IF(ISBLANK(INDEX('Policy Characteristics'!L:L,MATCH($C493,'Policy Characteristics'!$C:$C,0))),"",INDEX('Policy Characteristics'!L:L,MATCH($C493,'Policy Characteristics'!$C:$C,0)))</f>
        <v>industry-elec-and-hydrogen.html</v>
      </c>
    </row>
    <row r="494" spans="1:18" x14ac:dyDescent="0.25">
      <c r="A494" s="272" t="str">
        <f>IF(ISBLANK(INDEX('Policy Characteristics'!A:A,MATCH($C494,'Policy Characteristics'!$C:$C,0))),"",INDEX('Policy Characteristics'!A:A,MATCH($C494,'Policy Characteristics'!$C:$C,0)))</f>
        <v>Industry</v>
      </c>
      <c r="B494" s="272" t="str">
        <f>IF(ISBLANK(INDEX('Policy Characteristics'!B:B,MATCH($C494,'Policy Characteristics'!$C:$C,0))),"",INDEX('Policy Characteristics'!B:B,MATCH($C494,'Policy Characteristics'!$C:$C,0)))</f>
        <v>Electrification + Hydrogen</v>
      </c>
      <c r="C494" s="274" t="str">
        <f t="shared" si="31"/>
        <v>Fraction of Industrial Fuel Use Shifted to Other Fuels</v>
      </c>
      <c r="D494" s="6" t="s">
        <v>3191</v>
      </c>
      <c r="E494" s="44" t="s">
        <v>2787</v>
      </c>
      <c r="F494" t="s">
        <v>3161</v>
      </c>
      <c r="G494" s="44" t="s">
        <v>3223</v>
      </c>
      <c r="H494" s="43">
        <v>1235</v>
      </c>
      <c r="I494" s="44" t="s">
        <v>46</v>
      </c>
      <c r="J494" s="274" t="str">
        <f>IF(ISBLANK(INDEX('Policy Characteristics'!D:D,MATCH($C494,'Policy Characteristics'!$C:$C,0))),"",INDEX('Policy Characteristics'!D:D,MATCH($C494,'Policy Characteristics'!$C:$C,0)))</f>
        <v>Electrification + Hydrogen</v>
      </c>
      <c r="K494" s="272" t="str">
        <f>IF(ISBLANK(INDEX('Policy Characteristics'!E:E,MATCH($C494,'Policy Characteristics'!$C:$C,0))),"",INDEX('Policy Characteristics'!E:E,MATCH($C494,'Policy Characteristics'!$C:$C,0)))</f>
        <v>indst fuel type shifting</v>
      </c>
      <c r="L494" s="285">
        <f>IF(ISBLANK(INDEX('Policy Characteristics'!F:F,MATCH($C494,'Policy Characteristics'!$C:$C,0))),"",INDEX('Policy Characteristics'!F:F,MATCH($C494,'Policy Characteristics'!$C:$C,0)))</f>
        <v>0</v>
      </c>
      <c r="M494" s="285">
        <f>IF(ISBLANK(INDEX('Policy Characteristics'!G:G,MATCH($C494,'Policy Characteristics'!$C:$C,0))),"",INDEX('Policy Characteristics'!G:G,MATCH($C494,'Policy Characteristics'!$C:$C,0)))</f>
        <v>1</v>
      </c>
      <c r="N494" s="285">
        <f>IF(ISBLANK(INDEX('Policy Characteristics'!H:H,MATCH($C494,'Policy Characteristics'!$C:$C,0))),"",INDEX('Policy Characteristics'!H:H,MATCH($C494,'Policy Characteristics'!$C:$C,0)))</f>
        <v>0.01</v>
      </c>
      <c r="O494" s="272" t="str">
        <f>IF(ISBLANK(INDEX('Policy Characteristics'!I:I,MATCH($C494,'Policy Characteristics'!$C:$C,0))),"",INDEX('Policy Characteristics'!I:I,MATCH($C494,'Policy Characteristics'!$C:$C,0)))</f>
        <v>% of fuel shifted</v>
      </c>
      <c r="P494" s="272"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272" t="str">
        <f>IF(ISBLANK(INDEX('Policy Characteristics'!K:K,MATCH($C494,'Policy Characteristics'!$C:$C,0))),"",INDEX('Policy Characteristics'!K:K,MATCH($C494,'Policy Characteristics'!$C:$C,0)))</f>
        <v>industry-ag-main.html#fuel-switching</v>
      </c>
      <c r="R494" s="272" t="str">
        <f>IF(ISBLANK(INDEX('Policy Characteristics'!L:L,MATCH($C494,'Policy Characteristics'!$C:$C,0))),"",INDEX('Policy Characteristics'!L:L,MATCH($C494,'Policy Characteristics'!$C:$C,0)))</f>
        <v>industry-elec-and-hydrogen.html</v>
      </c>
    </row>
    <row r="495" spans="1:18" x14ac:dyDescent="0.25">
      <c r="A495" s="272" t="str">
        <f>IF(ISBLANK(INDEX('Policy Characteristics'!A:A,MATCH($C495,'Policy Characteristics'!$C:$C,0))),"",INDEX('Policy Characteristics'!A:A,MATCH($C495,'Policy Characteristics'!$C:$C,0)))</f>
        <v>Industry</v>
      </c>
      <c r="B495" s="272" t="str">
        <f>IF(ISBLANK(INDEX('Policy Characteristics'!B:B,MATCH($C495,'Policy Characteristics'!$C:$C,0))),"",INDEX('Policy Characteristics'!B:B,MATCH($C495,'Policy Characteristics'!$C:$C,0)))</f>
        <v>Electrification + Hydrogen</v>
      </c>
      <c r="C495" s="274" t="str">
        <f t="shared" si="31"/>
        <v>Fraction of Industrial Fuel Use Shifted to Other Fuels</v>
      </c>
      <c r="D495" s="6" t="s">
        <v>3191</v>
      </c>
      <c r="E495" s="44" t="s">
        <v>2788</v>
      </c>
      <c r="F495" t="s">
        <v>3161</v>
      </c>
      <c r="G495" s="44" t="s">
        <v>3224</v>
      </c>
      <c r="H495" s="43">
        <v>1236</v>
      </c>
      <c r="I495" s="44" t="s">
        <v>46</v>
      </c>
      <c r="J495" s="274" t="str">
        <f>IF(ISBLANK(INDEX('Policy Characteristics'!D:D,MATCH($C495,'Policy Characteristics'!$C:$C,0))),"",INDEX('Policy Characteristics'!D:D,MATCH($C495,'Policy Characteristics'!$C:$C,0)))</f>
        <v>Electrification + Hydrogen</v>
      </c>
      <c r="K495" s="272" t="str">
        <f>IF(ISBLANK(INDEX('Policy Characteristics'!E:E,MATCH($C495,'Policy Characteristics'!$C:$C,0))),"",INDEX('Policy Characteristics'!E:E,MATCH($C495,'Policy Characteristics'!$C:$C,0)))</f>
        <v>indst fuel type shifting</v>
      </c>
      <c r="L495" s="285">
        <f>IF(ISBLANK(INDEX('Policy Characteristics'!F:F,MATCH($C495,'Policy Characteristics'!$C:$C,0))),"",INDEX('Policy Characteristics'!F:F,MATCH($C495,'Policy Characteristics'!$C:$C,0)))</f>
        <v>0</v>
      </c>
      <c r="M495" s="285">
        <f>IF(ISBLANK(INDEX('Policy Characteristics'!G:G,MATCH($C495,'Policy Characteristics'!$C:$C,0))),"",INDEX('Policy Characteristics'!G:G,MATCH($C495,'Policy Characteristics'!$C:$C,0)))</f>
        <v>1</v>
      </c>
      <c r="N495" s="285">
        <f>IF(ISBLANK(INDEX('Policy Characteristics'!H:H,MATCH($C495,'Policy Characteristics'!$C:$C,0))),"",INDEX('Policy Characteristics'!H:H,MATCH($C495,'Policy Characteristics'!$C:$C,0)))</f>
        <v>0.01</v>
      </c>
      <c r="O495" s="272" t="str">
        <f>IF(ISBLANK(INDEX('Policy Characteristics'!I:I,MATCH($C495,'Policy Characteristics'!$C:$C,0))),"",INDEX('Policy Characteristics'!I:I,MATCH($C495,'Policy Characteristics'!$C:$C,0)))</f>
        <v>% of fuel shifted</v>
      </c>
      <c r="P495" s="272"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272" t="str">
        <f>IF(ISBLANK(INDEX('Policy Characteristics'!K:K,MATCH($C495,'Policy Characteristics'!$C:$C,0))),"",INDEX('Policy Characteristics'!K:K,MATCH($C495,'Policy Characteristics'!$C:$C,0)))</f>
        <v>industry-ag-main.html#fuel-switching</v>
      </c>
      <c r="R495" s="272" t="str">
        <f>IF(ISBLANK(INDEX('Policy Characteristics'!L:L,MATCH($C495,'Policy Characteristics'!$C:$C,0))),"",INDEX('Policy Characteristics'!L:L,MATCH($C495,'Policy Characteristics'!$C:$C,0)))</f>
        <v>industry-elec-and-hydrogen.html</v>
      </c>
    </row>
    <row r="496" spans="1:18" x14ac:dyDescent="0.25">
      <c r="A496" s="272" t="str">
        <f>IF(ISBLANK(INDEX('Policy Characteristics'!A:A,MATCH($C496,'Policy Characteristics'!$C:$C,0))),"",INDEX('Policy Characteristics'!A:A,MATCH($C496,'Policy Characteristics'!$C:$C,0)))</f>
        <v>Industry</v>
      </c>
      <c r="B496" s="272" t="str">
        <f>IF(ISBLANK(INDEX('Policy Characteristics'!B:B,MATCH($C496,'Policy Characteristics'!$C:$C,0))),"",INDEX('Policy Characteristics'!B:B,MATCH($C496,'Policy Characteristics'!$C:$C,0)))</f>
        <v>Electrification + Hydrogen</v>
      </c>
      <c r="C496" s="274" t="str">
        <f t="shared" si="31"/>
        <v>Fraction of Industrial Fuel Use Shifted to Other Fuels</v>
      </c>
      <c r="D496" s="6" t="s">
        <v>3191</v>
      </c>
      <c r="E496" s="44" t="s">
        <v>2785</v>
      </c>
      <c r="F496" t="s">
        <v>3161</v>
      </c>
      <c r="G496" s="44" t="s">
        <v>3225</v>
      </c>
      <c r="H496" s="43">
        <v>1237</v>
      </c>
      <c r="I496" s="44" t="s">
        <v>45</v>
      </c>
      <c r="J496" s="274" t="str">
        <f>IF(ISBLANK(INDEX('Policy Characteristics'!D:D,MATCH($C496,'Policy Characteristics'!$C:$C,0))),"",INDEX('Policy Characteristics'!D:D,MATCH($C496,'Policy Characteristics'!$C:$C,0)))</f>
        <v>Electrification + Hydrogen</v>
      </c>
      <c r="K496" s="272" t="str">
        <f>IF(ISBLANK(INDEX('Policy Characteristics'!E:E,MATCH($C496,'Policy Characteristics'!$C:$C,0))),"",INDEX('Policy Characteristics'!E:E,MATCH($C496,'Policy Characteristics'!$C:$C,0)))</f>
        <v>indst fuel type shifting</v>
      </c>
      <c r="L496" s="285">
        <f>IF(ISBLANK(INDEX('Policy Characteristics'!F:F,MATCH($C496,'Policy Characteristics'!$C:$C,0))),"",INDEX('Policy Characteristics'!F:F,MATCH($C496,'Policy Characteristics'!$C:$C,0)))</f>
        <v>0</v>
      </c>
      <c r="M496" s="285">
        <f>IF(ISBLANK(INDEX('Policy Characteristics'!G:G,MATCH($C496,'Policy Characteristics'!$C:$C,0))),"",INDEX('Policy Characteristics'!G:G,MATCH($C496,'Policy Characteristics'!$C:$C,0)))</f>
        <v>1</v>
      </c>
      <c r="N496" s="285">
        <f>IF(ISBLANK(INDEX('Policy Characteristics'!H:H,MATCH($C496,'Policy Characteristics'!$C:$C,0))),"",INDEX('Policy Characteristics'!H:H,MATCH($C496,'Policy Characteristics'!$C:$C,0)))</f>
        <v>0.01</v>
      </c>
      <c r="O496" s="272" t="str">
        <f>IF(ISBLANK(INDEX('Policy Characteristics'!I:I,MATCH($C496,'Policy Characteristics'!$C:$C,0))),"",INDEX('Policy Characteristics'!I:I,MATCH($C496,'Policy Characteristics'!$C:$C,0)))</f>
        <v>% of fuel shifted</v>
      </c>
      <c r="P496" s="272"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272" t="str">
        <f>IF(ISBLANK(INDEX('Policy Characteristics'!K:K,MATCH($C496,'Policy Characteristics'!$C:$C,0))),"",INDEX('Policy Characteristics'!K:K,MATCH($C496,'Policy Characteristics'!$C:$C,0)))</f>
        <v>industry-ag-main.html#fuel-switching</v>
      </c>
      <c r="R496" s="272" t="str">
        <f>IF(ISBLANK(INDEX('Policy Characteristics'!L:L,MATCH($C496,'Policy Characteristics'!$C:$C,0))),"",INDEX('Policy Characteristics'!L:L,MATCH($C496,'Policy Characteristics'!$C:$C,0)))</f>
        <v>industry-elec-and-hydrogen.html</v>
      </c>
    </row>
    <row r="497" spans="1:18" x14ac:dyDescent="0.25">
      <c r="A497" s="272" t="str">
        <f>IF(ISBLANK(INDEX('Policy Characteristics'!A:A,MATCH($C497,'Policy Characteristics'!$C:$C,0))),"",INDEX('Policy Characteristics'!A:A,MATCH($C497,'Policy Characteristics'!$C:$C,0)))</f>
        <v>Industry</v>
      </c>
      <c r="B497" s="272" t="str">
        <f>IF(ISBLANK(INDEX('Policy Characteristics'!B:B,MATCH($C497,'Policy Characteristics'!$C:$C,0))),"",INDEX('Policy Characteristics'!B:B,MATCH($C497,'Policy Characteristics'!$C:$C,0)))</f>
        <v>Electrification + Hydrogen</v>
      </c>
      <c r="C497" s="274" t="str">
        <f t="shared" si="31"/>
        <v>Fraction of Industrial Fuel Use Shifted to Other Fuels</v>
      </c>
      <c r="D497" s="6" t="s">
        <v>3192</v>
      </c>
      <c r="E497" s="44" t="s">
        <v>2445</v>
      </c>
      <c r="F497" t="s">
        <v>3162</v>
      </c>
      <c r="G497" s="44" t="s">
        <v>3216</v>
      </c>
      <c r="H497" s="43">
        <v>1238</v>
      </c>
      <c r="I497" s="44" t="s">
        <v>45</v>
      </c>
      <c r="J497" s="274" t="str">
        <f>IF(ISBLANK(INDEX('Policy Characteristics'!D:D,MATCH($C497,'Policy Characteristics'!$C:$C,0))),"",INDEX('Policy Characteristics'!D:D,MATCH($C497,'Policy Characteristics'!$C:$C,0)))</f>
        <v>Electrification + Hydrogen</v>
      </c>
      <c r="K497" s="272" t="str">
        <f>IF(ISBLANK(INDEX('Policy Characteristics'!E:E,MATCH($C497,'Policy Characteristics'!$C:$C,0))),"",INDEX('Policy Characteristics'!E:E,MATCH($C497,'Policy Characteristics'!$C:$C,0)))</f>
        <v>indst fuel type shifting</v>
      </c>
      <c r="L497" s="285">
        <f>IF(ISBLANK(INDEX('Policy Characteristics'!F:F,MATCH($C497,'Policy Characteristics'!$C:$C,0))),"",INDEX('Policy Characteristics'!F:F,MATCH($C497,'Policy Characteristics'!$C:$C,0)))</f>
        <v>0</v>
      </c>
      <c r="M497" s="285">
        <f>IF(ISBLANK(INDEX('Policy Characteristics'!G:G,MATCH($C497,'Policy Characteristics'!$C:$C,0))),"",INDEX('Policy Characteristics'!G:G,MATCH($C497,'Policy Characteristics'!$C:$C,0)))</f>
        <v>1</v>
      </c>
      <c r="N497" s="285">
        <f>IF(ISBLANK(INDEX('Policy Characteristics'!H:H,MATCH($C497,'Policy Characteristics'!$C:$C,0))),"",INDEX('Policy Characteristics'!H:H,MATCH($C497,'Policy Characteristics'!$C:$C,0)))</f>
        <v>0.01</v>
      </c>
      <c r="O497" s="272" t="str">
        <f>IF(ISBLANK(INDEX('Policy Characteristics'!I:I,MATCH($C497,'Policy Characteristics'!$C:$C,0))),"",INDEX('Policy Characteristics'!I:I,MATCH($C497,'Policy Characteristics'!$C:$C,0)))</f>
        <v>% of fuel shifted</v>
      </c>
      <c r="P497" s="272"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272" t="str">
        <f>IF(ISBLANK(INDEX('Policy Characteristics'!K:K,MATCH($C497,'Policy Characteristics'!$C:$C,0))),"",INDEX('Policy Characteristics'!K:K,MATCH($C497,'Policy Characteristics'!$C:$C,0)))</f>
        <v>industry-ag-main.html#fuel-switching</v>
      </c>
      <c r="R497" s="272" t="str">
        <f>IF(ISBLANK(INDEX('Policy Characteristics'!L:L,MATCH($C497,'Policy Characteristics'!$C:$C,0))),"",INDEX('Policy Characteristics'!L:L,MATCH($C497,'Policy Characteristics'!$C:$C,0)))</f>
        <v>industry-elec-and-hydrogen.html</v>
      </c>
    </row>
    <row r="498" spans="1:18" x14ac:dyDescent="0.25">
      <c r="A498" s="272" t="str">
        <f>IF(ISBLANK(INDEX('Policy Characteristics'!A:A,MATCH($C498,'Policy Characteristics'!$C:$C,0))),"",INDEX('Policy Characteristics'!A:A,MATCH($C498,'Policy Characteristics'!$C:$C,0)))</f>
        <v>Industry</v>
      </c>
      <c r="B498" s="272" t="str">
        <f>IF(ISBLANK(INDEX('Policy Characteristics'!B:B,MATCH($C498,'Policy Characteristics'!$C:$C,0))),"",INDEX('Policy Characteristics'!B:B,MATCH($C498,'Policy Characteristics'!$C:$C,0)))</f>
        <v>Electrification + Hydrogen</v>
      </c>
      <c r="C498" s="274" t="str">
        <f t="shared" si="31"/>
        <v>Fraction of Industrial Fuel Use Shifted to Other Fuels</v>
      </c>
      <c r="D498" s="6" t="s">
        <v>3192</v>
      </c>
      <c r="E498" s="44" t="s">
        <v>2446</v>
      </c>
      <c r="F498" t="s">
        <v>3162</v>
      </c>
      <c r="G498" s="44" t="s">
        <v>3217</v>
      </c>
      <c r="H498" s="43">
        <v>1239</v>
      </c>
      <c r="I498" s="44" t="s">
        <v>46</v>
      </c>
      <c r="J498" s="274" t="str">
        <f>IF(ISBLANK(INDEX('Policy Characteristics'!D:D,MATCH($C498,'Policy Characteristics'!$C:$C,0))),"",INDEX('Policy Characteristics'!D:D,MATCH($C498,'Policy Characteristics'!$C:$C,0)))</f>
        <v>Electrification + Hydrogen</v>
      </c>
      <c r="K498" s="272" t="str">
        <f>IF(ISBLANK(INDEX('Policy Characteristics'!E:E,MATCH($C498,'Policy Characteristics'!$C:$C,0))),"",INDEX('Policy Characteristics'!E:E,MATCH($C498,'Policy Characteristics'!$C:$C,0)))</f>
        <v>indst fuel type shifting</v>
      </c>
      <c r="L498" s="285">
        <f>IF(ISBLANK(INDEX('Policy Characteristics'!F:F,MATCH($C498,'Policy Characteristics'!$C:$C,0))),"",INDEX('Policy Characteristics'!F:F,MATCH($C498,'Policy Characteristics'!$C:$C,0)))</f>
        <v>0</v>
      </c>
      <c r="M498" s="285">
        <f>IF(ISBLANK(INDEX('Policy Characteristics'!G:G,MATCH($C498,'Policy Characteristics'!$C:$C,0))),"",INDEX('Policy Characteristics'!G:G,MATCH($C498,'Policy Characteristics'!$C:$C,0)))</f>
        <v>1</v>
      </c>
      <c r="N498" s="285">
        <f>IF(ISBLANK(INDEX('Policy Characteristics'!H:H,MATCH($C498,'Policy Characteristics'!$C:$C,0))),"",INDEX('Policy Characteristics'!H:H,MATCH($C498,'Policy Characteristics'!$C:$C,0)))</f>
        <v>0.01</v>
      </c>
      <c r="O498" s="272" t="str">
        <f>IF(ISBLANK(INDEX('Policy Characteristics'!I:I,MATCH($C498,'Policy Characteristics'!$C:$C,0))),"",INDEX('Policy Characteristics'!I:I,MATCH($C498,'Policy Characteristics'!$C:$C,0)))</f>
        <v>% of fuel shifted</v>
      </c>
      <c r="P498" s="272"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272" t="str">
        <f>IF(ISBLANK(INDEX('Policy Characteristics'!K:K,MATCH($C498,'Policy Characteristics'!$C:$C,0))),"",INDEX('Policy Characteristics'!K:K,MATCH($C498,'Policy Characteristics'!$C:$C,0)))</f>
        <v>industry-ag-main.html#fuel-switching</v>
      </c>
      <c r="R498" s="272" t="str">
        <f>IF(ISBLANK(INDEX('Policy Characteristics'!L:L,MATCH($C498,'Policy Characteristics'!$C:$C,0))),"",INDEX('Policy Characteristics'!L:L,MATCH($C498,'Policy Characteristics'!$C:$C,0)))</f>
        <v>industry-elec-and-hydrogen.html</v>
      </c>
    </row>
    <row r="499" spans="1:18" x14ac:dyDescent="0.25">
      <c r="A499" s="272" t="str">
        <f>IF(ISBLANK(INDEX('Policy Characteristics'!A:A,MATCH($C499,'Policy Characteristics'!$C:$C,0))),"",INDEX('Policy Characteristics'!A:A,MATCH($C499,'Policy Characteristics'!$C:$C,0)))</f>
        <v>Industry</v>
      </c>
      <c r="B499" s="272" t="str">
        <f>IF(ISBLANK(INDEX('Policy Characteristics'!B:B,MATCH($C499,'Policy Characteristics'!$C:$C,0))),"",INDEX('Policy Characteristics'!B:B,MATCH($C499,'Policy Characteristics'!$C:$C,0)))</f>
        <v>Electrification + Hydrogen</v>
      </c>
      <c r="C499" s="274" t="str">
        <f t="shared" si="31"/>
        <v>Fraction of Industrial Fuel Use Shifted to Other Fuels</v>
      </c>
      <c r="D499" s="6" t="s">
        <v>3192</v>
      </c>
      <c r="E499" s="44" t="s">
        <v>2447</v>
      </c>
      <c r="F499" t="s">
        <v>3162</v>
      </c>
      <c r="G499" s="44" t="s">
        <v>3218</v>
      </c>
      <c r="H499" s="43">
        <v>1240</v>
      </c>
      <c r="I499" s="44" t="s">
        <v>46</v>
      </c>
      <c r="J499" s="274" t="str">
        <f>IF(ISBLANK(INDEX('Policy Characteristics'!D:D,MATCH($C499,'Policy Characteristics'!$C:$C,0))),"",INDEX('Policy Characteristics'!D:D,MATCH($C499,'Policy Characteristics'!$C:$C,0)))</f>
        <v>Electrification + Hydrogen</v>
      </c>
      <c r="K499" s="272" t="str">
        <f>IF(ISBLANK(INDEX('Policy Characteristics'!E:E,MATCH($C499,'Policy Characteristics'!$C:$C,0))),"",INDEX('Policy Characteristics'!E:E,MATCH($C499,'Policy Characteristics'!$C:$C,0)))</f>
        <v>indst fuel type shifting</v>
      </c>
      <c r="L499" s="285">
        <f>IF(ISBLANK(INDEX('Policy Characteristics'!F:F,MATCH($C499,'Policy Characteristics'!$C:$C,0))),"",INDEX('Policy Characteristics'!F:F,MATCH($C499,'Policy Characteristics'!$C:$C,0)))</f>
        <v>0</v>
      </c>
      <c r="M499" s="285">
        <f>IF(ISBLANK(INDEX('Policy Characteristics'!G:G,MATCH($C499,'Policy Characteristics'!$C:$C,0))),"",INDEX('Policy Characteristics'!G:G,MATCH($C499,'Policy Characteristics'!$C:$C,0)))</f>
        <v>1</v>
      </c>
      <c r="N499" s="285">
        <f>IF(ISBLANK(INDEX('Policy Characteristics'!H:H,MATCH($C499,'Policy Characteristics'!$C:$C,0))),"",INDEX('Policy Characteristics'!H:H,MATCH($C499,'Policy Characteristics'!$C:$C,0)))</f>
        <v>0.01</v>
      </c>
      <c r="O499" s="272" t="str">
        <f>IF(ISBLANK(INDEX('Policy Characteristics'!I:I,MATCH($C499,'Policy Characteristics'!$C:$C,0))),"",INDEX('Policy Characteristics'!I:I,MATCH($C499,'Policy Characteristics'!$C:$C,0)))</f>
        <v>% of fuel shifted</v>
      </c>
      <c r="P499" s="272"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272" t="str">
        <f>IF(ISBLANK(INDEX('Policy Characteristics'!K:K,MATCH($C499,'Policy Characteristics'!$C:$C,0))),"",INDEX('Policy Characteristics'!K:K,MATCH($C499,'Policy Characteristics'!$C:$C,0)))</f>
        <v>industry-ag-main.html#fuel-switching</v>
      </c>
      <c r="R499" s="272" t="str">
        <f>IF(ISBLANK(INDEX('Policy Characteristics'!L:L,MATCH($C499,'Policy Characteristics'!$C:$C,0))),"",INDEX('Policy Characteristics'!L:L,MATCH($C499,'Policy Characteristics'!$C:$C,0)))</f>
        <v>industry-elec-and-hydrogen.html</v>
      </c>
    </row>
    <row r="500" spans="1:18" x14ac:dyDescent="0.25">
      <c r="A500" s="272" t="str">
        <f>IF(ISBLANK(INDEX('Policy Characteristics'!A:A,MATCH($C500,'Policy Characteristics'!$C:$C,0))),"",INDEX('Policy Characteristics'!A:A,MATCH($C500,'Policy Characteristics'!$C:$C,0)))</f>
        <v>Industry</v>
      </c>
      <c r="B500" s="272" t="str">
        <f>IF(ISBLANK(INDEX('Policy Characteristics'!B:B,MATCH($C500,'Policy Characteristics'!$C:$C,0))),"",INDEX('Policy Characteristics'!B:B,MATCH($C500,'Policy Characteristics'!$C:$C,0)))</f>
        <v>Electrification + Hydrogen</v>
      </c>
      <c r="C500" s="274" t="str">
        <f t="shared" ref="C500:C501" si="32">C$467</f>
        <v>Fraction of Industrial Fuel Use Shifted to Other Fuels</v>
      </c>
      <c r="D500" s="6" t="s">
        <v>3192</v>
      </c>
      <c r="E500" s="44" t="s">
        <v>2448</v>
      </c>
      <c r="F500" t="s">
        <v>3162</v>
      </c>
      <c r="G500" s="44" t="s">
        <v>3219</v>
      </c>
      <c r="H500" s="43">
        <v>1241</v>
      </c>
      <c r="I500" s="44" t="s">
        <v>46</v>
      </c>
      <c r="J500" s="274" t="str">
        <f>IF(ISBLANK(INDEX('Policy Characteristics'!D:D,MATCH($C500,'Policy Characteristics'!$C:$C,0))),"",INDEX('Policy Characteristics'!D:D,MATCH($C500,'Policy Characteristics'!$C:$C,0)))</f>
        <v>Electrification + Hydrogen</v>
      </c>
      <c r="K500" s="272" t="str">
        <f>IF(ISBLANK(INDEX('Policy Characteristics'!E:E,MATCH($C500,'Policy Characteristics'!$C:$C,0))),"",INDEX('Policy Characteristics'!E:E,MATCH($C500,'Policy Characteristics'!$C:$C,0)))</f>
        <v>indst fuel type shifting</v>
      </c>
      <c r="L500" s="285">
        <f>IF(ISBLANK(INDEX('Policy Characteristics'!F:F,MATCH($C500,'Policy Characteristics'!$C:$C,0))),"",INDEX('Policy Characteristics'!F:F,MATCH($C500,'Policy Characteristics'!$C:$C,0)))</f>
        <v>0</v>
      </c>
      <c r="M500" s="285">
        <f>IF(ISBLANK(INDEX('Policy Characteristics'!G:G,MATCH($C500,'Policy Characteristics'!$C:$C,0))),"",INDEX('Policy Characteristics'!G:G,MATCH($C500,'Policy Characteristics'!$C:$C,0)))</f>
        <v>1</v>
      </c>
      <c r="N500" s="285">
        <f>IF(ISBLANK(INDEX('Policy Characteristics'!H:H,MATCH($C500,'Policy Characteristics'!$C:$C,0))),"",INDEX('Policy Characteristics'!H:H,MATCH($C500,'Policy Characteristics'!$C:$C,0)))</f>
        <v>0.01</v>
      </c>
      <c r="O500" s="272" t="str">
        <f>IF(ISBLANK(INDEX('Policy Characteristics'!I:I,MATCH($C500,'Policy Characteristics'!$C:$C,0))),"",INDEX('Policy Characteristics'!I:I,MATCH($C500,'Policy Characteristics'!$C:$C,0)))</f>
        <v>% of fuel shifted</v>
      </c>
      <c r="P500" s="272"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272" t="str">
        <f>IF(ISBLANK(INDEX('Policy Characteristics'!K:K,MATCH($C500,'Policy Characteristics'!$C:$C,0))),"",INDEX('Policy Characteristics'!K:K,MATCH($C500,'Policy Characteristics'!$C:$C,0)))</f>
        <v>industry-ag-main.html#fuel-switching</v>
      </c>
      <c r="R500" s="272" t="str">
        <f>IF(ISBLANK(INDEX('Policy Characteristics'!L:L,MATCH($C500,'Policy Characteristics'!$C:$C,0))),"",INDEX('Policy Characteristics'!L:L,MATCH($C500,'Policy Characteristics'!$C:$C,0)))</f>
        <v>industry-elec-and-hydrogen.html</v>
      </c>
    </row>
    <row r="501" spans="1:18" x14ac:dyDescent="0.25">
      <c r="A501" s="272" t="str">
        <f>IF(ISBLANK(INDEX('Policy Characteristics'!A:A,MATCH($C501,'Policy Characteristics'!$C:$C,0))),"",INDEX('Policy Characteristics'!A:A,MATCH($C501,'Policy Characteristics'!$C:$C,0)))</f>
        <v>Industry</v>
      </c>
      <c r="B501" s="272" t="str">
        <f>IF(ISBLANK(INDEX('Policy Characteristics'!B:B,MATCH($C501,'Policy Characteristics'!$C:$C,0))),"",INDEX('Policy Characteristics'!B:B,MATCH($C501,'Policy Characteristics'!$C:$C,0)))</f>
        <v>Electrification + Hydrogen</v>
      </c>
      <c r="C501" s="274" t="str">
        <f t="shared" si="32"/>
        <v>Fraction of Industrial Fuel Use Shifted to Other Fuels</v>
      </c>
      <c r="D501" s="6" t="s">
        <v>3192</v>
      </c>
      <c r="E501" s="44" t="s">
        <v>2449</v>
      </c>
      <c r="F501" t="s">
        <v>3162</v>
      </c>
      <c r="G501" s="44" t="s">
        <v>3220</v>
      </c>
      <c r="H501" s="43">
        <v>1242</v>
      </c>
      <c r="I501" s="44" t="s">
        <v>46</v>
      </c>
      <c r="J501" s="274" t="str">
        <f>IF(ISBLANK(INDEX('Policy Characteristics'!D:D,MATCH($C501,'Policy Characteristics'!$C:$C,0))),"",INDEX('Policy Characteristics'!D:D,MATCH($C501,'Policy Characteristics'!$C:$C,0)))</f>
        <v>Electrification + Hydrogen</v>
      </c>
      <c r="K501" s="272" t="str">
        <f>IF(ISBLANK(INDEX('Policy Characteristics'!E:E,MATCH($C501,'Policy Characteristics'!$C:$C,0))),"",INDEX('Policy Characteristics'!E:E,MATCH($C501,'Policy Characteristics'!$C:$C,0)))</f>
        <v>indst fuel type shifting</v>
      </c>
      <c r="L501" s="285">
        <f>IF(ISBLANK(INDEX('Policy Characteristics'!F:F,MATCH($C501,'Policy Characteristics'!$C:$C,0))),"",INDEX('Policy Characteristics'!F:F,MATCH($C501,'Policy Characteristics'!$C:$C,0)))</f>
        <v>0</v>
      </c>
      <c r="M501" s="285">
        <f>IF(ISBLANK(INDEX('Policy Characteristics'!G:G,MATCH($C501,'Policy Characteristics'!$C:$C,0))),"",INDEX('Policy Characteristics'!G:G,MATCH($C501,'Policy Characteristics'!$C:$C,0)))</f>
        <v>1</v>
      </c>
      <c r="N501" s="285">
        <f>IF(ISBLANK(INDEX('Policy Characteristics'!H:H,MATCH($C501,'Policy Characteristics'!$C:$C,0))),"",INDEX('Policy Characteristics'!H:H,MATCH($C501,'Policy Characteristics'!$C:$C,0)))</f>
        <v>0.01</v>
      </c>
      <c r="O501" s="272" t="str">
        <f>IF(ISBLANK(INDEX('Policy Characteristics'!I:I,MATCH($C501,'Policy Characteristics'!$C:$C,0))),"",INDEX('Policy Characteristics'!I:I,MATCH($C501,'Policy Characteristics'!$C:$C,0)))</f>
        <v>% of fuel shifted</v>
      </c>
      <c r="P501" s="272"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272" t="str">
        <f>IF(ISBLANK(INDEX('Policy Characteristics'!K:K,MATCH($C501,'Policy Characteristics'!$C:$C,0))),"",INDEX('Policy Characteristics'!K:K,MATCH($C501,'Policy Characteristics'!$C:$C,0)))</f>
        <v>industry-ag-main.html#fuel-switching</v>
      </c>
      <c r="R501" s="272" t="str">
        <f>IF(ISBLANK(INDEX('Policy Characteristics'!L:L,MATCH($C501,'Policy Characteristics'!$C:$C,0))),"",INDEX('Policy Characteristics'!L:L,MATCH($C501,'Policy Characteristics'!$C:$C,0)))</f>
        <v>industry-elec-and-hydrogen.html</v>
      </c>
    </row>
    <row r="502" spans="1:18" x14ac:dyDescent="0.25">
      <c r="A502" s="272" t="str">
        <f>IF(ISBLANK(INDEX('Policy Characteristics'!A:A,MATCH($C502,'Policy Characteristics'!$C:$C,0))),"",INDEX('Policy Characteristics'!A:A,MATCH($C502,'Policy Characteristics'!$C:$C,0)))</f>
        <v>Industry</v>
      </c>
      <c r="B502" s="272" t="str">
        <f>IF(ISBLANK(INDEX('Policy Characteristics'!B:B,MATCH($C502,'Policy Characteristics'!$C:$C,0))),"",INDEX('Policy Characteristics'!B:B,MATCH($C502,'Policy Characteristics'!$C:$C,0)))</f>
        <v>Electrification + Hydrogen</v>
      </c>
      <c r="C502" s="274" t="str">
        <f t="shared" ref="C502:C547" si="33">C$467</f>
        <v>Fraction of Industrial Fuel Use Shifted to Other Fuels</v>
      </c>
      <c r="D502" s="6" t="s">
        <v>3192</v>
      </c>
      <c r="E502" s="44" t="s">
        <v>2450</v>
      </c>
      <c r="F502" t="s">
        <v>3162</v>
      </c>
      <c r="G502" s="44" t="s">
        <v>3221</v>
      </c>
      <c r="H502" s="43">
        <v>1243</v>
      </c>
      <c r="I502" s="44" t="s">
        <v>46</v>
      </c>
      <c r="J502" s="274" t="str">
        <f>IF(ISBLANK(INDEX('Policy Characteristics'!D:D,MATCH($C502,'Policy Characteristics'!$C:$C,0))),"",INDEX('Policy Characteristics'!D:D,MATCH($C502,'Policy Characteristics'!$C:$C,0)))</f>
        <v>Electrification + Hydrogen</v>
      </c>
      <c r="K502" s="272" t="str">
        <f>IF(ISBLANK(INDEX('Policy Characteristics'!E:E,MATCH($C502,'Policy Characteristics'!$C:$C,0))),"",INDEX('Policy Characteristics'!E:E,MATCH($C502,'Policy Characteristics'!$C:$C,0)))</f>
        <v>indst fuel type shifting</v>
      </c>
      <c r="L502" s="285">
        <f>IF(ISBLANK(INDEX('Policy Characteristics'!F:F,MATCH($C502,'Policy Characteristics'!$C:$C,0))),"",INDEX('Policy Characteristics'!F:F,MATCH($C502,'Policy Characteristics'!$C:$C,0)))</f>
        <v>0</v>
      </c>
      <c r="M502" s="285">
        <f>IF(ISBLANK(INDEX('Policy Characteristics'!G:G,MATCH($C502,'Policy Characteristics'!$C:$C,0))),"",INDEX('Policy Characteristics'!G:G,MATCH($C502,'Policy Characteristics'!$C:$C,0)))</f>
        <v>1</v>
      </c>
      <c r="N502" s="285">
        <f>IF(ISBLANK(INDEX('Policy Characteristics'!H:H,MATCH($C502,'Policy Characteristics'!$C:$C,0))),"",INDEX('Policy Characteristics'!H:H,MATCH($C502,'Policy Characteristics'!$C:$C,0)))</f>
        <v>0.01</v>
      </c>
      <c r="O502" s="272" t="str">
        <f>IF(ISBLANK(INDEX('Policy Characteristics'!I:I,MATCH($C502,'Policy Characteristics'!$C:$C,0))),"",INDEX('Policy Characteristics'!I:I,MATCH($C502,'Policy Characteristics'!$C:$C,0)))</f>
        <v>% of fuel shifted</v>
      </c>
      <c r="P502" s="272"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272" t="str">
        <f>IF(ISBLANK(INDEX('Policy Characteristics'!K:K,MATCH($C502,'Policy Characteristics'!$C:$C,0))),"",INDEX('Policy Characteristics'!K:K,MATCH($C502,'Policy Characteristics'!$C:$C,0)))</f>
        <v>industry-ag-main.html#fuel-switching</v>
      </c>
      <c r="R502" s="272" t="str">
        <f>IF(ISBLANK(INDEX('Policy Characteristics'!L:L,MATCH($C502,'Policy Characteristics'!$C:$C,0))),"",INDEX('Policy Characteristics'!L:L,MATCH($C502,'Policy Characteristics'!$C:$C,0)))</f>
        <v>industry-elec-and-hydrogen.html</v>
      </c>
    </row>
    <row r="503" spans="1:18" x14ac:dyDescent="0.25">
      <c r="A503" s="272" t="str">
        <f>IF(ISBLANK(INDEX('Policy Characteristics'!A:A,MATCH($C503,'Policy Characteristics'!$C:$C,0))),"",INDEX('Policy Characteristics'!A:A,MATCH($C503,'Policy Characteristics'!$C:$C,0)))</f>
        <v>Industry</v>
      </c>
      <c r="B503" s="272" t="str">
        <f>IF(ISBLANK(INDEX('Policy Characteristics'!B:B,MATCH($C503,'Policy Characteristics'!$C:$C,0))),"",INDEX('Policy Characteristics'!B:B,MATCH($C503,'Policy Characteristics'!$C:$C,0)))</f>
        <v>Electrification + Hydrogen</v>
      </c>
      <c r="C503" s="274" t="str">
        <f t="shared" si="33"/>
        <v>Fraction of Industrial Fuel Use Shifted to Other Fuels</v>
      </c>
      <c r="D503" s="6" t="s">
        <v>3192</v>
      </c>
      <c r="E503" s="44" t="s">
        <v>2786</v>
      </c>
      <c r="F503" t="s">
        <v>3162</v>
      </c>
      <c r="G503" s="44" t="s">
        <v>3222</v>
      </c>
      <c r="H503" s="43">
        <v>1244</v>
      </c>
      <c r="I503" s="44" t="s">
        <v>46</v>
      </c>
      <c r="J503" s="274" t="str">
        <f>IF(ISBLANK(INDEX('Policy Characteristics'!D:D,MATCH($C503,'Policy Characteristics'!$C:$C,0))),"",INDEX('Policy Characteristics'!D:D,MATCH($C503,'Policy Characteristics'!$C:$C,0)))</f>
        <v>Electrification + Hydrogen</v>
      </c>
      <c r="K503" s="272" t="str">
        <f>IF(ISBLANK(INDEX('Policy Characteristics'!E:E,MATCH($C503,'Policy Characteristics'!$C:$C,0))),"",INDEX('Policy Characteristics'!E:E,MATCH($C503,'Policy Characteristics'!$C:$C,0)))</f>
        <v>indst fuel type shifting</v>
      </c>
      <c r="L503" s="285">
        <f>IF(ISBLANK(INDEX('Policy Characteristics'!F:F,MATCH($C503,'Policy Characteristics'!$C:$C,0))),"",INDEX('Policy Characteristics'!F:F,MATCH($C503,'Policy Characteristics'!$C:$C,0)))</f>
        <v>0</v>
      </c>
      <c r="M503" s="285">
        <f>IF(ISBLANK(INDEX('Policy Characteristics'!G:G,MATCH($C503,'Policy Characteristics'!$C:$C,0))),"",INDEX('Policy Characteristics'!G:G,MATCH($C503,'Policy Characteristics'!$C:$C,0)))</f>
        <v>1</v>
      </c>
      <c r="N503" s="285">
        <f>IF(ISBLANK(INDEX('Policy Characteristics'!H:H,MATCH($C503,'Policy Characteristics'!$C:$C,0))),"",INDEX('Policy Characteristics'!H:H,MATCH($C503,'Policy Characteristics'!$C:$C,0)))</f>
        <v>0.01</v>
      </c>
      <c r="O503" s="272" t="str">
        <f>IF(ISBLANK(INDEX('Policy Characteristics'!I:I,MATCH($C503,'Policy Characteristics'!$C:$C,0))),"",INDEX('Policy Characteristics'!I:I,MATCH($C503,'Policy Characteristics'!$C:$C,0)))</f>
        <v>% of fuel shifted</v>
      </c>
      <c r="P503" s="272"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272" t="str">
        <f>IF(ISBLANK(INDEX('Policy Characteristics'!K:K,MATCH($C503,'Policy Characteristics'!$C:$C,0))),"",INDEX('Policy Characteristics'!K:K,MATCH($C503,'Policy Characteristics'!$C:$C,0)))</f>
        <v>industry-ag-main.html#fuel-switching</v>
      </c>
      <c r="R503" s="272" t="str">
        <f>IF(ISBLANK(INDEX('Policy Characteristics'!L:L,MATCH($C503,'Policy Characteristics'!$C:$C,0))),"",INDEX('Policy Characteristics'!L:L,MATCH($C503,'Policy Characteristics'!$C:$C,0)))</f>
        <v>industry-elec-and-hydrogen.html</v>
      </c>
    </row>
    <row r="504" spans="1:18" x14ac:dyDescent="0.25">
      <c r="A504" s="272" t="str">
        <f>IF(ISBLANK(INDEX('Policy Characteristics'!A:A,MATCH($C504,'Policy Characteristics'!$C:$C,0))),"",INDEX('Policy Characteristics'!A:A,MATCH($C504,'Policy Characteristics'!$C:$C,0)))</f>
        <v>Industry</v>
      </c>
      <c r="B504" s="272" t="str">
        <f>IF(ISBLANK(INDEX('Policy Characteristics'!B:B,MATCH($C504,'Policy Characteristics'!$C:$C,0))),"",INDEX('Policy Characteristics'!B:B,MATCH($C504,'Policy Characteristics'!$C:$C,0)))</f>
        <v>Electrification + Hydrogen</v>
      </c>
      <c r="C504" s="274" t="str">
        <f t="shared" si="33"/>
        <v>Fraction of Industrial Fuel Use Shifted to Other Fuels</v>
      </c>
      <c r="D504" s="6" t="s">
        <v>3192</v>
      </c>
      <c r="E504" s="44" t="s">
        <v>2787</v>
      </c>
      <c r="F504" t="s">
        <v>3162</v>
      </c>
      <c r="G504" s="44" t="s">
        <v>3223</v>
      </c>
      <c r="H504" s="43">
        <v>1245</v>
      </c>
      <c r="I504" s="44" t="s">
        <v>46</v>
      </c>
      <c r="J504" s="274" t="str">
        <f>IF(ISBLANK(INDEX('Policy Characteristics'!D:D,MATCH($C504,'Policy Characteristics'!$C:$C,0))),"",INDEX('Policy Characteristics'!D:D,MATCH($C504,'Policy Characteristics'!$C:$C,0)))</f>
        <v>Electrification + Hydrogen</v>
      </c>
      <c r="K504" s="272" t="str">
        <f>IF(ISBLANK(INDEX('Policy Characteristics'!E:E,MATCH($C504,'Policy Characteristics'!$C:$C,0))),"",INDEX('Policy Characteristics'!E:E,MATCH($C504,'Policy Characteristics'!$C:$C,0)))</f>
        <v>indst fuel type shifting</v>
      </c>
      <c r="L504" s="285">
        <f>IF(ISBLANK(INDEX('Policy Characteristics'!F:F,MATCH($C504,'Policy Characteristics'!$C:$C,0))),"",INDEX('Policy Characteristics'!F:F,MATCH($C504,'Policy Characteristics'!$C:$C,0)))</f>
        <v>0</v>
      </c>
      <c r="M504" s="285">
        <f>IF(ISBLANK(INDEX('Policy Characteristics'!G:G,MATCH($C504,'Policy Characteristics'!$C:$C,0))),"",INDEX('Policy Characteristics'!G:G,MATCH($C504,'Policy Characteristics'!$C:$C,0)))</f>
        <v>1</v>
      </c>
      <c r="N504" s="285">
        <f>IF(ISBLANK(INDEX('Policy Characteristics'!H:H,MATCH($C504,'Policy Characteristics'!$C:$C,0))),"",INDEX('Policy Characteristics'!H:H,MATCH($C504,'Policy Characteristics'!$C:$C,0)))</f>
        <v>0.01</v>
      </c>
      <c r="O504" s="272" t="str">
        <f>IF(ISBLANK(INDEX('Policy Characteristics'!I:I,MATCH($C504,'Policy Characteristics'!$C:$C,0))),"",INDEX('Policy Characteristics'!I:I,MATCH($C504,'Policy Characteristics'!$C:$C,0)))</f>
        <v>% of fuel shifted</v>
      </c>
      <c r="P504" s="272"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272" t="str">
        <f>IF(ISBLANK(INDEX('Policy Characteristics'!K:K,MATCH($C504,'Policy Characteristics'!$C:$C,0))),"",INDEX('Policy Characteristics'!K:K,MATCH($C504,'Policy Characteristics'!$C:$C,0)))</f>
        <v>industry-ag-main.html#fuel-switching</v>
      </c>
      <c r="R504" s="272" t="str">
        <f>IF(ISBLANK(INDEX('Policy Characteristics'!L:L,MATCH($C504,'Policy Characteristics'!$C:$C,0))),"",INDEX('Policy Characteristics'!L:L,MATCH($C504,'Policy Characteristics'!$C:$C,0)))</f>
        <v>industry-elec-and-hydrogen.html</v>
      </c>
    </row>
    <row r="505" spans="1:18" x14ac:dyDescent="0.25">
      <c r="A505" s="272" t="str">
        <f>IF(ISBLANK(INDEX('Policy Characteristics'!A:A,MATCH($C505,'Policy Characteristics'!$C:$C,0))),"",INDEX('Policy Characteristics'!A:A,MATCH($C505,'Policy Characteristics'!$C:$C,0)))</f>
        <v>Industry</v>
      </c>
      <c r="B505" s="272" t="str">
        <f>IF(ISBLANK(INDEX('Policy Characteristics'!B:B,MATCH($C505,'Policy Characteristics'!$C:$C,0))),"",INDEX('Policy Characteristics'!B:B,MATCH($C505,'Policy Characteristics'!$C:$C,0)))</f>
        <v>Electrification + Hydrogen</v>
      </c>
      <c r="C505" s="274" t="str">
        <f t="shared" si="33"/>
        <v>Fraction of Industrial Fuel Use Shifted to Other Fuels</v>
      </c>
      <c r="D505" s="6" t="s">
        <v>3192</v>
      </c>
      <c r="E505" s="44" t="s">
        <v>2788</v>
      </c>
      <c r="F505" t="s">
        <v>3162</v>
      </c>
      <c r="G505" s="44" t="s">
        <v>3224</v>
      </c>
      <c r="H505" s="43">
        <v>1246</v>
      </c>
      <c r="I505" s="44" t="s">
        <v>46</v>
      </c>
      <c r="J505" s="274" t="str">
        <f>IF(ISBLANK(INDEX('Policy Characteristics'!D:D,MATCH($C505,'Policy Characteristics'!$C:$C,0))),"",INDEX('Policy Characteristics'!D:D,MATCH($C505,'Policy Characteristics'!$C:$C,0)))</f>
        <v>Electrification + Hydrogen</v>
      </c>
      <c r="K505" s="272" t="str">
        <f>IF(ISBLANK(INDEX('Policy Characteristics'!E:E,MATCH($C505,'Policy Characteristics'!$C:$C,0))),"",INDEX('Policy Characteristics'!E:E,MATCH($C505,'Policy Characteristics'!$C:$C,0)))</f>
        <v>indst fuel type shifting</v>
      </c>
      <c r="L505" s="285">
        <f>IF(ISBLANK(INDEX('Policy Characteristics'!F:F,MATCH($C505,'Policy Characteristics'!$C:$C,0))),"",INDEX('Policy Characteristics'!F:F,MATCH($C505,'Policy Characteristics'!$C:$C,0)))</f>
        <v>0</v>
      </c>
      <c r="M505" s="285">
        <f>IF(ISBLANK(INDEX('Policy Characteristics'!G:G,MATCH($C505,'Policy Characteristics'!$C:$C,0))),"",INDEX('Policy Characteristics'!G:G,MATCH($C505,'Policy Characteristics'!$C:$C,0)))</f>
        <v>1</v>
      </c>
      <c r="N505" s="285">
        <f>IF(ISBLANK(INDEX('Policy Characteristics'!H:H,MATCH($C505,'Policy Characteristics'!$C:$C,0))),"",INDEX('Policy Characteristics'!H:H,MATCH($C505,'Policy Characteristics'!$C:$C,0)))</f>
        <v>0.01</v>
      </c>
      <c r="O505" s="272" t="str">
        <f>IF(ISBLANK(INDEX('Policy Characteristics'!I:I,MATCH($C505,'Policy Characteristics'!$C:$C,0))),"",INDEX('Policy Characteristics'!I:I,MATCH($C505,'Policy Characteristics'!$C:$C,0)))</f>
        <v>% of fuel shifted</v>
      </c>
      <c r="P505" s="272"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272" t="str">
        <f>IF(ISBLANK(INDEX('Policy Characteristics'!K:K,MATCH($C505,'Policy Characteristics'!$C:$C,0))),"",INDEX('Policy Characteristics'!K:K,MATCH($C505,'Policy Characteristics'!$C:$C,0)))</f>
        <v>industry-ag-main.html#fuel-switching</v>
      </c>
      <c r="R505" s="272" t="str">
        <f>IF(ISBLANK(INDEX('Policy Characteristics'!L:L,MATCH($C505,'Policy Characteristics'!$C:$C,0))),"",INDEX('Policy Characteristics'!L:L,MATCH($C505,'Policy Characteristics'!$C:$C,0)))</f>
        <v>industry-elec-and-hydrogen.html</v>
      </c>
    </row>
    <row r="506" spans="1:18" x14ac:dyDescent="0.25">
      <c r="A506" s="272" t="str">
        <f>IF(ISBLANK(INDEX('Policy Characteristics'!A:A,MATCH($C506,'Policy Characteristics'!$C:$C,0))),"",INDEX('Policy Characteristics'!A:A,MATCH($C506,'Policy Characteristics'!$C:$C,0)))</f>
        <v>Industry</v>
      </c>
      <c r="B506" s="272" t="str">
        <f>IF(ISBLANK(INDEX('Policy Characteristics'!B:B,MATCH($C506,'Policy Characteristics'!$C:$C,0))),"",INDEX('Policy Characteristics'!B:B,MATCH($C506,'Policy Characteristics'!$C:$C,0)))</f>
        <v>Electrification + Hydrogen</v>
      </c>
      <c r="C506" s="274" t="str">
        <f t="shared" si="33"/>
        <v>Fraction of Industrial Fuel Use Shifted to Other Fuels</v>
      </c>
      <c r="D506" s="6" t="s">
        <v>3192</v>
      </c>
      <c r="E506" s="44" t="s">
        <v>2785</v>
      </c>
      <c r="F506" t="s">
        <v>3162</v>
      </c>
      <c r="G506" s="44" t="s">
        <v>3225</v>
      </c>
      <c r="H506" s="43">
        <v>1247</v>
      </c>
      <c r="I506" s="44" t="s">
        <v>45</v>
      </c>
      <c r="J506" s="274" t="str">
        <f>IF(ISBLANK(INDEX('Policy Characteristics'!D:D,MATCH($C506,'Policy Characteristics'!$C:$C,0))),"",INDEX('Policy Characteristics'!D:D,MATCH($C506,'Policy Characteristics'!$C:$C,0)))</f>
        <v>Electrification + Hydrogen</v>
      </c>
      <c r="K506" s="272" t="str">
        <f>IF(ISBLANK(INDEX('Policy Characteristics'!E:E,MATCH($C506,'Policy Characteristics'!$C:$C,0))),"",INDEX('Policy Characteristics'!E:E,MATCH($C506,'Policy Characteristics'!$C:$C,0)))</f>
        <v>indst fuel type shifting</v>
      </c>
      <c r="L506" s="285">
        <f>IF(ISBLANK(INDEX('Policy Characteristics'!F:F,MATCH($C506,'Policy Characteristics'!$C:$C,0))),"",INDEX('Policy Characteristics'!F:F,MATCH($C506,'Policy Characteristics'!$C:$C,0)))</f>
        <v>0</v>
      </c>
      <c r="M506" s="285">
        <f>IF(ISBLANK(INDEX('Policy Characteristics'!G:G,MATCH($C506,'Policy Characteristics'!$C:$C,0))),"",INDEX('Policy Characteristics'!G:G,MATCH($C506,'Policy Characteristics'!$C:$C,0)))</f>
        <v>1</v>
      </c>
      <c r="N506" s="285">
        <f>IF(ISBLANK(INDEX('Policy Characteristics'!H:H,MATCH($C506,'Policy Characteristics'!$C:$C,0))),"",INDEX('Policy Characteristics'!H:H,MATCH($C506,'Policy Characteristics'!$C:$C,0)))</f>
        <v>0.01</v>
      </c>
      <c r="O506" s="272" t="str">
        <f>IF(ISBLANK(INDEX('Policy Characteristics'!I:I,MATCH($C506,'Policy Characteristics'!$C:$C,0))),"",INDEX('Policy Characteristics'!I:I,MATCH($C506,'Policy Characteristics'!$C:$C,0)))</f>
        <v>% of fuel shifted</v>
      </c>
      <c r="P506" s="272"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272" t="str">
        <f>IF(ISBLANK(INDEX('Policy Characteristics'!K:K,MATCH($C506,'Policy Characteristics'!$C:$C,0))),"",INDEX('Policy Characteristics'!K:K,MATCH($C506,'Policy Characteristics'!$C:$C,0)))</f>
        <v>industry-ag-main.html#fuel-switching</v>
      </c>
      <c r="R506" s="272" t="str">
        <f>IF(ISBLANK(INDEX('Policy Characteristics'!L:L,MATCH($C506,'Policy Characteristics'!$C:$C,0))),"",INDEX('Policy Characteristics'!L:L,MATCH($C506,'Policy Characteristics'!$C:$C,0)))</f>
        <v>industry-elec-and-hydrogen.html</v>
      </c>
    </row>
    <row r="507" spans="1:18" x14ac:dyDescent="0.25">
      <c r="A507" s="272" t="str">
        <f>IF(ISBLANK(INDEX('Policy Characteristics'!A:A,MATCH($C507,'Policy Characteristics'!$C:$C,0))),"",INDEX('Policy Characteristics'!A:A,MATCH($C507,'Policy Characteristics'!$C:$C,0)))</f>
        <v>Industry</v>
      </c>
      <c r="B507" s="272" t="str">
        <f>IF(ISBLANK(INDEX('Policy Characteristics'!B:B,MATCH($C507,'Policy Characteristics'!$C:$C,0))),"",INDEX('Policy Characteristics'!B:B,MATCH($C507,'Policy Characteristics'!$C:$C,0)))</f>
        <v>Electrification + Hydrogen</v>
      </c>
      <c r="C507" s="274" t="str">
        <f t="shared" si="33"/>
        <v>Fraction of Industrial Fuel Use Shifted to Other Fuels</v>
      </c>
      <c r="D507" s="6" t="s">
        <v>3193</v>
      </c>
      <c r="E507" s="44" t="s">
        <v>2445</v>
      </c>
      <c r="F507" t="s">
        <v>3163</v>
      </c>
      <c r="G507" s="44" t="s">
        <v>3216</v>
      </c>
      <c r="H507" s="43">
        <v>1248</v>
      </c>
      <c r="I507" s="44" t="s">
        <v>45</v>
      </c>
      <c r="J507" s="274" t="str">
        <f>IF(ISBLANK(INDEX('Policy Characteristics'!D:D,MATCH($C507,'Policy Characteristics'!$C:$C,0))),"",INDEX('Policy Characteristics'!D:D,MATCH($C507,'Policy Characteristics'!$C:$C,0)))</f>
        <v>Electrification + Hydrogen</v>
      </c>
      <c r="K507" s="272" t="str">
        <f>IF(ISBLANK(INDEX('Policy Characteristics'!E:E,MATCH($C507,'Policy Characteristics'!$C:$C,0))),"",INDEX('Policy Characteristics'!E:E,MATCH($C507,'Policy Characteristics'!$C:$C,0)))</f>
        <v>indst fuel type shifting</v>
      </c>
      <c r="L507" s="285">
        <f>IF(ISBLANK(INDEX('Policy Characteristics'!F:F,MATCH($C507,'Policy Characteristics'!$C:$C,0))),"",INDEX('Policy Characteristics'!F:F,MATCH($C507,'Policy Characteristics'!$C:$C,0)))</f>
        <v>0</v>
      </c>
      <c r="M507" s="285">
        <f>IF(ISBLANK(INDEX('Policy Characteristics'!G:G,MATCH($C507,'Policy Characteristics'!$C:$C,0))),"",INDEX('Policy Characteristics'!G:G,MATCH($C507,'Policy Characteristics'!$C:$C,0)))</f>
        <v>1</v>
      </c>
      <c r="N507" s="285">
        <f>IF(ISBLANK(INDEX('Policy Characteristics'!H:H,MATCH($C507,'Policy Characteristics'!$C:$C,0))),"",INDEX('Policy Characteristics'!H:H,MATCH($C507,'Policy Characteristics'!$C:$C,0)))</f>
        <v>0.01</v>
      </c>
      <c r="O507" s="272" t="str">
        <f>IF(ISBLANK(INDEX('Policy Characteristics'!I:I,MATCH($C507,'Policy Characteristics'!$C:$C,0))),"",INDEX('Policy Characteristics'!I:I,MATCH($C507,'Policy Characteristics'!$C:$C,0)))</f>
        <v>% of fuel shifted</v>
      </c>
      <c r="P507" s="272"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272" t="str">
        <f>IF(ISBLANK(INDEX('Policy Characteristics'!K:K,MATCH($C507,'Policy Characteristics'!$C:$C,0))),"",INDEX('Policy Characteristics'!K:K,MATCH($C507,'Policy Characteristics'!$C:$C,0)))</f>
        <v>industry-ag-main.html#fuel-switching</v>
      </c>
      <c r="R507" s="272" t="str">
        <f>IF(ISBLANK(INDEX('Policy Characteristics'!L:L,MATCH($C507,'Policy Characteristics'!$C:$C,0))),"",INDEX('Policy Characteristics'!L:L,MATCH($C507,'Policy Characteristics'!$C:$C,0)))</f>
        <v>industry-elec-and-hydrogen.html</v>
      </c>
    </row>
    <row r="508" spans="1:18" x14ac:dyDescent="0.25">
      <c r="A508" s="272" t="str">
        <f>IF(ISBLANK(INDEX('Policy Characteristics'!A:A,MATCH($C508,'Policy Characteristics'!$C:$C,0))),"",INDEX('Policy Characteristics'!A:A,MATCH($C508,'Policy Characteristics'!$C:$C,0)))</f>
        <v>Industry</v>
      </c>
      <c r="B508" s="272" t="str">
        <f>IF(ISBLANK(INDEX('Policy Characteristics'!B:B,MATCH($C508,'Policy Characteristics'!$C:$C,0))),"",INDEX('Policy Characteristics'!B:B,MATCH($C508,'Policy Characteristics'!$C:$C,0)))</f>
        <v>Electrification + Hydrogen</v>
      </c>
      <c r="C508" s="274" t="str">
        <f t="shared" si="33"/>
        <v>Fraction of Industrial Fuel Use Shifted to Other Fuels</v>
      </c>
      <c r="D508" s="6" t="s">
        <v>3193</v>
      </c>
      <c r="E508" s="44" t="s">
        <v>2446</v>
      </c>
      <c r="F508" t="s">
        <v>3163</v>
      </c>
      <c r="G508" s="44" t="s">
        <v>3217</v>
      </c>
      <c r="H508" s="43">
        <v>1249</v>
      </c>
      <c r="I508" s="44" t="s">
        <v>46</v>
      </c>
      <c r="J508" s="274" t="str">
        <f>IF(ISBLANK(INDEX('Policy Characteristics'!D:D,MATCH($C508,'Policy Characteristics'!$C:$C,0))),"",INDEX('Policy Characteristics'!D:D,MATCH($C508,'Policy Characteristics'!$C:$C,0)))</f>
        <v>Electrification + Hydrogen</v>
      </c>
      <c r="K508" s="272" t="str">
        <f>IF(ISBLANK(INDEX('Policy Characteristics'!E:E,MATCH($C508,'Policy Characteristics'!$C:$C,0))),"",INDEX('Policy Characteristics'!E:E,MATCH($C508,'Policy Characteristics'!$C:$C,0)))</f>
        <v>indst fuel type shifting</v>
      </c>
      <c r="L508" s="285">
        <f>IF(ISBLANK(INDEX('Policy Characteristics'!F:F,MATCH($C508,'Policy Characteristics'!$C:$C,0))),"",INDEX('Policy Characteristics'!F:F,MATCH($C508,'Policy Characteristics'!$C:$C,0)))</f>
        <v>0</v>
      </c>
      <c r="M508" s="285">
        <f>IF(ISBLANK(INDEX('Policy Characteristics'!G:G,MATCH($C508,'Policy Characteristics'!$C:$C,0))),"",INDEX('Policy Characteristics'!G:G,MATCH($C508,'Policy Characteristics'!$C:$C,0)))</f>
        <v>1</v>
      </c>
      <c r="N508" s="285">
        <f>IF(ISBLANK(INDEX('Policy Characteristics'!H:H,MATCH($C508,'Policy Characteristics'!$C:$C,0))),"",INDEX('Policy Characteristics'!H:H,MATCH($C508,'Policy Characteristics'!$C:$C,0)))</f>
        <v>0.01</v>
      </c>
      <c r="O508" s="272" t="str">
        <f>IF(ISBLANK(INDEX('Policy Characteristics'!I:I,MATCH($C508,'Policy Characteristics'!$C:$C,0))),"",INDEX('Policy Characteristics'!I:I,MATCH($C508,'Policy Characteristics'!$C:$C,0)))</f>
        <v>% of fuel shifted</v>
      </c>
      <c r="P508" s="272"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272" t="str">
        <f>IF(ISBLANK(INDEX('Policy Characteristics'!K:K,MATCH($C508,'Policy Characteristics'!$C:$C,0))),"",INDEX('Policy Characteristics'!K:K,MATCH($C508,'Policy Characteristics'!$C:$C,0)))</f>
        <v>industry-ag-main.html#fuel-switching</v>
      </c>
      <c r="R508" s="272" t="str">
        <f>IF(ISBLANK(INDEX('Policy Characteristics'!L:L,MATCH($C508,'Policy Characteristics'!$C:$C,0))),"",INDEX('Policy Characteristics'!L:L,MATCH($C508,'Policy Characteristics'!$C:$C,0)))</f>
        <v>industry-elec-and-hydrogen.html</v>
      </c>
    </row>
    <row r="509" spans="1:18" x14ac:dyDescent="0.25">
      <c r="A509" s="272" t="str">
        <f>IF(ISBLANK(INDEX('Policy Characteristics'!A:A,MATCH($C509,'Policy Characteristics'!$C:$C,0))),"",INDEX('Policy Characteristics'!A:A,MATCH($C509,'Policy Characteristics'!$C:$C,0)))</f>
        <v>Industry</v>
      </c>
      <c r="B509" s="272" t="str">
        <f>IF(ISBLANK(INDEX('Policy Characteristics'!B:B,MATCH($C509,'Policy Characteristics'!$C:$C,0))),"",INDEX('Policy Characteristics'!B:B,MATCH($C509,'Policy Characteristics'!$C:$C,0)))</f>
        <v>Electrification + Hydrogen</v>
      </c>
      <c r="C509" s="274" t="str">
        <f t="shared" si="33"/>
        <v>Fraction of Industrial Fuel Use Shifted to Other Fuels</v>
      </c>
      <c r="D509" s="6" t="s">
        <v>3193</v>
      </c>
      <c r="E509" s="44" t="s">
        <v>2447</v>
      </c>
      <c r="F509" t="s">
        <v>3163</v>
      </c>
      <c r="G509" s="44" t="s">
        <v>3218</v>
      </c>
      <c r="H509" s="43">
        <v>1250</v>
      </c>
      <c r="I509" s="44" t="s">
        <v>46</v>
      </c>
      <c r="J509" s="274" t="str">
        <f>IF(ISBLANK(INDEX('Policy Characteristics'!D:D,MATCH($C509,'Policy Characteristics'!$C:$C,0))),"",INDEX('Policy Characteristics'!D:D,MATCH($C509,'Policy Characteristics'!$C:$C,0)))</f>
        <v>Electrification + Hydrogen</v>
      </c>
      <c r="K509" s="272" t="str">
        <f>IF(ISBLANK(INDEX('Policy Characteristics'!E:E,MATCH($C509,'Policy Characteristics'!$C:$C,0))),"",INDEX('Policy Characteristics'!E:E,MATCH($C509,'Policy Characteristics'!$C:$C,0)))</f>
        <v>indst fuel type shifting</v>
      </c>
      <c r="L509" s="285">
        <f>IF(ISBLANK(INDEX('Policy Characteristics'!F:F,MATCH($C509,'Policy Characteristics'!$C:$C,0))),"",INDEX('Policy Characteristics'!F:F,MATCH($C509,'Policy Characteristics'!$C:$C,0)))</f>
        <v>0</v>
      </c>
      <c r="M509" s="285">
        <f>IF(ISBLANK(INDEX('Policy Characteristics'!G:G,MATCH($C509,'Policy Characteristics'!$C:$C,0))),"",INDEX('Policy Characteristics'!G:G,MATCH($C509,'Policy Characteristics'!$C:$C,0)))</f>
        <v>1</v>
      </c>
      <c r="N509" s="285">
        <f>IF(ISBLANK(INDEX('Policy Characteristics'!H:H,MATCH($C509,'Policy Characteristics'!$C:$C,0))),"",INDEX('Policy Characteristics'!H:H,MATCH($C509,'Policy Characteristics'!$C:$C,0)))</f>
        <v>0.01</v>
      </c>
      <c r="O509" s="272" t="str">
        <f>IF(ISBLANK(INDEX('Policy Characteristics'!I:I,MATCH($C509,'Policy Characteristics'!$C:$C,0))),"",INDEX('Policy Characteristics'!I:I,MATCH($C509,'Policy Characteristics'!$C:$C,0)))</f>
        <v>% of fuel shifted</v>
      </c>
      <c r="P509" s="272"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272" t="str">
        <f>IF(ISBLANK(INDEX('Policy Characteristics'!K:K,MATCH($C509,'Policy Characteristics'!$C:$C,0))),"",INDEX('Policy Characteristics'!K:K,MATCH($C509,'Policy Characteristics'!$C:$C,0)))</f>
        <v>industry-ag-main.html#fuel-switching</v>
      </c>
      <c r="R509" s="272" t="str">
        <f>IF(ISBLANK(INDEX('Policy Characteristics'!L:L,MATCH($C509,'Policy Characteristics'!$C:$C,0))),"",INDEX('Policy Characteristics'!L:L,MATCH($C509,'Policy Characteristics'!$C:$C,0)))</f>
        <v>industry-elec-and-hydrogen.html</v>
      </c>
    </row>
    <row r="510" spans="1:18" x14ac:dyDescent="0.25">
      <c r="A510" s="272" t="str">
        <f>IF(ISBLANK(INDEX('Policy Characteristics'!A:A,MATCH($C510,'Policy Characteristics'!$C:$C,0))),"",INDEX('Policy Characteristics'!A:A,MATCH($C510,'Policy Characteristics'!$C:$C,0)))</f>
        <v>Industry</v>
      </c>
      <c r="B510" s="272" t="str">
        <f>IF(ISBLANK(INDEX('Policy Characteristics'!B:B,MATCH($C510,'Policy Characteristics'!$C:$C,0))),"",INDEX('Policy Characteristics'!B:B,MATCH($C510,'Policy Characteristics'!$C:$C,0)))</f>
        <v>Electrification + Hydrogen</v>
      </c>
      <c r="C510" s="274" t="str">
        <f t="shared" si="33"/>
        <v>Fraction of Industrial Fuel Use Shifted to Other Fuels</v>
      </c>
      <c r="D510" s="6" t="s">
        <v>3193</v>
      </c>
      <c r="E510" s="44" t="s">
        <v>2448</v>
      </c>
      <c r="F510" t="s">
        <v>3163</v>
      </c>
      <c r="G510" s="44" t="s">
        <v>3219</v>
      </c>
      <c r="H510" s="43">
        <v>1251</v>
      </c>
      <c r="I510" s="44" t="s">
        <v>46</v>
      </c>
      <c r="J510" s="274" t="str">
        <f>IF(ISBLANK(INDEX('Policy Characteristics'!D:D,MATCH($C510,'Policy Characteristics'!$C:$C,0))),"",INDEX('Policy Characteristics'!D:D,MATCH($C510,'Policy Characteristics'!$C:$C,0)))</f>
        <v>Electrification + Hydrogen</v>
      </c>
      <c r="K510" s="272" t="str">
        <f>IF(ISBLANK(INDEX('Policy Characteristics'!E:E,MATCH($C510,'Policy Characteristics'!$C:$C,0))),"",INDEX('Policy Characteristics'!E:E,MATCH($C510,'Policy Characteristics'!$C:$C,0)))</f>
        <v>indst fuel type shifting</v>
      </c>
      <c r="L510" s="285">
        <f>IF(ISBLANK(INDEX('Policy Characteristics'!F:F,MATCH($C510,'Policy Characteristics'!$C:$C,0))),"",INDEX('Policy Characteristics'!F:F,MATCH($C510,'Policy Characteristics'!$C:$C,0)))</f>
        <v>0</v>
      </c>
      <c r="M510" s="285">
        <f>IF(ISBLANK(INDEX('Policy Characteristics'!G:G,MATCH($C510,'Policy Characteristics'!$C:$C,0))),"",INDEX('Policy Characteristics'!G:G,MATCH($C510,'Policy Characteristics'!$C:$C,0)))</f>
        <v>1</v>
      </c>
      <c r="N510" s="285">
        <f>IF(ISBLANK(INDEX('Policy Characteristics'!H:H,MATCH($C510,'Policy Characteristics'!$C:$C,0))),"",INDEX('Policy Characteristics'!H:H,MATCH($C510,'Policy Characteristics'!$C:$C,0)))</f>
        <v>0.01</v>
      </c>
      <c r="O510" s="272" t="str">
        <f>IF(ISBLANK(INDEX('Policy Characteristics'!I:I,MATCH($C510,'Policy Characteristics'!$C:$C,0))),"",INDEX('Policy Characteristics'!I:I,MATCH($C510,'Policy Characteristics'!$C:$C,0)))</f>
        <v>% of fuel shifted</v>
      </c>
      <c r="P510" s="272"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272" t="str">
        <f>IF(ISBLANK(INDEX('Policy Characteristics'!K:K,MATCH($C510,'Policy Characteristics'!$C:$C,0))),"",INDEX('Policy Characteristics'!K:K,MATCH($C510,'Policy Characteristics'!$C:$C,0)))</f>
        <v>industry-ag-main.html#fuel-switching</v>
      </c>
      <c r="R510" s="272" t="str">
        <f>IF(ISBLANK(INDEX('Policy Characteristics'!L:L,MATCH($C510,'Policy Characteristics'!$C:$C,0))),"",INDEX('Policy Characteristics'!L:L,MATCH($C510,'Policy Characteristics'!$C:$C,0)))</f>
        <v>industry-elec-and-hydrogen.html</v>
      </c>
    </row>
    <row r="511" spans="1:18" x14ac:dyDescent="0.25">
      <c r="A511" s="272" t="str">
        <f>IF(ISBLANK(INDEX('Policy Characteristics'!A:A,MATCH($C511,'Policy Characteristics'!$C:$C,0))),"",INDEX('Policy Characteristics'!A:A,MATCH($C511,'Policy Characteristics'!$C:$C,0)))</f>
        <v>Industry</v>
      </c>
      <c r="B511" s="272" t="str">
        <f>IF(ISBLANK(INDEX('Policy Characteristics'!B:B,MATCH($C511,'Policy Characteristics'!$C:$C,0))),"",INDEX('Policy Characteristics'!B:B,MATCH($C511,'Policy Characteristics'!$C:$C,0)))</f>
        <v>Electrification + Hydrogen</v>
      </c>
      <c r="C511" s="274" t="str">
        <f t="shared" si="33"/>
        <v>Fraction of Industrial Fuel Use Shifted to Other Fuels</v>
      </c>
      <c r="D511" s="6" t="s">
        <v>3193</v>
      </c>
      <c r="E511" s="44" t="s">
        <v>2449</v>
      </c>
      <c r="F511" t="s">
        <v>3163</v>
      </c>
      <c r="G511" s="44" t="s">
        <v>3220</v>
      </c>
      <c r="H511" s="43">
        <v>1252</v>
      </c>
      <c r="I511" s="44" t="s">
        <v>46</v>
      </c>
      <c r="J511" s="274" t="str">
        <f>IF(ISBLANK(INDEX('Policy Characteristics'!D:D,MATCH($C511,'Policy Characteristics'!$C:$C,0))),"",INDEX('Policy Characteristics'!D:D,MATCH($C511,'Policy Characteristics'!$C:$C,0)))</f>
        <v>Electrification + Hydrogen</v>
      </c>
      <c r="K511" s="272" t="str">
        <f>IF(ISBLANK(INDEX('Policy Characteristics'!E:E,MATCH($C511,'Policy Characteristics'!$C:$C,0))),"",INDEX('Policy Characteristics'!E:E,MATCH($C511,'Policy Characteristics'!$C:$C,0)))</f>
        <v>indst fuel type shifting</v>
      </c>
      <c r="L511" s="285">
        <f>IF(ISBLANK(INDEX('Policy Characteristics'!F:F,MATCH($C511,'Policy Characteristics'!$C:$C,0))),"",INDEX('Policy Characteristics'!F:F,MATCH($C511,'Policy Characteristics'!$C:$C,0)))</f>
        <v>0</v>
      </c>
      <c r="M511" s="285">
        <f>IF(ISBLANK(INDEX('Policy Characteristics'!G:G,MATCH($C511,'Policy Characteristics'!$C:$C,0))),"",INDEX('Policy Characteristics'!G:G,MATCH($C511,'Policy Characteristics'!$C:$C,0)))</f>
        <v>1</v>
      </c>
      <c r="N511" s="285">
        <f>IF(ISBLANK(INDEX('Policy Characteristics'!H:H,MATCH($C511,'Policy Characteristics'!$C:$C,0))),"",INDEX('Policy Characteristics'!H:H,MATCH($C511,'Policy Characteristics'!$C:$C,0)))</f>
        <v>0.01</v>
      </c>
      <c r="O511" s="272" t="str">
        <f>IF(ISBLANK(INDEX('Policy Characteristics'!I:I,MATCH($C511,'Policy Characteristics'!$C:$C,0))),"",INDEX('Policy Characteristics'!I:I,MATCH($C511,'Policy Characteristics'!$C:$C,0)))</f>
        <v>% of fuel shifted</v>
      </c>
      <c r="P511" s="272"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272" t="str">
        <f>IF(ISBLANK(INDEX('Policy Characteristics'!K:K,MATCH($C511,'Policy Characteristics'!$C:$C,0))),"",INDEX('Policy Characteristics'!K:K,MATCH($C511,'Policy Characteristics'!$C:$C,0)))</f>
        <v>industry-ag-main.html#fuel-switching</v>
      </c>
      <c r="R511" s="272" t="str">
        <f>IF(ISBLANK(INDEX('Policy Characteristics'!L:L,MATCH($C511,'Policy Characteristics'!$C:$C,0))),"",INDEX('Policy Characteristics'!L:L,MATCH($C511,'Policy Characteristics'!$C:$C,0)))</f>
        <v>industry-elec-and-hydrogen.html</v>
      </c>
    </row>
    <row r="512" spans="1:18" x14ac:dyDescent="0.25">
      <c r="A512" s="272" t="str">
        <f>IF(ISBLANK(INDEX('Policy Characteristics'!A:A,MATCH($C512,'Policy Characteristics'!$C:$C,0))),"",INDEX('Policy Characteristics'!A:A,MATCH($C512,'Policy Characteristics'!$C:$C,0)))</f>
        <v>Industry</v>
      </c>
      <c r="B512" s="272" t="str">
        <f>IF(ISBLANK(INDEX('Policy Characteristics'!B:B,MATCH($C512,'Policy Characteristics'!$C:$C,0))),"",INDEX('Policy Characteristics'!B:B,MATCH($C512,'Policy Characteristics'!$C:$C,0)))</f>
        <v>Electrification + Hydrogen</v>
      </c>
      <c r="C512" s="274" t="str">
        <f t="shared" si="33"/>
        <v>Fraction of Industrial Fuel Use Shifted to Other Fuels</v>
      </c>
      <c r="D512" s="6" t="s">
        <v>3193</v>
      </c>
      <c r="E512" s="44" t="s">
        <v>2450</v>
      </c>
      <c r="F512" t="s">
        <v>3163</v>
      </c>
      <c r="G512" s="44" t="s">
        <v>3221</v>
      </c>
      <c r="H512" s="43">
        <v>1253</v>
      </c>
      <c r="I512" s="44" t="s">
        <v>46</v>
      </c>
      <c r="J512" s="274" t="str">
        <f>IF(ISBLANK(INDEX('Policy Characteristics'!D:D,MATCH($C512,'Policy Characteristics'!$C:$C,0))),"",INDEX('Policy Characteristics'!D:D,MATCH($C512,'Policy Characteristics'!$C:$C,0)))</f>
        <v>Electrification + Hydrogen</v>
      </c>
      <c r="K512" s="272" t="str">
        <f>IF(ISBLANK(INDEX('Policy Characteristics'!E:E,MATCH($C512,'Policy Characteristics'!$C:$C,0))),"",INDEX('Policy Characteristics'!E:E,MATCH($C512,'Policy Characteristics'!$C:$C,0)))</f>
        <v>indst fuel type shifting</v>
      </c>
      <c r="L512" s="285">
        <f>IF(ISBLANK(INDEX('Policy Characteristics'!F:F,MATCH($C512,'Policy Characteristics'!$C:$C,0))),"",INDEX('Policy Characteristics'!F:F,MATCH($C512,'Policy Characteristics'!$C:$C,0)))</f>
        <v>0</v>
      </c>
      <c r="M512" s="285">
        <f>IF(ISBLANK(INDEX('Policy Characteristics'!G:G,MATCH($C512,'Policy Characteristics'!$C:$C,0))),"",INDEX('Policy Characteristics'!G:G,MATCH($C512,'Policy Characteristics'!$C:$C,0)))</f>
        <v>1</v>
      </c>
      <c r="N512" s="285">
        <f>IF(ISBLANK(INDEX('Policy Characteristics'!H:H,MATCH($C512,'Policy Characteristics'!$C:$C,0))),"",INDEX('Policy Characteristics'!H:H,MATCH($C512,'Policy Characteristics'!$C:$C,0)))</f>
        <v>0.01</v>
      </c>
      <c r="O512" s="272" t="str">
        <f>IF(ISBLANK(INDEX('Policy Characteristics'!I:I,MATCH($C512,'Policy Characteristics'!$C:$C,0))),"",INDEX('Policy Characteristics'!I:I,MATCH($C512,'Policy Characteristics'!$C:$C,0)))</f>
        <v>% of fuel shifted</v>
      </c>
      <c r="P512" s="272"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272" t="str">
        <f>IF(ISBLANK(INDEX('Policy Characteristics'!K:K,MATCH($C512,'Policy Characteristics'!$C:$C,0))),"",INDEX('Policy Characteristics'!K:K,MATCH($C512,'Policy Characteristics'!$C:$C,0)))</f>
        <v>industry-ag-main.html#fuel-switching</v>
      </c>
      <c r="R512" s="272" t="str">
        <f>IF(ISBLANK(INDEX('Policy Characteristics'!L:L,MATCH($C512,'Policy Characteristics'!$C:$C,0))),"",INDEX('Policy Characteristics'!L:L,MATCH($C512,'Policy Characteristics'!$C:$C,0)))</f>
        <v>industry-elec-and-hydrogen.html</v>
      </c>
    </row>
    <row r="513" spans="1:18" x14ac:dyDescent="0.25">
      <c r="A513" s="272" t="str">
        <f>IF(ISBLANK(INDEX('Policy Characteristics'!A:A,MATCH($C513,'Policy Characteristics'!$C:$C,0))),"",INDEX('Policy Characteristics'!A:A,MATCH($C513,'Policy Characteristics'!$C:$C,0)))</f>
        <v>Industry</v>
      </c>
      <c r="B513" s="272" t="str">
        <f>IF(ISBLANK(INDEX('Policy Characteristics'!B:B,MATCH($C513,'Policy Characteristics'!$C:$C,0))),"",INDEX('Policy Characteristics'!B:B,MATCH($C513,'Policy Characteristics'!$C:$C,0)))</f>
        <v>Electrification + Hydrogen</v>
      </c>
      <c r="C513" s="274" t="str">
        <f t="shared" si="33"/>
        <v>Fraction of Industrial Fuel Use Shifted to Other Fuels</v>
      </c>
      <c r="D513" s="6" t="s">
        <v>3193</v>
      </c>
      <c r="E513" s="44" t="s">
        <v>2786</v>
      </c>
      <c r="F513" t="s">
        <v>3163</v>
      </c>
      <c r="G513" s="44" t="s">
        <v>3222</v>
      </c>
      <c r="H513" s="43">
        <v>1254</v>
      </c>
      <c r="I513" s="44" t="s">
        <v>46</v>
      </c>
      <c r="J513" s="274" t="str">
        <f>IF(ISBLANK(INDEX('Policy Characteristics'!D:D,MATCH($C513,'Policy Characteristics'!$C:$C,0))),"",INDEX('Policy Characteristics'!D:D,MATCH($C513,'Policy Characteristics'!$C:$C,0)))</f>
        <v>Electrification + Hydrogen</v>
      </c>
      <c r="K513" s="272" t="str">
        <f>IF(ISBLANK(INDEX('Policy Characteristics'!E:E,MATCH($C513,'Policy Characteristics'!$C:$C,0))),"",INDEX('Policy Characteristics'!E:E,MATCH($C513,'Policy Characteristics'!$C:$C,0)))</f>
        <v>indst fuel type shifting</v>
      </c>
      <c r="L513" s="285">
        <f>IF(ISBLANK(INDEX('Policy Characteristics'!F:F,MATCH($C513,'Policy Characteristics'!$C:$C,0))),"",INDEX('Policy Characteristics'!F:F,MATCH($C513,'Policy Characteristics'!$C:$C,0)))</f>
        <v>0</v>
      </c>
      <c r="M513" s="285">
        <f>IF(ISBLANK(INDEX('Policy Characteristics'!G:G,MATCH($C513,'Policy Characteristics'!$C:$C,0))),"",INDEX('Policy Characteristics'!G:G,MATCH($C513,'Policy Characteristics'!$C:$C,0)))</f>
        <v>1</v>
      </c>
      <c r="N513" s="285">
        <f>IF(ISBLANK(INDEX('Policy Characteristics'!H:H,MATCH($C513,'Policy Characteristics'!$C:$C,0))),"",INDEX('Policy Characteristics'!H:H,MATCH($C513,'Policy Characteristics'!$C:$C,0)))</f>
        <v>0.01</v>
      </c>
      <c r="O513" s="272" t="str">
        <f>IF(ISBLANK(INDEX('Policy Characteristics'!I:I,MATCH($C513,'Policy Characteristics'!$C:$C,0))),"",INDEX('Policy Characteristics'!I:I,MATCH($C513,'Policy Characteristics'!$C:$C,0)))</f>
        <v>% of fuel shifted</v>
      </c>
      <c r="P513" s="272"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272" t="str">
        <f>IF(ISBLANK(INDEX('Policy Characteristics'!K:K,MATCH($C513,'Policy Characteristics'!$C:$C,0))),"",INDEX('Policy Characteristics'!K:K,MATCH($C513,'Policy Characteristics'!$C:$C,0)))</f>
        <v>industry-ag-main.html#fuel-switching</v>
      </c>
      <c r="R513" s="272" t="str">
        <f>IF(ISBLANK(INDEX('Policy Characteristics'!L:L,MATCH($C513,'Policy Characteristics'!$C:$C,0))),"",INDEX('Policy Characteristics'!L:L,MATCH($C513,'Policy Characteristics'!$C:$C,0)))</f>
        <v>industry-elec-and-hydrogen.html</v>
      </c>
    </row>
    <row r="514" spans="1:18" x14ac:dyDescent="0.25">
      <c r="A514" s="272" t="str">
        <f>IF(ISBLANK(INDEX('Policy Characteristics'!A:A,MATCH($C514,'Policy Characteristics'!$C:$C,0))),"",INDEX('Policy Characteristics'!A:A,MATCH($C514,'Policy Characteristics'!$C:$C,0)))</f>
        <v>Industry</v>
      </c>
      <c r="B514" s="272" t="str">
        <f>IF(ISBLANK(INDEX('Policy Characteristics'!B:B,MATCH($C514,'Policy Characteristics'!$C:$C,0))),"",INDEX('Policy Characteristics'!B:B,MATCH($C514,'Policy Characteristics'!$C:$C,0)))</f>
        <v>Electrification + Hydrogen</v>
      </c>
      <c r="C514" s="274" t="str">
        <f t="shared" si="33"/>
        <v>Fraction of Industrial Fuel Use Shifted to Other Fuels</v>
      </c>
      <c r="D514" s="6" t="s">
        <v>3193</v>
      </c>
      <c r="E514" s="44" t="s">
        <v>2787</v>
      </c>
      <c r="F514" t="s">
        <v>3163</v>
      </c>
      <c r="G514" s="44" t="s">
        <v>3223</v>
      </c>
      <c r="H514" s="43">
        <v>1255</v>
      </c>
      <c r="I514" s="44" t="s">
        <v>46</v>
      </c>
      <c r="J514" s="274" t="str">
        <f>IF(ISBLANK(INDEX('Policy Characteristics'!D:D,MATCH($C514,'Policy Characteristics'!$C:$C,0))),"",INDEX('Policy Characteristics'!D:D,MATCH($C514,'Policy Characteristics'!$C:$C,0)))</f>
        <v>Electrification + Hydrogen</v>
      </c>
      <c r="K514" s="272" t="str">
        <f>IF(ISBLANK(INDEX('Policy Characteristics'!E:E,MATCH($C514,'Policy Characteristics'!$C:$C,0))),"",INDEX('Policy Characteristics'!E:E,MATCH($C514,'Policy Characteristics'!$C:$C,0)))</f>
        <v>indst fuel type shifting</v>
      </c>
      <c r="L514" s="285">
        <f>IF(ISBLANK(INDEX('Policy Characteristics'!F:F,MATCH($C514,'Policy Characteristics'!$C:$C,0))),"",INDEX('Policy Characteristics'!F:F,MATCH($C514,'Policy Characteristics'!$C:$C,0)))</f>
        <v>0</v>
      </c>
      <c r="M514" s="285">
        <f>IF(ISBLANK(INDEX('Policy Characteristics'!G:G,MATCH($C514,'Policy Characteristics'!$C:$C,0))),"",INDEX('Policy Characteristics'!G:G,MATCH($C514,'Policy Characteristics'!$C:$C,0)))</f>
        <v>1</v>
      </c>
      <c r="N514" s="285">
        <f>IF(ISBLANK(INDEX('Policy Characteristics'!H:H,MATCH($C514,'Policy Characteristics'!$C:$C,0))),"",INDEX('Policy Characteristics'!H:H,MATCH($C514,'Policy Characteristics'!$C:$C,0)))</f>
        <v>0.01</v>
      </c>
      <c r="O514" s="272" t="str">
        <f>IF(ISBLANK(INDEX('Policy Characteristics'!I:I,MATCH($C514,'Policy Characteristics'!$C:$C,0))),"",INDEX('Policy Characteristics'!I:I,MATCH($C514,'Policy Characteristics'!$C:$C,0)))</f>
        <v>% of fuel shifted</v>
      </c>
      <c r="P514" s="272"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272" t="str">
        <f>IF(ISBLANK(INDEX('Policy Characteristics'!K:K,MATCH($C514,'Policy Characteristics'!$C:$C,0))),"",INDEX('Policy Characteristics'!K:K,MATCH($C514,'Policy Characteristics'!$C:$C,0)))</f>
        <v>industry-ag-main.html#fuel-switching</v>
      </c>
      <c r="R514" s="272" t="str">
        <f>IF(ISBLANK(INDEX('Policy Characteristics'!L:L,MATCH($C514,'Policy Characteristics'!$C:$C,0))),"",INDEX('Policy Characteristics'!L:L,MATCH($C514,'Policy Characteristics'!$C:$C,0)))</f>
        <v>industry-elec-and-hydrogen.html</v>
      </c>
    </row>
    <row r="515" spans="1:18" x14ac:dyDescent="0.25">
      <c r="A515" s="272" t="str">
        <f>IF(ISBLANK(INDEX('Policy Characteristics'!A:A,MATCH($C515,'Policy Characteristics'!$C:$C,0))),"",INDEX('Policy Characteristics'!A:A,MATCH($C515,'Policy Characteristics'!$C:$C,0)))</f>
        <v>Industry</v>
      </c>
      <c r="B515" s="272" t="str">
        <f>IF(ISBLANK(INDEX('Policy Characteristics'!B:B,MATCH($C515,'Policy Characteristics'!$C:$C,0))),"",INDEX('Policy Characteristics'!B:B,MATCH($C515,'Policy Characteristics'!$C:$C,0)))</f>
        <v>Electrification + Hydrogen</v>
      </c>
      <c r="C515" s="274" t="str">
        <f t="shared" si="33"/>
        <v>Fraction of Industrial Fuel Use Shifted to Other Fuels</v>
      </c>
      <c r="D515" s="6" t="s">
        <v>3193</v>
      </c>
      <c r="E515" s="44" t="s">
        <v>2788</v>
      </c>
      <c r="F515" t="s">
        <v>3163</v>
      </c>
      <c r="G515" s="44" t="s">
        <v>3224</v>
      </c>
      <c r="H515" s="43">
        <v>1256</v>
      </c>
      <c r="I515" s="44" t="s">
        <v>46</v>
      </c>
      <c r="J515" s="274" t="str">
        <f>IF(ISBLANK(INDEX('Policy Characteristics'!D:D,MATCH($C515,'Policy Characteristics'!$C:$C,0))),"",INDEX('Policy Characteristics'!D:D,MATCH($C515,'Policy Characteristics'!$C:$C,0)))</f>
        <v>Electrification + Hydrogen</v>
      </c>
      <c r="K515" s="272" t="str">
        <f>IF(ISBLANK(INDEX('Policy Characteristics'!E:E,MATCH($C515,'Policy Characteristics'!$C:$C,0))),"",INDEX('Policy Characteristics'!E:E,MATCH($C515,'Policy Characteristics'!$C:$C,0)))</f>
        <v>indst fuel type shifting</v>
      </c>
      <c r="L515" s="285">
        <f>IF(ISBLANK(INDEX('Policy Characteristics'!F:F,MATCH($C515,'Policy Characteristics'!$C:$C,0))),"",INDEX('Policy Characteristics'!F:F,MATCH($C515,'Policy Characteristics'!$C:$C,0)))</f>
        <v>0</v>
      </c>
      <c r="M515" s="285">
        <f>IF(ISBLANK(INDEX('Policy Characteristics'!G:G,MATCH($C515,'Policy Characteristics'!$C:$C,0))),"",INDEX('Policy Characteristics'!G:G,MATCH($C515,'Policy Characteristics'!$C:$C,0)))</f>
        <v>1</v>
      </c>
      <c r="N515" s="285">
        <f>IF(ISBLANK(INDEX('Policy Characteristics'!H:H,MATCH($C515,'Policy Characteristics'!$C:$C,0))),"",INDEX('Policy Characteristics'!H:H,MATCH($C515,'Policy Characteristics'!$C:$C,0)))</f>
        <v>0.01</v>
      </c>
      <c r="O515" s="272" t="str">
        <f>IF(ISBLANK(INDEX('Policy Characteristics'!I:I,MATCH($C515,'Policy Characteristics'!$C:$C,0))),"",INDEX('Policy Characteristics'!I:I,MATCH($C515,'Policy Characteristics'!$C:$C,0)))</f>
        <v>% of fuel shifted</v>
      </c>
      <c r="P515" s="272"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272" t="str">
        <f>IF(ISBLANK(INDEX('Policy Characteristics'!K:K,MATCH($C515,'Policy Characteristics'!$C:$C,0))),"",INDEX('Policy Characteristics'!K:K,MATCH($C515,'Policy Characteristics'!$C:$C,0)))</f>
        <v>industry-ag-main.html#fuel-switching</v>
      </c>
      <c r="R515" s="272" t="str">
        <f>IF(ISBLANK(INDEX('Policy Characteristics'!L:L,MATCH($C515,'Policy Characteristics'!$C:$C,0))),"",INDEX('Policy Characteristics'!L:L,MATCH($C515,'Policy Characteristics'!$C:$C,0)))</f>
        <v>industry-elec-and-hydrogen.html</v>
      </c>
    </row>
    <row r="516" spans="1:18" x14ac:dyDescent="0.25">
      <c r="A516" s="272" t="str">
        <f>IF(ISBLANK(INDEX('Policy Characteristics'!A:A,MATCH($C516,'Policy Characteristics'!$C:$C,0))),"",INDEX('Policy Characteristics'!A:A,MATCH($C516,'Policy Characteristics'!$C:$C,0)))</f>
        <v>Industry</v>
      </c>
      <c r="B516" s="272" t="str">
        <f>IF(ISBLANK(INDEX('Policy Characteristics'!B:B,MATCH($C516,'Policy Characteristics'!$C:$C,0))),"",INDEX('Policy Characteristics'!B:B,MATCH($C516,'Policy Characteristics'!$C:$C,0)))</f>
        <v>Electrification + Hydrogen</v>
      </c>
      <c r="C516" s="274" t="str">
        <f t="shared" si="33"/>
        <v>Fraction of Industrial Fuel Use Shifted to Other Fuels</v>
      </c>
      <c r="D516" s="6" t="s">
        <v>3193</v>
      </c>
      <c r="E516" s="44" t="s">
        <v>2785</v>
      </c>
      <c r="F516" t="s">
        <v>3163</v>
      </c>
      <c r="G516" s="44" t="s">
        <v>3225</v>
      </c>
      <c r="H516" s="43">
        <v>1257</v>
      </c>
      <c r="I516" s="44" t="s">
        <v>45</v>
      </c>
      <c r="J516" s="274" t="str">
        <f>IF(ISBLANK(INDEX('Policy Characteristics'!D:D,MATCH($C516,'Policy Characteristics'!$C:$C,0))),"",INDEX('Policy Characteristics'!D:D,MATCH($C516,'Policy Characteristics'!$C:$C,0)))</f>
        <v>Electrification + Hydrogen</v>
      </c>
      <c r="K516" s="272" t="str">
        <f>IF(ISBLANK(INDEX('Policy Characteristics'!E:E,MATCH($C516,'Policy Characteristics'!$C:$C,0))),"",INDEX('Policy Characteristics'!E:E,MATCH($C516,'Policy Characteristics'!$C:$C,0)))</f>
        <v>indst fuel type shifting</v>
      </c>
      <c r="L516" s="285">
        <f>IF(ISBLANK(INDEX('Policy Characteristics'!F:F,MATCH($C516,'Policy Characteristics'!$C:$C,0))),"",INDEX('Policy Characteristics'!F:F,MATCH($C516,'Policy Characteristics'!$C:$C,0)))</f>
        <v>0</v>
      </c>
      <c r="M516" s="285">
        <f>IF(ISBLANK(INDEX('Policy Characteristics'!G:G,MATCH($C516,'Policy Characteristics'!$C:$C,0))),"",INDEX('Policy Characteristics'!G:G,MATCH($C516,'Policy Characteristics'!$C:$C,0)))</f>
        <v>1</v>
      </c>
      <c r="N516" s="285">
        <f>IF(ISBLANK(INDEX('Policy Characteristics'!H:H,MATCH($C516,'Policy Characteristics'!$C:$C,0))),"",INDEX('Policy Characteristics'!H:H,MATCH($C516,'Policy Characteristics'!$C:$C,0)))</f>
        <v>0.01</v>
      </c>
      <c r="O516" s="272" t="str">
        <f>IF(ISBLANK(INDEX('Policy Characteristics'!I:I,MATCH($C516,'Policy Characteristics'!$C:$C,0))),"",INDEX('Policy Characteristics'!I:I,MATCH($C516,'Policy Characteristics'!$C:$C,0)))</f>
        <v>% of fuel shifted</v>
      </c>
      <c r="P516" s="272"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272" t="str">
        <f>IF(ISBLANK(INDEX('Policy Characteristics'!K:K,MATCH($C516,'Policy Characteristics'!$C:$C,0))),"",INDEX('Policy Characteristics'!K:K,MATCH($C516,'Policy Characteristics'!$C:$C,0)))</f>
        <v>industry-ag-main.html#fuel-switching</v>
      </c>
      <c r="R516" s="272" t="str">
        <f>IF(ISBLANK(INDEX('Policy Characteristics'!L:L,MATCH($C516,'Policy Characteristics'!$C:$C,0))),"",INDEX('Policy Characteristics'!L:L,MATCH($C516,'Policy Characteristics'!$C:$C,0)))</f>
        <v>industry-elec-and-hydrogen.html</v>
      </c>
    </row>
    <row r="517" spans="1:18" x14ac:dyDescent="0.25">
      <c r="A517" s="272" t="str">
        <f>IF(ISBLANK(INDEX('Policy Characteristics'!A:A,MATCH($C517,'Policy Characteristics'!$C:$C,0))),"",INDEX('Policy Characteristics'!A:A,MATCH($C517,'Policy Characteristics'!$C:$C,0)))</f>
        <v>Industry</v>
      </c>
      <c r="B517" s="272" t="str">
        <f>IF(ISBLANK(INDEX('Policy Characteristics'!B:B,MATCH($C517,'Policy Characteristics'!$C:$C,0))),"",INDEX('Policy Characteristics'!B:B,MATCH($C517,'Policy Characteristics'!$C:$C,0)))</f>
        <v>Electrification + Hydrogen</v>
      </c>
      <c r="C517" s="274" t="str">
        <f t="shared" si="33"/>
        <v>Fraction of Industrial Fuel Use Shifted to Other Fuels</v>
      </c>
      <c r="D517" s="6" t="s">
        <v>3194</v>
      </c>
      <c r="E517" s="44" t="s">
        <v>2445</v>
      </c>
      <c r="F517" t="s">
        <v>3164</v>
      </c>
      <c r="G517" s="44" t="s">
        <v>3216</v>
      </c>
      <c r="H517" s="43">
        <v>1258</v>
      </c>
      <c r="I517" s="44" t="s">
        <v>46</v>
      </c>
      <c r="J517" s="274" t="str">
        <f>IF(ISBLANK(INDEX('Policy Characteristics'!D:D,MATCH($C517,'Policy Characteristics'!$C:$C,0))),"",INDEX('Policy Characteristics'!D:D,MATCH($C517,'Policy Characteristics'!$C:$C,0)))</f>
        <v>Electrification + Hydrogen</v>
      </c>
      <c r="K517" s="272" t="str">
        <f>IF(ISBLANK(INDEX('Policy Characteristics'!E:E,MATCH($C517,'Policy Characteristics'!$C:$C,0))),"",INDEX('Policy Characteristics'!E:E,MATCH($C517,'Policy Characteristics'!$C:$C,0)))</f>
        <v>indst fuel type shifting</v>
      </c>
      <c r="L517" s="285">
        <f>IF(ISBLANK(INDEX('Policy Characteristics'!F:F,MATCH($C517,'Policy Characteristics'!$C:$C,0))),"",INDEX('Policy Characteristics'!F:F,MATCH($C517,'Policy Characteristics'!$C:$C,0)))</f>
        <v>0</v>
      </c>
      <c r="M517" s="285">
        <f>IF(ISBLANK(INDEX('Policy Characteristics'!G:G,MATCH($C517,'Policy Characteristics'!$C:$C,0))),"",INDEX('Policy Characteristics'!G:G,MATCH($C517,'Policy Characteristics'!$C:$C,0)))</f>
        <v>1</v>
      </c>
      <c r="N517" s="285">
        <f>IF(ISBLANK(INDEX('Policy Characteristics'!H:H,MATCH($C517,'Policy Characteristics'!$C:$C,0))),"",INDEX('Policy Characteristics'!H:H,MATCH($C517,'Policy Characteristics'!$C:$C,0)))</f>
        <v>0.01</v>
      </c>
      <c r="O517" s="272" t="str">
        <f>IF(ISBLANK(INDEX('Policy Characteristics'!I:I,MATCH($C517,'Policy Characteristics'!$C:$C,0))),"",INDEX('Policy Characteristics'!I:I,MATCH($C517,'Policy Characteristics'!$C:$C,0)))</f>
        <v>% of fuel shifted</v>
      </c>
      <c r="P517" s="272"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272" t="str">
        <f>IF(ISBLANK(INDEX('Policy Characteristics'!K:K,MATCH($C517,'Policy Characteristics'!$C:$C,0))),"",INDEX('Policy Characteristics'!K:K,MATCH($C517,'Policy Characteristics'!$C:$C,0)))</f>
        <v>industry-ag-main.html#fuel-switching</v>
      </c>
      <c r="R517" s="272" t="str">
        <f>IF(ISBLANK(INDEX('Policy Characteristics'!L:L,MATCH($C517,'Policy Characteristics'!$C:$C,0))),"",INDEX('Policy Characteristics'!L:L,MATCH($C517,'Policy Characteristics'!$C:$C,0)))</f>
        <v>industry-elec-and-hydrogen.html</v>
      </c>
    </row>
    <row r="518" spans="1:18" x14ac:dyDescent="0.25">
      <c r="A518" s="272" t="str">
        <f>IF(ISBLANK(INDEX('Policy Characteristics'!A:A,MATCH($C518,'Policy Characteristics'!$C:$C,0))),"",INDEX('Policy Characteristics'!A:A,MATCH($C518,'Policy Characteristics'!$C:$C,0)))</f>
        <v>Industry</v>
      </c>
      <c r="B518" s="272" t="str">
        <f>IF(ISBLANK(INDEX('Policy Characteristics'!B:B,MATCH($C518,'Policy Characteristics'!$C:$C,0))),"",INDEX('Policy Characteristics'!B:B,MATCH($C518,'Policy Characteristics'!$C:$C,0)))</f>
        <v>Electrification + Hydrogen</v>
      </c>
      <c r="C518" s="274" t="str">
        <f t="shared" si="33"/>
        <v>Fraction of Industrial Fuel Use Shifted to Other Fuels</v>
      </c>
      <c r="D518" s="6" t="s">
        <v>3194</v>
      </c>
      <c r="E518" s="44" t="s">
        <v>2446</v>
      </c>
      <c r="F518" t="s">
        <v>3164</v>
      </c>
      <c r="G518" s="44" t="s">
        <v>3217</v>
      </c>
      <c r="H518" s="43">
        <v>1259</v>
      </c>
      <c r="I518" s="44" t="s">
        <v>46</v>
      </c>
      <c r="J518" s="274" t="str">
        <f>IF(ISBLANK(INDEX('Policy Characteristics'!D:D,MATCH($C518,'Policy Characteristics'!$C:$C,0))),"",INDEX('Policy Characteristics'!D:D,MATCH($C518,'Policy Characteristics'!$C:$C,0)))</f>
        <v>Electrification + Hydrogen</v>
      </c>
      <c r="K518" s="272" t="str">
        <f>IF(ISBLANK(INDEX('Policy Characteristics'!E:E,MATCH($C518,'Policy Characteristics'!$C:$C,0))),"",INDEX('Policy Characteristics'!E:E,MATCH($C518,'Policy Characteristics'!$C:$C,0)))</f>
        <v>indst fuel type shifting</v>
      </c>
      <c r="L518" s="285">
        <f>IF(ISBLANK(INDEX('Policy Characteristics'!F:F,MATCH($C518,'Policy Characteristics'!$C:$C,0))),"",INDEX('Policy Characteristics'!F:F,MATCH($C518,'Policy Characteristics'!$C:$C,0)))</f>
        <v>0</v>
      </c>
      <c r="M518" s="285">
        <f>IF(ISBLANK(INDEX('Policy Characteristics'!G:G,MATCH($C518,'Policy Characteristics'!$C:$C,0))),"",INDEX('Policy Characteristics'!G:G,MATCH($C518,'Policy Characteristics'!$C:$C,0)))</f>
        <v>1</v>
      </c>
      <c r="N518" s="285">
        <f>IF(ISBLANK(INDEX('Policy Characteristics'!H:H,MATCH($C518,'Policy Characteristics'!$C:$C,0))),"",INDEX('Policy Characteristics'!H:H,MATCH($C518,'Policy Characteristics'!$C:$C,0)))</f>
        <v>0.01</v>
      </c>
      <c r="O518" s="272" t="str">
        <f>IF(ISBLANK(INDEX('Policy Characteristics'!I:I,MATCH($C518,'Policy Characteristics'!$C:$C,0))),"",INDEX('Policy Characteristics'!I:I,MATCH($C518,'Policy Characteristics'!$C:$C,0)))</f>
        <v>% of fuel shifted</v>
      </c>
      <c r="P518" s="272"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272" t="str">
        <f>IF(ISBLANK(INDEX('Policy Characteristics'!K:K,MATCH($C518,'Policy Characteristics'!$C:$C,0))),"",INDEX('Policy Characteristics'!K:K,MATCH($C518,'Policy Characteristics'!$C:$C,0)))</f>
        <v>industry-ag-main.html#fuel-switching</v>
      </c>
      <c r="R518" s="272" t="str">
        <f>IF(ISBLANK(INDEX('Policy Characteristics'!L:L,MATCH($C518,'Policy Characteristics'!$C:$C,0))),"",INDEX('Policy Characteristics'!L:L,MATCH($C518,'Policy Characteristics'!$C:$C,0)))</f>
        <v>industry-elec-and-hydrogen.html</v>
      </c>
    </row>
    <row r="519" spans="1:18" x14ac:dyDescent="0.25">
      <c r="A519" s="272" t="str">
        <f>IF(ISBLANK(INDEX('Policy Characteristics'!A:A,MATCH($C519,'Policy Characteristics'!$C:$C,0))),"",INDEX('Policy Characteristics'!A:A,MATCH($C519,'Policy Characteristics'!$C:$C,0)))</f>
        <v>Industry</v>
      </c>
      <c r="B519" s="272" t="str">
        <f>IF(ISBLANK(INDEX('Policy Characteristics'!B:B,MATCH($C519,'Policy Characteristics'!$C:$C,0))),"",INDEX('Policy Characteristics'!B:B,MATCH($C519,'Policy Characteristics'!$C:$C,0)))</f>
        <v>Electrification + Hydrogen</v>
      </c>
      <c r="C519" s="274" t="str">
        <f t="shared" si="33"/>
        <v>Fraction of Industrial Fuel Use Shifted to Other Fuels</v>
      </c>
      <c r="D519" s="6" t="s">
        <v>3194</v>
      </c>
      <c r="E519" s="44" t="s">
        <v>2447</v>
      </c>
      <c r="F519" t="s">
        <v>3164</v>
      </c>
      <c r="G519" s="44" t="s">
        <v>3218</v>
      </c>
      <c r="H519" s="43">
        <v>1260</v>
      </c>
      <c r="I519" s="44" t="s">
        <v>46</v>
      </c>
      <c r="J519" s="274" t="str">
        <f>IF(ISBLANK(INDEX('Policy Characteristics'!D:D,MATCH($C519,'Policy Characteristics'!$C:$C,0))),"",INDEX('Policy Characteristics'!D:D,MATCH($C519,'Policy Characteristics'!$C:$C,0)))</f>
        <v>Electrification + Hydrogen</v>
      </c>
      <c r="K519" s="272" t="str">
        <f>IF(ISBLANK(INDEX('Policy Characteristics'!E:E,MATCH($C519,'Policy Characteristics'!$C:$C,0))),"",INDEX('Policy Characteristics'!E:E,MATCH($C519,'Policy Characteristics'!$C:$C,0)))</f>
        <v>indst fuel type shifting</v>
      </c>
      <c r="L519" s="285">
        <f>IF(ISBLANK(INDEX('Policy Characteristics'!F:F,MATCH($C519,'Policy Characteristics'!$C:$C,0))),"",INDEX('Policy Characteristics'!F:F,MATCH($C519,'Policy Characteristics'!$C:$C,0)))</f>
        <v>0</v>
      </c>
      <c r="M519" s="285">
        <f>IF(ISBLANK(INDEX('Policy Characteristics'!G:G,MATCH($C519,'Policy Characteristics'!$C:$C,0))),"",INDEX('Policy Characteristics'!G:G,MATCH($C519,'Policy Characteristics'!$C:$C,0)))</f>
        <v>1</v>
      </c>
      <c r="N519" s="285">
        <f>IF(ISBLANK(INDEX('Policy Characteristics'!H:H,MATCH($C519,'Policy Characteristics'!$C:$C,0))),"",INDEX('Policy Characteristics'!H:H,MATCH($C519,'Policy Characteristics'!$C:$C,0)))</f>
        <v>0.01</v>
      </c>
      <c r="O519" s="272" t="str">
        <f>IF(ISBLANK(INDEX('Policy Characteristics'!I:I,MATCH($C519,'Policy Characteristics'!$C:$C,0))),"",INDEX('Policy Characteristics'!I:I,MATCH($C519,'Policy Characteristics'!$C:$C,0)))</f>
        <v>% of fuel shifted</v>
      </c>
      <c r="P519" s="272"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272" t="str">
        <f>IF(ISBLANK(INDEX('Policy Characteristics'!K:K,MATCH($C519,'Policy Characteristics'!$C:$C,0))),"",INDEX('Policy Characteristics'!K:K,MATCH($C519,'Policy Characteristics'!$C:$C,0)))</f>
        <v>industry-ag-main.html#fuel-switching</v>
      </c>
      <c r="R519" s="272" t="str">
        <f>IF(ISBLANK(INDEX('Policy Characteristics'!L:L,MATCH($C519,'Policy Characteristics'!$C:$C,0))),"",INDEX('Policy Characteristics'!L:L,MATCH($C519,'Policy Characteristics'!$C:$C,0)))</f>
        <v>industry-elec-and-hydrogen.html</v>
      </c>
    </row>
    <row r="520" spans="1:18" x14ac:dyDescent="0.25">
      <c r="A520" s="272" t="str">
        <f>IF(ISBLANK(INDEX('Policy Characteristics'!A:A,MATCH($C520,'Policy Characteristics'!$C:$C,0))),"",INDEX('Policy Characteristics'!A:A,MATCH($C520,'Policy Characteristics'!$C:$C,0)))</f>
        <v>Industry</v>
      </c>
      <c r="B520" s="272" t="str">
        <f>IF(ISBLANK(INDEX('Policy Characteristics'!B:B,MATCH($C520,'Policy Characteristics'!$C:$C,0))),"",INDEX('Policy Characteristics'!B:B,MATCH($C520,'Policy Characteristics'!$C:$C,0)))</f>
        <v>Electrification + Hydrogen</v>
      </c>
      <c r="C520" s="274" t="str">
        <f t="shared" si="33"/>
        <v>Fraction of Industrial Fuel Use Shifted to Other Fuels</v>
      </c>
      <c r="D520" s="6" t="s">
        <v>3194</v>
      </c>
      <c r="E520" s="44" t="s">
        <v>2448</v>
      </c>
      <c r="F520" t="s">
        <v>3164</v>
      </c>
      <c r="G520" s="44" t="s">
        <v>3219</v>
      </c>
      <c r="H520" s="43">
        <v>1261</v>
      </c>
      <c r="I520" s="44" t="s">
        <v>46</v>
      </c>
      <c r="J520" s="274" t="str">
        <f>IF(ISBLANK(INDEX('Policy Characteristics'!D:D,MATCH($C520,'Policy Characteristics'!$C:$C,0))),"",INDEX('Policy Characteristics'!D:D,MATCH($C520,'Policy Characteristics'!$C:$C,0)))</f>
        <v>Electrification + Hydrogen</v>
      </c>
      <c r="K520" s="272" t="str">
        <f>IF(ISBLANK(INDEX('Policy Characteristics'!E:E,MATCH($C520,'Policy Characteristics'!$C:$C,0))),"",INDEX('Policy Characteristics'!E:E,MATCH($C520,'Policy Characteristics'!$C:$C,0)))</f>
        <v>indst fuel type shifting</v>
      </c>
      <c r="L520" s="285">
        <f>IF(ISBLANK(INDEX('Policy Characteristics'!F:F,MATCH($C520,'Policy Characteristics'!$C:$C,0))),"",INDEX('Policy Characteristics'!F:F,MATCH($C520,'Policy Characteristics'!$C:$C,0)))</f>
        <v>0</v>
      </c>
      <c r="M520" s="285">
        <f>IF(ISBLANK(INDEX('Policy Characteristics'!G:G,MATCH($C520,'Policy Characteristics'!$C:$C,0))),"",INDEX('Policy Characteristics'!G:G,MATCH($C520,'Policy Characteristics'!$C:$C,0)))</f>
        <v>1</v>
      </c>
      <c r="N520" s="285">
        <f>IF(ISBLANK(INDEX('Policy Characteristics'!H:H,MATCH($C520,'Policy Characteristics'!$C:$C,0))),"",INDEX('Policy Characteristics'!H:H,MATCH($C520,'Policy Characteristics'!$C:$C,0)))</f>
        <v>0.01</v>
      </c>
      <c r="O520" s="272" t="str">
        <f>IF(ISBLANK(INDEX('Policy Characteristics'!I:I,MATCH($C520,'Policy Characteristics'!$C:$C,0))),"",INDEX('Policy Characteristics'!I:I,MATCH($C520,'Policy Characteristics'!$C:$C,0)))</f>
        <v>% of fuel shifted</v>
      </c>
      <c r="P520" s="272"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272" t="str">
        <f>IF(ISBLANK(INDEX('Policy Characteristics'!K:K,MATCH($C520,'Policy Characteristics'!$C:$C,0))),"",INDEX('Policy Characteristics'!K:K,MATCH($C520,'Policy Characteristics'!$C:$C,0)))</f>
        <v>industry-ag-main.html#fuel-switching</v>
      </c>
      <c r="R520" s="272" t="str">
        <f>IF(ISBLANK(INDEX('Policy Characteristics'!L:L,MATCH($C520,'Policy Characteristics'!$C:$C,0))),"",INDEX('Policy Characteristics'!L:L,MATCH($C520,'Policy Characteristics'!$C:$C,0)))</f>
        <v>industry-elec-and-hydrogen.html</v>
      </c>
    </row>
    <row r="521" spans="1:18" x14ac:dyDescent="0.25">
      <c r="A521" s="272" t="str">
        <f>IF(ISBLANK(INDEX('Policy Characteristics'!A:A,MATCH($C521,'Policy Characteristics'!$C:$C,0))),"",INDEX('Policy Characteristics'!A:A,MATCH($C521,'Policy Characteristics'!$C:$C,0)))</f>
        <v>Industry</v>
      </c>
      <c r="B521" s="272" t="str">
        <f>IF(ISBLANK(INDEX('Policy Characteristics'!B:B,MATCH($C521,'Policy Characteristics'!$C:$C,0))),"",INDEX('Policy Characteristics'!B:B,MATCH($C521,'Policy Characteristics'!$C:$C,0)))</f>
        <v>Electrification + Hydrogen</v>
      </c>
      <c r="C521" s="274" t="str">
        <f t="shared" si="33"/>
        <v>Fraction of Industrial Fuel Use Shifted to Other Fuels</v>
      </c>
      <c r="D521" s="6" t="s">
        <v>3194</v>
      </c>
      <c r="E521" s="44" t="s">
        <v>2449</v>
      </c>
      <c r="F521" t="s">
        <v>3164</v>
      </c>
      <c r="G521" s="44" t="s">
        <v>3220</v>
      </c>
      <c r="H521" s="43">
        <v>1262</v>
      </c>
      <c r="I521" s="44" t="s">
        <v>46</v>
      </c>
      <c r="J521" s="274" t="str">
        <f>IF(ISBLANK(INDEX('Policy Characteristics'!D:D,MATCH($C521,'Policy Characteristics'!$C:$C,0))),"",INDEX('Policy Characteristics'!D:D,MATCH($C521,'Policy Characteristics'!$C:$C,0)))</f>
        <v>Electrification + Hydrogen</v>
      </c>
      <c r="K521" s="272" t="str">
        <f>IF(ISBLANK(INDEX('Policy Characteristics'!E:E,MATCH($C521,'Policy Characteristics'!$C:$C,0))),"",INDEX('Policy Characteristics'!E:E,MATCH($C521,'Policy Characteristics'!$C:$C,0)))</f>
        <v>indst fuel type shifting</v>
      </c>
      <c r="L521" s="285">
        <f>IF(ISBLANK(INDEX('Policy Characteristics'!F:F,MATCH($C521,'Policy Characteristics'!$C:$C,0))),"",INDEX('Policy Characteristics'!F:F,MATCH($C521,'Policy Characteristics'!$C:$C,0)))</f>
        <v>0</v>
      </c>
      <c r="M521" s="285">
        <f>IF(ISBLANK(INDEX('Policy Characteristics'!G:G,MATCH($C521,'Policy Characteristics'!$C:$C,0))),"",INDEX('Policy Characteristics'!G:G,MATCH($C521,'Policy Characteristics'!$C:$C,0)))</f>
        <v>1</v>
      </c>
      <c r="N521" s="285">
        <f>IF(ISBLANK(INDEX('Policy Characteristics'!H:H,MATCH($C521,'Policy Characteristics'!$C:$C,0))),"",INDEX('Policy Characteristics'!H:H,MATCH($C521,'Policy Characteristics'!$C:$C,0)))</f>
        <v>0.01</v>
      </c>
      <c r="O521" s="272" t="str">
        <f>IF(ISBLANK(INDEX('Policy Characteristics'!I:I,MATCH($C521,'Policy Characteristics'!$C:$C,0))),"",INDEX('Policy Characteristics'!I:I,MATCH($C521,'Policy Characteristics'!$C:$C,0)))</f>
        <v>% of fuel shifted</v>
      </c>
      <c r="P521" s="272"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272" t="str">
        <f>IF(ISBLANK(INDEX('Policy Characteristics'!K:K,MATCH($C521,'Policy Characteristics'!$C:$C,0))),"",INDEX('Policy Characteristics'!K:K,MATCH($C521,'Policy Characteristics'!$C:$C,0)))</f>
        <v>industry-ag-main.html#fuel-switching</v>
      </c>
      <c r="R521" s="272" t="str">
        <f>IF(ISBLANK(INDEX('Policy Characteristics'!L:L,MATCH($C521,'Policy Characteristics'!$C:$C,0))),"",INDEX('Policy Characteristics'!L:L,MATCH($C521,'Policy Characteristics'!$C:$C,0)))</f>
        <v>industry-elec-and-hydrogen.html</v>
      </c>
    </row>
    <row r="522" spans="1:18" x14ac:dyDescent="0.25">
      <c r="A522" s="272" t="str">
        <f>IF(ISBLANK(INDEX('Policy Characteristics'!A:A,MATCH($C522,'Policy Characteristics'!$C:$C,0))),"",INDEX('Policy Characteristics'!A:A,MATCH($C522,'Policy Characteristics'!$C:$C,0)))</f>
        <v>Industry</v>
      </c>
      <c r="B522" s="272" t="str">
        <f>IF(ISBLANK(INDEX('Policy Characteristics'!B:B,MATCH($C522,'Policy Characteristics'!$C:$C,0))),"",INDEX('Policy Characteristics'!B:B,MATCH($C522,'Policy Characteristics'!$C:$C,0)))</f>
        <v>Electrification + Hydrogen</v>
      </c>
      <c r="C522" s="274" t="str">
        <f t="shared" si="33"/>
        <v>Fraction of Industrial Fuel Use Shifted to Other Fuels</v>
      </c>
      <c r="D522" s="6" t="s">
        <v>3194</v>
      </c>
      <c r="E522" s="44" t="s">
        <v>2450</v>
      </c>
      <c r="F522" t="s">
        <v>3164</v>
      </c>
      <c r="G522" s="44" t="s">
        <v>3221</v>
      </c>
      <c r="H522" s="43">
        <v>1263</v>
      </c>
      <c r="I522" s="44" t="s">
        <v>46</v>
      </c>
      <c r="J522" s="274" t="str">
        <f>IF(ISBLANK(INDEX('Policy Characteristics'!D:D,MATCH($C522,'Policy Characteristics'!$C:$C,0))),"",INDEX('Policy Characteristics'!D:D,MATCH($C522,'Policy Characteristics'!$C:$C,0)))</f>
        <v>Electrification + Hydrogen</v>
      </c>
      <c r="K522" s="272" t="str">
        <f>IF(ISBLANK(INDEX('Policy Characteristics'!E:E,MATCH($C522,'Policy Characteristics'!$C:$C,0))),"",INDEX('Policy Characteristics'!E:E,MATCH($C522,'Policy Characteristics'!$C:$C,0)))</f>
        <v>indst fuel type shifting</v>
      </c>
      <c r="L522" s="285">
        <f>IF(ISBLANK(INDEX('Policy Characteristics'!F:F,MATCH($C522,'Policy Characteristics'!$C:$C,0))),"",INDEX('Policy Characteristics'!F:F,MATCH($C522,'Policy Characteristics'!$C:$C,0)))</f>
        <v>0</v>
      </c>
      <c r="M522" s="285">
        <f>IF(ISBLANK(INDEX('Policy Characteristics'!G:G,MATCH($C522,'Policy Characteristics'!$C:$C,0))),"",INDEX('Policy Characteristics'!G:G,MATCH($C522,'Policy Characteristics'!$C:$C,0)))</f>
        <v>1</v>
      </c>
      <c r="N522" s="285">
        <f>IF(ISBLANK(INDEX('Policy Characteristics'!H:H,MATCH($C522,'Policy Characteristics'!$C:$C,0))),"",INDEX('Policy Characteristics'!H:H,MATCH($C522,'Policy Characteristics'!$C:$C,0)))</f>
        <v>0.01</v>
      </c>
      <c r="O522" s="272" t="str">
        <f>IF(ISBLANK(INDEX('Policy Characteristics'!I:I,MATCH($C522,'Policy Characteristics'!$C:$C,0))),"",INDEX('Policy Characteristics'!I:I,MATCH($C522,'Policy Characteristics'!$C:$C,0)))</f>
        <v>% of fuel shifted</v>
      </c>
      <c r="P522" s="272"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272" t="str">
        <f>IF(ISBLANK(INDEX('Policy Characteristics'!K:K,MATCH($C522,'Policy Characteristics'!$C:$C,0))),"",INDEX('Policy Characteristics'!K:K,MATCH($C522,'Policy Characteristics'!$C:$C,0)))</f>
        <v>industry-ag-main.html#fuel-switching</v>
      </c>
      <c r="R522" s="272" t="str">
        <f>IF(ISBLANK(INDEX('Policy Characteristics'!L:L,MATCH($C522,'Policy Characteristics'!$C:$C,0))),"",INDEX('Policy Characteristics'!L:L,MATCH($C522,'Policy Characteristics'!$C:$C,0)))</f>
        <v>industry-elec-and-hydrogen.html</v>
      </c>
    </row>
    <row r="523" spans="1:18" x14ac:dyDescent="0.25">
      <c r="A523" s="272" t="str">
        <f>IF(ISBLANK(INDEX('Policy Characteristics'!A:A,MATCH($C523,'Policy Characteristics'!$C:$C,0))),"",INDEX('Policy Characteristics'!A:A,MATCH($C523,'Policy Characteristics'!$C:$C,0)))</f>
        <v>Industry</v>
      </c>
      <c r="B523" s="272" t="str">
        <f>IF(ISBLANK(INDEX('Policy Characteristics'!B:B,MATCH($C523,'Policy Characteristics'!$C:$C,0))),"",INDEX('Policy Characteristics'!B:B,MATCH($C523,'Policy Characteristics'!$C:$C,0)))</f>
        <v>Electrification + Hydrogen</v>
      </c>
      <c r="C523" s="274" t="str">
        <f t="shared" si="33"/>
        <v>Fraction of Industrial Fuel Use Shifted to Other Fuels</v>
      </c>
      <c r="D523" s="6" t="s">
        <v>3194</v>
      </c>
      <c r="E523" s="44" t="s">
        <v>2786</v>
      </c>
      <c r="F523" t="s">
        <v>3164</v>
      </c>
      <c r="G523" s="44" t="s">
        <v>3222</v>
      </c>
      <c r="H523" s="43">
        <v>1264</v>
      </c>
      <c r="I523" s="44" t="s">
        <v>46</v>
      </c>
      <c r="J523" s="274" t="str">
        <f>IF(ISBLANK(INDEX('Policy Characteristics'!D:D,MATCH($C523,'Policy Characteristics'!$C:$C,0))),"",INDEX('Policy Characteristics'!D:D,MATCH($C523,'Policy Characteristics'!$C:$C,0)))</f>
        <v>Electrification + Hydrogen</v>
      </c>
      <c r="K523" s="272" t="str">
        <f>IF(ISBLANK(INDEX('Policy Characteristics'!E:E,MATCH($C523,'Policy Characteristics'!$C:$C,0))),"",INDEX('Policy Characteristics'!E:E,MATCH($C523,'Policy Characteristics'!$C:$C,0)))</f>
        <v>indst fuel type shifting</v>
      </c>
      <c r="L523" s="285">
        <f>IF(ISBLANK(INDEX('Policy Characteristics'!F:F,MATCH($C523,'Policy Characteristics'!$C:$C,0))),"",INDEX('Policy Characteristics'!F:F,MATCH($C523,'Policy Characteristics'!$C:$C,0)))</f>
        <v>0</v>
      </c>
      <c r="M523" s="285">
        <f>IF(ISBLANK(INDEX('Policy Characteristics'!G:G,MATCH($C523,'Policy Characteristics'!$C:$C,0))),"",INDEX('Policy Characteristics'!G:G,MATCH($C523,'Policy Characteristics'!$C:$C,0)))</f>
        <v>1</v>
      </c>
      <c r="N523" s="285">
        <f>IF(ISBLANK(INDEX('Policy Characteristics'!H:H,MATCH($C523,'Policy Characteristics'!$C:$C,0))),"",INDEX('Policy Characteristics'!H:H,MATCH($C523,'Policy Characteristics'!$C:$C,0)))</f>
        <v>0.01</v>
      </c>
      <c r="O523" s="272" t="str">
        <f>IF(ISBLANK(INDEX('Policy Characteristics'!I:I,MATCH($C523,'Policy Characteristics'!$C:$C,0))),"",INDEX('Policy Characteristics'!I:I,MATCH($C523,'Policy Characteristics'!$C:$C,0)))</f>
        <v>% of fuel shifted</v>
      </c>
      <c r="P523" s="272"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272" t="str">
        <f>IF(ISBLANK(INDEX('Policy Characteristics'!K:K,MATCH($C523,'Policy Characteristics'!$C:$C,0))),"",INDEX('Policy Characteristics'!K:K,MATCH($C523,'Policy Characteristics'!$C:$C,0)))</f>
        <v>industry-ag-main.html#fuel-switching</v>
      </c>
      <c r="R523" s="272" t="str">
        <f>IF(ISBLANK(INDEX('Policy Characteristics'!L:L,MATCH($C523,'Policy Characteristics'!$C:$C,0))),"",INDEX('Policy Characteristics'!L:L,MATCH($C523,'Policy Characteristics'!$C:$C,0)))</f>
        <v>industry-elec-and-hydrogen.html</v>
      </c>
    </row>
    <row r="524" spans="1:18" x14ac:dyDescent="0.25">
      <c r="A524" s="272" t="str">
        <f>IF(ISBLANK(INDEX('Policy Characteristics'!A:A,MATCH($C524,'Policy Characteristics'!$C:$C,0))),"",INDEX('Policy Characteristics'!A:A,MATCH($C524,'Policy Characteristics'!$C:$C,0)))</f>
        <v>Industry</v>
      </c>
      <c r="B524" s="272" t="str">
        <f>IF(ISBLANK(INDEX('Policy Characteristics'!B:B,MATCH($C524,'Policy Characteristics'!$C:$C,0))),"",INDEX('Policy Characteristics'!B:B,MATCH($C524,'Policy Characteristics'!$C:$C,0)))</f>
        <v>Electrification + Hydrogen</v>
      </c>
      <c r="C524" s="274" t="str">
        <f t="shared" si="33"/>
        <v>Fraction of Industrial Fuel Use Shifted to Other Fuels</v>
      </c>
      <c r="D524" s="6" t="s">
        <v>3194</v>
      </c>
      <c r="E524" s="44" t="s">
        <v>2787</v>
      </c>
      <c r="F524" t="s">
        <v>3164</v>
      </c>
      <c r="G524" s="44" t="s">
        <v>3223</v>
      </c>
      <c r="H524" s="43">
        <v>1265</v>
      </c>
      <c r="I524" s="44" t="s">
        <v>46</v>
      </c>
      <c r="J524" s="274" t="str">
        <f>IF(ISBLANK(INDEX('Policy Characteristics'!D:D,MATCH($C524,'Policy Characteristics'!$C:$C,0))),"",INDEX('Policy Characteristics'!D:D,MATCH($C524,'Policy Characteristics'!$C:$C,0)))</f>
        <v>Electrification + Hydrogen</v>
      </c>
      <c r="K524" s="272" t="str">
        <f>IF(ISBLANK(INDEX('Policy Characteristics'!E:E,MATCH($C524,'Policy Characteristics'!$C:$C,0))),"",INDEX('Policy Characteristics'!E:E,MATCH($C524,'Policy Characteristics'!$C:$C,0)))</f>
        <v>indst fuel type shifting</v>
      </c>
      <c r="L524" s="285">
        <f>IF(ISBLANK(INDEX('Policy Characteristics'!F:F,MATCH($C524,'Policy Characteristics'!$C:$C,0))),"",INDEX('Policy Characteristics'!F:F,MATCH($C524,'Policy Characteristics'!$C:$C,0)))</f>
        <v>0</v>
      </c>
      <c r="M524" s="285">
        <f>IF(ISBLANK(INDEX('Policy Characteristics'!G:G,MATCH($C524,'Policy Characteristics'!$C:$C,0))),"",INDEX('Policy Characteristics'!G:G,MATCH($C524,'Policy Characteristics'!$C:$C,0)))</f>
        <v>1</v>
      </c>
      <c r="N524" s="285">
        <f>IF(ISBLANK(INDEX('Policy Characteristics'!H:H,MATCH($C524,'Policy Characteristics'!$C:$C,0))),"",INDEX('Policy Characteristics'!H:H,MATCH($C524,'Policy Characteristics'!$C:$C,0)))</f>
        <v>0.01</v>
      </c>
      <c r="O524" s="272" t="str">
        <f>IF(ISBLANK(INDEX('Policy Characteristics'!I:I,MATCH($C524,'Policy Characteristics'!$C:$C,0))),"",INDEX('Policy Characteristics'!I:I,MATCH($C524,'Policy Characteristics'!$C:$C,0)))</f>
        <v>% of fuel shifted</v>
      </c>
      <c r="P524" s="272"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272" t="str">
        <f>IF(ISBLANK(INDEX('Policy Characteristics'!K:K,MATCH($C524,'Policy Characteristics'!$C:$C,0))),"",INDEX('Policy Characteristics'!K:K,MATCH($C524,'Policy Characteristics'!$C:$C,0)))</f>
        <v>industry-ag-main.html#fuel-switching</v>
      </c>
      <c r="R524" s="272" t="str">
        <f>IF(ISBLANK(INDEX('Policy Characteristics'!L:L,MATCH($C524,'Policy Characteristics'!$C:$C,0))),"",INDEX('Policy Characteristics'!L:L,MATCH($C524,'Policy Characteristics'!$C:$C,0)))</f>
        <v>industry-elec-and-hydrogen.html</v>
      </c>
    </row>
    <row r="525" spans="1:18" x14ac:dyDescent="0.25">
      <c r="A525" s="272" t="str">
        <f>IF(ISBLANK(INDEX('Policy Characteristics'!A:A,MATCH($C525,'Policy Characteristics'!$C:$C,0))),"",INDEX('Policy Characteristics'!A:A,MATCH($C525,'Policy Characteristics'!$C:$C,0)))</f>
        <v>Industry</v>
      </c>
      <c r="B525" s="272" t="str">
        <f>IF(ISBLANK(INDEX('Policy Characteristics'!B:B,MATCH($C525,'Policy Characteristics'!$C:$C,0))),"",INDEX('Policy Characteristics'!B:B,MATCH($C525,'Policy Characteristics'!$C:$C,0)))</f>
        <v>Electrification + Hydrogen</v>
      </c>
      <c r="C525" s="274" t="str">
        <f t="shared" si="33"/>
        <v>Fraction of Industrial Fuel Use Shifted to Other Fuels</v>
      </c>
      <c r="D525" s="6" t="s">
        <v>3194</v>
      </c>
      <c r="E525" s="44" t="s">
        <v>2788</v>
      </c>
      <c r="F525" t="s">
        <v>3164</v>
      </c>
      <c r="G525" s="44" t="s">
        <v>3224</v>
      </c>
      <c r="H525" s="43">
        <v>1266</v>
      </c>
      <c r="I525" s="44" t="s">
        <v>46</v>
      </c>
      <c r="J525" s="274" t="str">
        <f>IF(ISBLANK(INDEX('Policy Characteristics'!D:D,MATCH($C525,'Policy Characteristics'!$C:$C,0))),"",INDEX('Policy Characteristics'!D:D,MATCH($C525,'Policy Characteristics'!$C:$C,0)))</f>
        <v>Electrification + Hydrogen</v>
      </c>
      <c r="K525" s="272" t="str">
        <f>IF(ISBLANK(INDEX('Policy Characteristics'!E:E,MATCH($C525,'Policy Characteristics'!$C:$C,0))),"",INDEX('Policy Characteristics'!E:E,MATCH($C525,'Policy Characteristics'!$C:$C,0)))</f>
        <v>indst fuel type shifting</v>
      </c>
      <c r="L525" s="285">
        <f>IF(ISBLANK(INDEX('Policy Characteristics'!F:F,MATCH($C525,'Policy Characteristics'!$C:$C,0))),"",INDEX('Policy Characteristics'!F:F,MATCH($C525,'Policy Characteristics'!$C:$C,0)))</f>
        <v>0</v>
      </c>
      <c r="M525" s="285">
        <f>IF(ISBLANK(INDEX('Policy Characteristics'!G:G,MATCH($C525,'Policy Characteristics'!$C:$C,0))),"",INDEX('Policy Characteristics'!G:G,MATCH($C525,'Policy Characteristics'!$C:$C,0)))</f>
        <v>1</v>
      </c>
      <c r="N525" s="285">
        <f>IF(ISBLANK(INDEX('Policy Characteristics'!H:H,MATCH($C525,'Policy Characteristics'!$C:$C,0))),"",INDEX('Policy Characteristics'!H:H,MATCH($C525,'Policy Characteristics'!$C:$C,0)))</f>
        <v>0.01</v>
      </c>
      <c r="O525" s="272" t="str">
        <f>IF(ISBLANK(INDEX('Policy Characteristics'!I:I,MATCH($C525,'Policy Characteristics'!$C:$C,0))),"",INDEX('Policy Characteristics'!I:I,MATCH($C525,'Policy Characteristics'!$C:$C,0)))</f>
        <v>% of fuel shifted</v>
      </c>
      <c r="P525" s="272"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272" t="str">
        <f>IF(ISBLANK(INDEX('Policy Characteristics'!K:K,MATCH($C525,'Policy Characteristics'!$C:$C,0))),"",INDEX('Policy Characteristics'!K:K,MATCH($C525,'Policy Characteristics'!$C:$C,0)))</f>
        <v>industry-ag-main.html#fuel-switching</v>
      </c>
      <c r="R525" s="272" t="str">
        <f>IF(ISBLANK(INDEX('Policy Characteristics'!L:L,MATCH($C525,'Policy Characteristics'!$C:$C,0))),"",INDEX('Policy Characteristics'!L:L,MATCH($C525,'Policy Characteristics'!$C:$C,0)))</f>
        <v>industry-elec-and-hydrogen.html</v>
      </c>
    </row>
    <row r="526" spans="1:18" x14ac:dyDescent="0.25">
      <c r="A526" s="272" t="str">
        <f>IF(ISBLANK(INDEX('Policy Characteristics'!A:A,MATCH($C526,'Policy Characteristics'!$C:$C,0))),"",INDEX('Policy Characteristics'!A:A,MATCH($C526,'Policy Characteristics'!$C:$C,0)))</f>
        <v>Industry</v>
      </c>
      <c r="B526" s="272" t="str">
        <f>IF(ISBLANK(INDEX('Policy Characteristics'!B:B,MATCH($C526,'Policy Characteristics'!$C:$C,0))),"",INDEX('Policy Characteristics'!B:B,MATCH($C526,'Policy Characteristics'!$C:$C,0)))</f>
        <v>Electrification + Hydrogen</v>
      </c>
      <c r="C526" s="274" t="str">
        <f t="shared" si="33"/>
        <v>Fraction of Industrial Fuel Use Shifted to Other Fuels</v>
      </c>
      <c r="D526" s="6" t="s">
        <v>3194</v>
      </c>
      <c r="E526" s="44" t="s">
        <v>2785</v>
      </c>
      <c r="F526" t="s">
        <v>3164</v>
      </c>
      <c r="G526" s="44" t="s">
        <v>3225</v>
      </c>
      <c r="H526" s="43">
        <v>1267</v>
      </c>
      <c r="I526" s="44" t="s">
        <v>46</v>
      </c>
      <c r="J526" s="274" t="str">
        <f>IF(ISBLANK(INDEX('Policy Characteristics'!D:D,MATCH($C526,'Policy Characteristics'!$C:$C,0))),"",INDEX('Policy Characteristics'!D:D,MATCH($C526,'Policy Characteristics'!$C:$C,0)))</f>
        <v>Electrification + Hydrogen</v>
      </c>
      <c r="K526" s="272" t="str">
        <f>IF(ISBLANK(INDEX('Policy Characteristics'!E:E,MATCH($C526,'Policy Characteristics'!$C:$C,0))),"",INDEX('Policy Characteristics'!E:E,MATCH($C526,'Policy Characteristics'!$C:$C,0)))</f>
        <v>indst fuel type shifting</v>
      </c>
      <c r="L526" s="285">
        <f>IF(ISBLANK(INDEX('Policy Characteristics'!F:F,MATCH($C526,'Policy Characteristics'!$C:$C,0))),"",INDEX('Policy Characteristics'!F:F,MATCH($C526,'Policy Characteristics'!$C:$C,0)))</f>
        <v>0</v>
      </c>
      <c r="M526" s="285">
        <f>IF(ISBLANK(INDEX('Policy Characteristics'!G:G,MATCH($C526,'Policy Characteristics'!$C:$C,0))),"",INDEX('Policy Characteristics'!G:G,MATCH($C526,'Policy Characteristics'!$C:$C,0)))</f>
        <v>1</v>
      </c>
      <c r="N526" s="285">
        <f>IF(ISBLANK(INDEX('Policy Characteristics'!H:H,MATCH($C526,'Policy Characteristics'!$C:$C,0))),"",INDEX('Policy Characteristics'!H:H,MATCH($C526,'Policy Characteristics'!$C:$C,0)))</f>
        <v>0.01</v>
      </c>
      <c r="O526" s="272" t="str">
        <f>IF(ISBLANK(INDEX('Policy Characteristics'!I:I,MATCH($C526,'Policy Characteristics'!$C:$C,0))),"",INDEX('Policy Characteristics'!I:I,MATCH($C526,'Policy Characteristics'!$C:$C,0)))</f>
        <v>% of fuel shifted</v>
      </c>
      <c r="P526" s="272"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272" t="str">
        <f>IF(ISBLANK(INDEX('Policy Characteristics'!K:K,MATCH($C526,'Policy Characteristics'!$C:$C,0))),"",INDEX('Policy Characteristics'!K:K,MATCH($C526,'Policy Characteristics'!$C:$C,0)))</f>
        <v>industry-ag-main.html#fuel-switching</v>
      </c>
      <c r="R526" s="272" t="str">
        <f>IF(ISBLANK(INDEX('Policy Characteristics'!L:L,MATCH($C526,'Policy Characteristics'!$C:$C,0))),"",INDEX('Policy Characteristics'!L:L,MATCH($C526,'Policy Characteristics'!$C:$C,0)))</f>
        <v>industry-elec-and-hydrogen.html</v>
      </c>
    </row>
    <row r="527" spans="1:18" x14ac:dyDescent="0.25">
      <c r="A527" s="272" t="str">
        <f>IF(ISBLANK(INDEX('Policy Characteristics'!A:A,MATCH($C527,'Policy Characteristics'!$C:$C,0))),"",INDEX('Policy Characteristics'!A:A,MATCH($C527,'Policy Characteristics'!$C:$C,0)))</f>
        <v>Industry</v>
      </c>
      <c r="B527" s="272" t="str">
        <f>IF(ISBLANK(INDEX('Policy Characteristics'!B:B,MATCH($C527,'Policy Characteristics'!$C:$C,0))),"",INDEX('Policy Characteristics'!B:B,MATCH($C527,'Policy Characteristics'!$C:$C,0)))</f>
        <v>Electrification + Hydrogen</v>
      </c>
      <c r="C527" s="274" t="str">
        <f t="shared" si="33"/>
        <v>Fraction of Industrial Fuel Use Shifted to Other Fuels</v>
      </c>
      <c r="D527" s="6" t="s">
        <v>3195</v>
      </c>
      <c r="E527" s="44" t="s">
        <v>2445</v>
      </c>
      <c r="F527" t="s">
        <v>3165</v>
      </c>
      <c r="G527" s="44" t="s">
        <v>3216</v>
      </c>
      <c r="H527" s="43">
        <v>1268</v>
      </c>
      <c r="I527" s="44" t="s">
        <v>46</v>
      </c>
      <c r="J527" s="274" t="str">
        <f>IF(ISBLANK(INDEX('Policy Characteristics'!D:D,MATCH($C527,'Policy Characteristics'!$C:$C,0))),"",INDEX('Policy Characteristics'!D:D,MATCH($C527,'Policy Characteristics'!$C:$C,0)))</f>
        <v>Electrification + Hydrogen</v>
      </c>
      <c r="K527" s="272" t="str">
        <f>IF(ISBLANK(INDEX('Policy Characteristics'!E:E,MATCH($C527,'Policy Characteristics'!$C:$C,0))),"",INDEX('Policy Characteristics'!E:E,MATCH($C527,'Policy Characteristics'!$C:$C,0)))</f>
        <v>indst fuel type shifting</v>
      </c>
      <c r="L527" s="285">
        <f>IF(ISBLANK(INDEX('Policy Characteristics'!F:F,MATCH($C527,'Policy Characteristics'!$C:$C,0))),"",INDEX('Policy Characteristics'!F:F,MATCH($C527,'Policy Characteristics'!$C:$C,0)))</f>
        <v>0</v>
      </c>
      <c r="M527" s="285">
        <f>IF(ISBLANK(INDEX('Policy Characteristics'!G:G,MATCH($C527,'Policy Characteristics'!$C:$C,0))),"",INDEX('Policy Characteristics'!G:G,MATCH($C527,'Policy Characteristics'!$C:$C,0)))</f>
        <v>1</v>
      </c>
      <c r="N527" s="285">
        <f>IF(ISBLANK(INDEX('Policy Characteristics'!H:H,MATCH($C527,'Policy Characteristics'!$C:$C,0))),"",INDEX('Policy Characteristics'!H:H,MATCH($C527,'Policy Characteristics'!$C:$C,0)))</f>
        <v>0.01</v>
      </c>
      <c r="O527" s="272" t="str">
        <f>IF(ISBLANK(INDEX('Policy Characteristics'!I:I,MATCH($C527,'Policy Characteristics'!$C:$C,0))),"",INDEX('Policy Characteristics'!I:I,MATCH($C527,'Policy Characteristics'!$C:$C,0)))</f>
        <v>% of fuel shifted</v>
      </c>
      <c r="P527" s="272"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272" t="str">
        <f>IF(ISBLANK(INDEX('Policy Characteristics'!K:K,MATCH($C527,'Policy Characteristics'!$C:$C,0))),"",INDEX('Policy Characteristics'!K:K,MATCH($C527,'Policy Characteristics'!$C:$C,0)))</f>
        <v>industry-ag-main.html#fuel-switching</v>
      </c>
      <c r="R527" s="272" t="str">
        <f>IF(ISBLANK(INDEX('Policy Characteristics'!L:L,MATCH($C527,'Policy Characteristics'!$C:$C,0))),"",INDEX('Policy Characteristics'!L:L,MATCH($C527,'Policy Characteristics'!$C:$C,0)))</f>
        <v>industry-elec-and-hydrogen.html</v>
      </c>
    </row>
    <row r="528" spans="1:18" x14ac:dyDescent="0.25">
      <c r="A528" s="272" t="str">
        <f>IF(ISBLANK(INDEX('Policy Characteristics'!A:A,MATCH($C528,'Policy Characteristics'!$C:$C,0))),"",INDEX('Policy Characteristics'!A:A,MATCH($C528,'Policy Characteristics'!$C:$C,0)))</f>
        <v>Industry</v>
      </c>
      <c r="B528" s="272" t="str">
        <f>IF(ISBLANK(INDEX('Policy Characteristics'!B:B,MATCH($C528,'Policy Characteristics'!$C:$C,0))),"",INDEX('Policy Characteristics'!B:B,MATCH($C528,'Policy Characteristics'!$C:$C,0)))</f>
        <v>Electrification + Hydrogen</v>
      </c>
      <c r="C528" s="274" t="str">
        <f t="shared" si="33"/>
        <v>Fraction of Industrial Fuel Use Shifted to Other Fuels</v>
      </c>
      <c r="D528" s="6" t="s">
        <v>3195</v>
      </c>
      <c r="E528" s="44" t="s">
        <v>2446</v>
      </c>
      <c r="F528" t="s">
        <v>3165</v>
      </c>
      <c r="G528" s="44" t="s">
        <v>3217</v>
      </c>
      <c r="H528" s="43">
        <v>1269</v>
      </c>
      <c r="I528" s="44" t="s">
        <v>46</v>
      </c>
      <c r="J528" s="274" t="str">
        <f>IF(ISBLANK(INDEX('Policy Characteristics'!D:D,MATCH($C528,'Policy Characteristics'!$C:$C,0))),"",INDEX('Policy Characteristics'!D:D,MATCH($C528,'Policy Characteristics'!$C:$C,0)))</f>
        <v>Electrification + Hydrogen</v>
      </c>
      <c r="K528" s="272" t="str">
        <f>IF(ISBLANK(INDEX('Policy Characteristics'!E:E,MATCH($C528,'Policy Characteristics'!$C:$C,0))),"",INDEX('Policy Characteristics'!E:E,MATCH($C528,'Policy Characteristics'!$C:$C,0)))</f>
        <v>indst fuel type shifting</v>
      </c>
      <c r="L528" s="285">
        <f>IF(ISBLANK(INDEX('Policy Characteristics'!F:F,MATCH($C528,'Policy Characteristics'!$C:$C,0))),"",INDEX('Policy Characteristics'!F:F,MATCH($C528,'Policy Characteristics'!$C:$C,0)))</f>
        <v>0</v>
      </c>
      <c r="M528" s="285">
        <f>IF(ISBLANK(INDEX('Policy Characteristics'!G:G,MATCH($C528,'Policy Characteristics'!$C:$C,0))),"",INDEX('Policy Characteristics'!G:G,MATCH($C528,'Policy Characteristics'!$C:$C,0)))</f>
        <v>1</v>
      </c>
      <c r="N528" s="285">
        <f>IF(ISBLANK(INDEX('Policy Characteristics'!H:H,MATCH($C528,'Policy Characteristics'!$C:$C,0))),"",INDEX('Policy Characteristics'!H:H,MATCH($C528,'Policy Characteristics'!$C:$C,0)))</f>
        <v>0.01</v>
      </c>
      <c r="O528" s="272" t="str">
        <f>IF(ISBLANK(INDEX('Policy Characteristics'!I:I,MATCH($C528,'Policy Characteristics'!$C:$C,0))),"",INDEX('Policy Characteristics'!I:I,MATCH($C528,'Policy Characteristics'!$C:$C,0)))</f>
        <v>% of fuel shifted</v>
      </c>
      <c r="P528" s="272"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272" t="str">
        <f>IF(ISBLANK(INDEX('Policy Characteristics'!K:K,MATCH($C528,'Policy Characteristics'!$C:$C,0))),"",INDEX('Policy Characteristics'!K:K,MATCH($C528,'Policy Characteristics'!$C:$C,0)))</f>
        <v>industry-ag-main.html#fuel-switching</v>
      </c>
      <c r="R528" s="272" t="str">
        <f>IF(ISBLANK(INDEX('Policy Characteristics'!L:L,MATCH($C528,'Policy Characteristics'!$C:$C,0))),"",INDEX('Policy Characteristics'!L:L,MATCH($C528,'Policy Characteristics'!$C:$C,0)))</f>
        <v>industry-elec-and-hydrogen.html</v>
      </c>
    </row>
    <row r="529" spans="1:18" x14ac:dyDescent="0.25">
      <c r="A529" s="272" t="str">
        <f>IF(ISBLANK(INDEX('Policy Characteristics'!A:A,MATCH($C529,'Policy Characteristics'!$C:$C,0))),"",INDEX('Policy Characteristics'!A:A,MATCH($C529,'Policy Characteristics'!$C:$C,0)))</f>
        <v>Industry</v>
      </c>
      <c r="B529" s="272" t="str">
        <f>IF(ISBLANK(INDEX('Policy Characteristics'!B:B,MATCH($C529,'Policy Characteristics'!$C:$C,0))),"",INDEX('Policy Characteristics'!B:B,MATCH($C529,'Policy Characteristics'!$C:$C,0)))</f>
        <v>Electrification + Hydrogen</v>
      </c>
      <c r="C529" s="274" t="str">
        <f t="shared" si="33"/>
        <v>Fraction of Industrial Fuel Use Shifted to Other Fuels</v>
      </c>
      <c r="D529" s="6" t="s">
        <v>3195</v>
      </c>
      <c r="E529" s="44" t="s">
        <v>2447</v>
      </c>
      <c r="F529" t="s">
        <v>3165</v>
      </c>
      <c r="G529" s="44" t="s">
        <v>3218</v>
      </c>
      <c r="H529" s="43">
        <v>1270</v>
      </c>
      <c r="I529" s="44" t="s">
        <v>46</v>
      </c>
      <c r="J529" s="274" t="str">
        <f>IF(ISBLANK(INDEX('Policy Characteristics'!D:D,MATCH($C529,'Policy Characteristics'!$C:$C,0))),"",INDEX('Policy Characteristics'!D:D,MATCH($C529,'Policy Characteristics'!$C:$C,0)))</f>
        <v>Electrification + Hydrogen</v>
      </c>
      <c r="K529" s="272" t="str">
        <f>IF(ISBLANK(INDEX('Policy Characteristics'!E:E,MATCH($C529,'Policy Characteristics'!$C:$C,0))),"",INDEX('Policy Characteristics'!E:E,MATCH($C529,'Policy Characteristics'!$C:$C,0)))</f>
        <v>indst fuel type shifting</v>
      </c>
      <c r="L529" s="285">
        <f>IF(ISBLANK(INDEX('Policy Characteristics'!F:F,MATCH($C529,'Policy Characteristics'!$C:$C,0))),"",INDEX('Policy Characteristics'!F:F,MATCH($C529,'Policy Characteristics'!$C:$C,0)))</f>
        <v>0</v>
      </c>
      <c r="M529" s="285">
        <f>IF(ISBLANK(INDEX('Policy Characteristics'!G:G,MATCH($C529,'Policy Characteristics'!$C:$C,0))),"",INDEX('Policy Characteristics'!G:G,MATCH($C529,'Policy Characteristics'!$C:$C,0)))</f>
        <v>1</v>
      </c>
      <c r="N529" s="285">
        <f>IF(ISBLANK(INDEX('Policy Characteristics'!H:H,MATCH($C529,'Policy Characteristics'!$C:$C,0))),"",INDEX('Policy Characteristics'!H:H,MATCH($C529,'Policy Characteristics'!$C:$C,0)))</f>
        <v>0.01</v>
      </c>
      <c r="O529" s="272" t="str">
        <f>IF(ISBLANK(INDEX('Policy Characteristics'!I:I,MATCH($C529,'Policy Characteristics'!$C:$C,0))),"",INDEX('Policy Characteristics'!I:I,MATCH($C529,'Policy Characteristics'!$C:$C,0)))</f>
        <v>% of fuel shifted</v>
      </c>
      <c r="P529" s="272"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272" t="str">
        <f>IF(ISBLANK(INDEX('Policy Characteristics'!K:K,MATCH($C529,'Policy Characteristics'!$C:$C,0))),"",INDEX('Policy Characteristics'!K:K,MATCH($C529,'Policy Characteristics'!$C:$C,0)))</f>
        <v>industry-ag-main.html#fuel-switching</v>
      </c>
      <c r="R529" s="272" t="str">
        <f>IF(ISBLANK(INDEX('Policy Characteristics'!L:L,MATCH($C529,'Policy Characteristics'!$C:$C,0))),"",INDEX('Policy Characteristics'!L:L,MATCH($C529,'Policy Characteristics'!$C:$C,0)))</f>
        <v>industry-elec-and-hydrogen.html</v>
      </c>
    </row>
    <row r="530" spans="1:18" x14ac:dyDescent="0.25">
      <c r="A530" s="272" t="str">
        <f>IF(ISBLANK(INDEX('Policy Characteristics'!A:A,MATCH($C530,'Policy Characteristics'!$C:$C,0))),"",INDEX('Policy Characteristics'!A:A,MATCH($C530,'Policy Characteristics'!$C:$C,0)))</f>
        <v>Industry</v>
      </c>
      <c r="B530" s="272" t="str">
        <f>IF(ISBLANK(INDEX('Policy Characteristics'!B:B,MATCH($C530,'Policy Characteristics'!$C:$C,0))),"",INDEX('Policy Characteristics'!B:B,MATCH($C530,'Policy Characteristics'!$C:$C,0)))</f>
        <v>Electrification + Hydrogen</v>
      </c>
      <c r="C530" s="274" t="str">
        <f t="shared" si="33"/>
        <v>Fraction of Industrial Fuel Use Shifted to Other Fuels</v>
      </c>
      <c r="D530" s="6" t="s">
        <v>3195</v>
      </c>
      <c r="E530" s="44" t="s">
        <v>2448</v>
      </c>
      <c r="F530" t="s">
        <v>3165</v>
      </c>
      <c r="G530" s="44" t="s">
        <v>3219</v>
      </c>
      <c r="H530" s="43">
        <v>1271</v>
      </c>
      <c r="I530" s="44" t="s">
        <v>46</v>
      </c>
      <c r="J530" s="274" t="str">
        <f>IF(ISBLANK(INDEX('Policy Characteristics'!D:D,MATCH($C530,'Policy Characteristics'!$C:$C,0))),"",INDEX('Policy Characteristics'!D:D,MATCH($C530,'Policy Characteristics'!$C:$C,0)))</f>
        <v>Electrification + Hydrogen</v>
      </c>
      <c r="K530" s="272" t="str">
        <f>IF(ISBLANK(INDEX('Policy Characteristics'!E:E,MATCH($C530,'Policy Characteristics'!$C:$C,0))),"",INDEX('Policy Characteristics'!E:E,MATCH($C530,'Policy Characteristics'!$C:$C,0)))</f>
        <v>indst fuel type shifting</v>
      </c>
      <c r="L530" s="285">
        <f>IF(ISBLANK(INDEX('Policy Characteristics'!F:F,MATCH($C530,'Policy Characteristics'!$C:$C,0))),"",INDEX('Policy Characteristics'!F:F,MATCH($C530,'Policy Characteristics'!$C:$C,0)))</f>
        <v>0</v>
      </c>
      <c r="M530" s="285">
        <f>IF(ISBLANK(INDEX('Policy Characteristics'!G:G,MATCH($C530,'Policy Characteristics'!$C:$C,0))),"",INDEX('Policy Characteristics'!G:G,MATCH($C530,'Policy Characteristics'!$C:$C,0)))</f>
        <v>1</v>
      </c>
      <c r="N530" s="285">
        <f>IF(ISBLANK(INDEX('Policy Characteristics'!H:H,MATCH($C530,'Policy Characteristics'!$C:$C,0))),"",INDEX('Policy Characteristics'!H:H,MATCH($C530,'Policy Characteristics'!$C:$C,0)))</f>
        <v>0.01</v>
      </c>
      <c r="O530" s="272" t="str">
        <f>IF(ISBLANK(INDEX('Policy Characteristics'!I:I,MATCH($C530,'Policy Characteristics'!$C:$C,0))),"",INDEX('Policy Characteristics'!I:I,MATCH($C530,'Policy Characteristics'!$C:$C,0)))</f>
        <v>% of fuel shifted</v>
      </c>
      <c r="P530" s="272"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272" t="str">
        <f>IF(ISBLANK(INDEX('Policy Characteristics'!K:K,MATCH($C530,'Policy Characteristics'!$C:$C,0))),"",INDEX('Policy Characteristics'!K:K,MATCH($C530,'Policy Characteristics'!$C:$C,0)))</f>
        <v>industry-ag-main.html#fuel-switching</v>
      </c>
      <c r="R530" s="272" t="str">
        <f>IF(ISBLANK(INDEX('Policy Characteristics'!L:L,MATCH($C530,'Policy Characteristics'!$C:$C,0))),"",INDEX('Policy Characteristics'!L:L,MATCH($C530,'Policy Characteristics'!$C:$C,0)))</f>
        <v>industry-elec-and-hydrogen.html</v>
      </c>
    </row>
    <row r="531" spans="1:18" x14ac:dyDescent="0.25">
      <c r="A531" s="272" t="str">
        <f>IF(ISBLANK(INDEX('Policy Characteristics'!A:A,MATCH($C531,'Policy Characteristics'!$C:$C,0))),"",INDEX('Policy Characteristics'!A:A,MATCH($C531,'Policy Characteristics'!$C:$C,0)))</f>
        <v>Industry</v>
      </c>
      <c r="B531" s="272" t="str">
        <f>IF(ISBLANK(INDEX('Policy Characteristics'!B:B,MATCH($C531,'Policy Characteristics'!$C:$C,0))),"",INDEX('Policy Characteristics'!B:B,MATCH($C531,'Policy Characteristics'!$C:$C,0)))</f>
        <v>Electrification + Hydrogen</v>
      </c>
      <c r="C531" s="274" t="str">
        <f t="shared" si="33"/>
        <v>Fraction of Industrial Fuel Use Shifted to Other Fuels</v>
      </c>
      <c r="D531" s="6" t="s">
        <v>3195</v>
      </c>
      <c r="E531" s="44" t="s">
        <v>2449</v>
      </c>
      <c r="F531" t="s">
        <v>3165</v>
      </c>
      <c r="G531" s="44" t="s">
        <v>3220</v>
      </c>
      <c r="H531" s="43">
        <v>1272</v>
      </c>
      <c r="I531" s="44" t="s">
        <v>46</v>
      </c>
      <c r="J531" s="274" t="str">
        <f>IF(ISBLANK(INDEX('Policy Characteristics'!D:D,MATCH($C531,'Policy Characteristics'!$C:$C,0))),"",INDEX('Policy Characteristics'!D:D,MATCH($C531,'Policy Characteristics'!$C:$C,0)))</f>
        <v>Electrification + Hydrogen</v>
      </c>
      <c r="K531" s="272" t="str">
        <f>IF(ISBLANK(INDEX('Policy Characteristics'!E:E,MATCH($C531,'Policy Characteristics'!$C:$C,0))),"",INDEX('Policy Characteristics'!E:E,MATCH($C531,'Policy Characteristics'!$C:$C,0)))</f>
        <v>indst fuel type shifting</v>
      </c>
      <c r="L531" s="285">
        <f>IF(ISBLANK(INDEX('Policy Characteristics'!F:F,MATCH($C531,'Policy Characteristics'!$C:$C,0))),"",INDEX('Policy Characteristics'!F:F,MATCH($C531,'Policy Characteristics'!$C:$C,0)))</f>
        <v>0</v>
      </c>
      <c r="M531" s="285">
        <f>IF(ISBLANK(INDEX('Policy Characteristics'!G:G,MATCH($C531,'Policy Characteristics'!$C:$C,0))),"",INDEX('Policy Characteristics'!G:G,MATCH($C531,'Policy Characteristics'!$C:$C,0)))</f>
        <v>1</v>
      </c>
      <c r="N531" s="285">
        <f>IF(ISBLANK(INDEX('Policy Characteristics'!H:H,MATCH($C531,'Policy Characteristics'!$C:$C,0))),"",INDEX('Policy Characteristics'!H:H,MATCH($C531,'Policy Characteristics'!$C:$C,0)))</f>
        <v>0.01</v>
      </c>
      <c r="O531" s="272" t="str">
        <f>IF(ISBLANK(INDEX('Policy Characteristics'!I:I,MATCH($C531,'Policy Characteristics'!$C:$C,0))),"",INDEX('Policy Characteristics'!I:I,MATCH($C531,'Policy Characteristics'!$C:$C,0)))</f>
        <v>% of fuel shifted</v>
      </c>
      <c r="P531" s="272"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272" t="str">
        <f>IF(ISBLANK(INDEX('Policy Characteristics'!K:K,MATCH($C531,'Policy Characteristics'!$C:$C,0))),"",INDEX('Policy Characteristics'!K:K,MATCH($C531,'Policy Characteristics'!$C:$C,0)))</f>
        <v>industry-ag-main.html#fuel-switching</v>
      </c>
      <c r="R531" s="272" t="str">
        <f>IF(ISBLANK(INDEX('Policy Characteristics'!L:L,MATCH($C531,'Policy Characteristics'!$C:$C,0))),"",INDEX('Policy Characteristics'!L:L,MATCH($C531,'Policy Characteristics'!$C:$C,0)))</f>
        <v>industry-elec-and-hydrogen.html</v>
      </c>
    </row>
    <row r="532" spans="1:18" x14ac:dyDescent="0.25">
      <c r="A532" s="272" t="str">
        <f>IF(ISBLANK(INDEX('Policy Characteristics'!A:A,MATCH($C532,'Policy Characteristics'!$C:$C,0))),"",INDEX('Policy Characteristics'!A:A,MATCH($C532,'Policy Characteristics'!$C:$C,0)))</f>
        <v>Industry</v>
      </c>
      <c r="B532" s="272" t="str">
        <f>IF(ISBLANK(INDEX('Policy Characteristics'!B:B,MATCH($C532,'Policy Characteristics'!$C:$C,0))),"",INDEX('Policy Characteristics'!B:B,MATCH($C532,'Policy Characteristics'!$C:$C,0)))</f>
        <v>Electrification + Hydrogen</v>
      </c>
      <c r="C532" s="274" t="str">
        <f t="shared" si="33"/>
        <v>Fraction of Industrial Fuel Use Shifted to Other Fuels</v>
      </c>
      <c r="D532" s="6" t="s">
        <v>3195</v>
      </c>
      <c r="E532" s="44" t="s">
        <v>2450</v>
      </c>
      <c r="F532" t="s">
        <v>3165</v>
      </c>
      <c r="G532" s="44" t="s">
        <v>3221</v>
      </c>
      <c r="H532" s="43">
        <v>1273</v>
      </c>
      <c r="I532" s="44" t="s">
        <v>46</v>
      </c>
      <c r="J532" s="274" t="str">
        <f>IF(ISBLANK(INDEX('Policy Characteristics'!D:D,MATCH($C532,'Policy Characteristics'!$C:$C,0))),"",INDEX('Policy Characteristics'!D:D,MATCH($C532,'Policy Characteristics'!$C:$C,0)))</f>
        <v>Electrification + Hydrogen</v>
      </c>
      <c r="K532" s="272" t="str">
        <f>IF(ISBLANK(INDEX('Policy Characteristics'!E:E,MATCH($C532,'Policy Characteristics'!$C:$C,0))),"",INDEX('Policy Characteristics'!E:E,MATCH($C532,'Policy Characteristics'!$C:$C,0)))</f>
        <v>indst fuel type shifting</v>
      </c>
      <c r="L532" s="285">
        <f>IF(ISBLANK(INDEX('Policy Characteristics'!F:F,MATCH($C532,'Policy Characteristics'!$C:$C,0))),"",INDEX('Policy Characteristics'!F:F,MATCH($C532,'Policy Characteristics'!$C:$C,0)))</f>
        <v>0</v>
      </c>
      <c r="M532" s="285">
        <f>IF(ISBLANK(INDEX('Policy Characteristics'!G:G,MATCH($C532,'Policy Characteristics'!$C:$C,0))),"",INDEX('Policy Characteristics'!G:G,MATCH($C532,'Policy Characteristics'!$C:$C,0)))</f>
        <v>1</v>
      </c>
      <c r="N532" s="285">
        <f>IF(ISBLANK(INDEX('Policy Characteristics'!H:H,MATCH($C532,'Policy Characteristics'!$C:$C,0))),"",INDEX('Policy Characteristics'!H:H,MATCH($C532,'Policy Characteristics'!$C:$C,0)))</f>
        <v>0.01</v>
      </c>
      <c r="O532" s="272" t="str">
        <f>IF(ISBLANK(INDEX('Policy Characteristics'!I:I,MATCH($C532,'Policy Characteristics'!$C:$C,0))),"",INDEX('Policy Characteristics'!I:I,MATCH($C532,'Policy Characteristics'!$C:$C,0)))</f>
        <v>% of fuel shifted</v>
      </c>
      <c r="P532" s="272"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272" t="str">
        <f>IF(ISBLANK(INDEX('Policy Characteristics'!K:K,MATCH($C532,'Policy Characteristics'!$C:$C,0))),"",INDEX('Policy Characteristics'!K:K,MATCH($C532,'Policy Characteristics'!$C:$C,0)))</f>
        <v>industry-ag-main.html#fuel-switching</v>
      </c>
      <c r="R532" s="272" t="str">
        <f>IF(ISBLANK(INDEX('Policy Characteristics'!L:L,MATCH($C532,'Policy Characteristics'!$C:$C,0))),"",INDEX('Policy Characteristics'!L:L,MATCH($C532,'Policy Characteristics'!$C:$C,0)))</f>
        <v>industry-elec-and-hydrogen.html</v>
      </c>
    </row>
    <row r="533" spans="1:18" x14ac:dyDescent="0.25">
      <c r="A533" s="272" t="str">
        <f>IF(ISBLANK(INDEX('Policy Characteristics'!A:A,MATCH($C533,'Policy Characteristics'!$C:$C,0))),"",INDEX('Policy Characteristics'!A:A,MATCH($C533,'Policy Characteristics'!$C:$C,0)))</f>
        <v>Industry</v>
      </c>
      <c r="B533" s="272" t="str">
        <f>IF(ISBLANK(INDEX('Policy Characteristics'!B:B,MATCH($C533,'Policy Characteristics'!$C:$C,0))),"",INDEX('Policy Characteristics'!B:B,MATCH($C533,'Policy Characteristics'!$C:$C,0)))</f>
        <v>Electrification + Hydrogen</v>
      </c>
      <c r="C533" s="274" t="str">
        <f t="shared" si="33"/>
        <v>Fraction of Industrial Fuel Use Shifted to Other Fuels</v>
      </c>
      <c r="D533" s="6" t="s">
        <v>3195</v>
      </c>
      <c r="E533" s="44" t="s">
        <v>2786</v>
      </c>
      <c r="F533" t="s">
        <v>3165</v>
      </c>
      <c r="G533" s="44" t="s">
        <v>3222</v>
      </c>
      <c r="H533" s="43">
        <v>1274</v>
      </c>
      <c r="I533" s="44" t="s">
        <v>46</v>
      </c>
      <c r="J533" s="274" t="str">
        <f>IF(ISBLANK(INDEX('Policy Characteristics'!D:D,MATCH($C533,'Policy Characteristics'!$C:$C,0))),"",INDEX('Policy Characteristics'!D:D,MATCH($C533,'Policy Characteristics'!$C:$C,0)))</f>
        <v>Electrification + Hydrogen</v>
      </c>
      <c r="K533" s="272" t="str">
        <f>IF(ISBLANK(INDEX('Policy Characteristics'!E:E,MATCH($C533,'Policy Characteristics'!$C:$C,0))),"",INDEX('Policy Characteristics'!E:E,MATCH($C533,'Policy Characteristics'!$C:$C,0)))</f>
        <v>indst fuel type shifting</v>
      </c>
      <c r="L533" s="285">
        <f>IF(ISBLANK(INDEX('Policy Characteristics'!F:F,MATCH($C533,'Policy Characteristics'!$C:$C,0))),"",INDEX('Policy Characteristics'!F:F,MATCH($C533,'Policy Characteristics'!$C:$C,0)))</f>
        <v>0</v>
      </c>
      <c r="M533" s="285">
        <f>IF(ISBLANK(INDEX('Policy Characteristics'!G:G,MATCH($C533,'Policy Characteristics'!$C:$C,0))),"",INDEX('Policy Characteristics'!G:G,MATCH($C533,'Policy Characteristics'!$C:$C,0)))</f>
        <v>1</v>
      </c>
      <c r="N533" s="285">
        <f>IF(ISBLANK(INDEX('Policy Characteristics'!H:H,MATCH($C533,'Policy Characteristics'!$C:$C,0))),"",INDEX('Policy Characteristics'!H:H,MATCH($C533,'Policy Characteristics'!$C:$C,0)))</f>
        <v>0.01</v>
      </c>
      <c r="O533" s="272" t="str">
        <f>IF(ISBLANK(INDEX('Policy Characteristics'!I:I,MATCH($C533,'Policy Characteristics'!$C:$C,0))),"",INDEX('Policy Characteristics'!I:I,MATCH($C533,'Policy Characteristics'!$C:$C,0)))</f>
        <v>% of fuel shifted</v>
      </c>
      <c r="P533" s="272"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272" t="str">
        <f>IF(ISBLANK(INDEX('Policy Characteristics'!K:K,MATCH($C533,'Policy Characteristics'!$C:$C,0))),"",INDEX('Policy Characteristics'!K:K,MATCH($C533,'Policy Characteristics'!$C:$C,0)))</f>
        <v>industry-ag-main.html#fuel-switching</v>
      </c>
      <c r="R533" s="272" t="str">
        <f>IF(ISBLANK(INDEX('Policy Characteristics'!L:L,MATCH($C533,'Policy Characteristics'!$C:$C,0))),"",INDEX('Policy Characteristics'!L:L,MATCH($C533,'Policy Characteristics'!$C:$C,0)))</f>
        <v>industry-elec-and-hydrogen.html</v>
      </c>
    </row>
    <row r="534" spans="1:18" x14ac:dyDescent="0.25">
      <c r="A534" s="272" t="str">
        <f>IF(ISBLANK(INDEX('Policy Characteristics'!A:A,MATCH($C534,'Policy Characteristics'!$C:$C,0))),"",INDEX('Policy Characteristics'!A:A,MATCH($C534,'Policy Characteristics'!$C:$C,0)))</f>
        <v>Industry</v>
      </c>
      <c r="B534" s="272" t="str">
        <f>IF(ISBLANK(INDEX('Policy Characteristics'!B:B,MATCH($C534,'Policy Characteristics'!$C:$C,0))),"",INDEX('Policy Characteristics'!B:B,MATCH($C534,'Policy Characteristics'!$C:$C,0)))</f>
        <v>Electrification + Hydrogen</v>
      </c>
      <c r="C534" s="274" t="str">
        <f t="shared" si="33"/>
        <v>Fraction of Industrial Fuel Use Shifted to Other Fuels</v>
      </c>
      <c r="D534" s="6" t="s">
        <v>3195</v>
      </c>
      <c r="E534" s="44" t="s">
        <v>2787</v>
      </c>
      <c r="F534" t="s">
        <v>3165</v>
      </c>
      <c r="G534" s="44" t="s">
        <v>3223</v>
      </c>
      <c r="H534" s="43">
        <v>1275</v>
      </c>
      <c r="I534" s="44" t="s">
        <v>46</v>
      </c>
      <c r="J534" s="274" t="str">
        <f>IF(ISBLANK(INDEX('Policy Characteristics'!D:D,MATCH($C534,'Policy Characteristics'!$C:$C,0))),"",INDEX('Policy Characteristics'!D:D,MATCH($C534,'Policy Characteristics'!$C:$C,0)))</f>
        <v>Electrification + Hydrogen</v>
      </c>
      <c r="K534" s="272" t="str">
        <f>IF(ISBLANK(INDEX('Policy Characteristics'!E:E,MATCH($C534,'Policy Characteristics'!$C:$C,0))),"",INDEX('Policy Characteristics'!E:E,MATCH($C534,'Policy Characteristics'!$C:$C,0)))</f>
        <v>indst fuel type shifting</v>
      </c>
      <c r="L534" s="285">
        <f>IF(ISBLANK(INDEX('Policy Characteristics'!F:F,MATCH($C534,'Policy Characteristics'!$C:$C,0))),"",INDEX('Policy Characteristics'!F:F,MATCH($C534,'Policy Characteristics'!$C:$C,0)))</f>
        <v>0</v>
      </c>
      <c r="M534" s="285">
        <f>IF(ISBLANK(INDEX('Policy Characteristics'!G:G,MATCH($C534,'Policy Characteristics'!$C:$C,0))),"",INDEX('Policy Characteristics'!G:G,MATCH($C534,'Policy Characteristics'!$C:$C,0)))</f>
        <v>1</v>
      </c>
      <c r="N534" s="285">
        <f>IF(ISBLANK(INDEX('Policy Characteristics'!H:H,MATCH($C534,'Policy Characteristics'!$C:$C,0))),"",INDEX('Policy Characteristics'!H:H,MATCH($C534,'Policy Characteristics'!$C:$C,0)))</f>
        <v>0.01</v>
      </c>
      <c r="O534" s="272" t="str">
        <f>IF(ISBLANK(INDEX('Policy Characteristics'!I:I,MATCH($C534,'Policy Characteristics'!$C:$C,0))),"",INDEX('Policy Characteristics'!I:I,MATCH($C534,'Policy Characteristics'!$C:$C,0)))</f>
        <v>% of fuel shifted</v>
      </c>
      <c r="P534" s="272"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272" t="str">
        <f>IF(ISBLANK(INDEX('Policy Characteristics'!K:K,MATCH($C534,'Policy Characteristics'!$C:$C,0))),"",INDEX('Policy Characteristics'!K:K,MATCH($C534,'Policy Characteristics'!$C:$C,0)))</f>
        <v>industry-ag-main.html#fuel-switching</v>
      </c>
      <c r="R534" s="272" t="str">
        <f>IF(ISBLANK(INDEX('Policy Characteristics'!L:L,MATCH($C534,'Policy Characteristics'!$C:$C,0))),"",INDEX('Policy Characteristics'!L:L,MATCH($C534,'Policy Characteristics'!$C:$C,0)))</f>
        <v>industry-elec-and-hydrogen.html</v>
      </c>
    </row>
    <row r="535" spans="1:18" x14ac:dyDescent="0.25">
      <c r="A535" s="272" t="str">
        <f>IF(ISBLANK(INDEX('Policy Characteristics'!A:A,MATCH($C535,'Policy Characteristics'!$C:$C,0))),"",INDEX('Policy Characteristics'!A:A,MATCH($C535,'Policy Characteristics'!$C:$C,0)))</f>
        <v>Industry</v>
      </c>
      <c r="B535" s="272" t="str">
        <f>IF(ISBLANK(INDEX('Policy Characteristics'!B:B,MATCH($C535,'Policy Characteristics'!$C:$C,0))),"",INDEX('Policy Characteristics'!B:B,MATCH($C535,'Policy Characteristics'!$C:$C,0)))</f>
        <v>Electrification + Hydrogen</v>
      </c>
      <c r="C535" s="274" t="str">
        <f t="shared" si="33"/>
        <v>Fraction of Industrial Fuel Use Shifted to Other Fuels</v>
      </c>
      <c r="D535" s="6" t="s">
        <v>3195</v>
      </c>
      <c r="E535" s="44" t="s">
        <v>2788</v>
      </c>
      <c r="F535" t="s">
        <v>3165</v>
      </c>
      <c r="G535" s="44" t="s">
        <v>3224</v>
      </c>
      <c r="H535" s="43">
        <v>1276</v>
      </c>
      <c r="I535" s="44" t="s">
        <v>46</v>
      </c>
      <c r="J535" s="274" t="str">
        <f>IF(ISBLANK(INDEX('Policy Characteristics'!D:D,MATCH($C535,'Policy Characteristics'!$C:$C,0))),"",INDEX('Policy Characteristics'!D:D,MATCH($C535,'Policy Characteristics'!$C:$C,0)))</f>
        <v>Electrification + Hydrogen</v>
      </c>
      <c r="K535" s="272" t="str">
        <f>IF(ISBLANK(INDEX('Policy Characteristics'!E:E,MATCH($C535,'Policy Characteristics'!$C:$C,0))),"",INDEX('Policy Characteristics'!E:E,MATCH($C535,'Policy Characteristics'!$C:$C,0)))</f>
        <v>indst fuel type shifting</v>
      </c>
      <c r="L535" s="285">
        <f>IF(ISBLANK(INDEX('Policy Characteristics'!F:F,MATCH($C535,'Policy Characteristics'!$C:$C,0))),"",INDEX('Policy Characteristics'!F:F,MATCH($C535,'Policy Characteristics'!$C:$C,0)))</f>
        <v>0</v>
      </c>
      <c r="M535" s="285">
        <f>IF(ISBLANK(INDEX('Policy Characteristics'!G:G,MATCH($C535,'Policy Characteristics'!$C:$C,0))),"",INDEX('Policy Characteristics'!G:G,MATCH($C535,'Policy Characteristics'!$C:$C,0)))</f>
        <v>1</v>
      </c>
      <c r="N535" s="285">
        <f>IF(ISBLANK(INDEX('Policy Characteristics'!H:H,MATCH($C535,'Policy Characteristics'!$C:$C,0))),"",INDEX('Policy Characteristics'!H:H,MATCH($C535,'Policy Characteristics'!$C:$C,0)))</f>
        <v>0.01</v>
      </c>
      <c r="O535" s="272" t="str">
        <f>IF(ISBLANK(INDEX('Policy Characteristics'!I:I,MATCH($C535,'Policy Characteristics'!$C:$C,0))),"",INDEX('Policy Characteristics'!I:I,MATCH($C535,'Policy Characteristics'!$C:$C,0)))</f>
        <v>% of fuel shifted</v>
      </c>
      <c r="P535" s="272"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272" t="str">
        <f>IF(ISBLANK(INDEX('Policy Characteristics'!K:K,MATCH($C535,'Policy Characteristics'!$C:$C,0))),"",INDEX('Policy Characteristics'!K:K,MATCH($C535,'Policy Characteristics'!$C:$C,0)))</f>
        <v>industry-ag-main.html#fuel-switching</v>
      </c>
      <c r="R535" s="272" t="str">
        <f>IF(ISBLANK(INDEX('Policy Characteristics'!L:L,MATCH($C535,'Policy Characteristics'!$C:$C,0))),"",INDEX('Policy Characteristics'!L:L,MATCH($C535,'Policy Characteristics'!$C:$C,0)))</f>
        <v>industry-elec-and-hydrogen.html</v>
      </c>
    </row>
    <row r="536" spans="1:18" x14ac:dyDescent="0.25">
      <c r="A536" s="272" t="str">
        <f>IF(ISBLANK(INDEX('Policy Characteristics'!A:A,MATCH($C536,'Policy Characteristics'!$C:$C,0))),"",INDEX('Policy Characteristics'!A:A,MATCH($C536,'Policy Characteristics'!$C:$C,0)))</f>
        <v>Industry</v>
      </c>
      <c r="B536" s="272" t="str">
        <f>IF(ISBLANK(INDEX('Policy Characteristics'!B:B,MATCH($C536,'Policy Characteristics'!$C:$C,0))),"",INDEX('Policy Characteristics'!B:B,MATCH($C536,'Policy Characteristics'!$C:$C,0)))</f>
        <v>Electrification + Hydrogen</v>
      </c>
      <c r="C536" s="274" t="str">
        <f t="shared" si="33"/>
        <v>Fraction of Industrial Fuel Use Shifted to Other Fuels</v>
      </c>
      <c r="D536" s="6" t="s">
        <v>3195</v>
      </c>
      <c r="E536" s="44" t="s">
        <v>2785</v>
      </c>
      <c r="F536" t="s">
        <v>3165</v>
      </c>
      <c r="G536" s="44" t="s">
        <v>3225</v>
      </c>
      <c r="H536" s="43">
        <v>1277</v>
      </c>
      <c r="I536" s="44" t="s">
        <v>46</v>
      </c>
      <c r="J536" s="274" t="str">
        <f>IF(ISBLANK(INDEX('Policy Characteristics'!D:D,MATCH($C536,'Policy Characteristics'!$C:$C,0))),"",INDEX('Policy Characteristics'!D:D,MATCH($C536,'Policy Characteristics'!$C:$C,0)))</f>
        <v>Electrification + Hydrogen</v>
      </c>
      <c r="K536" s="272" t="str">
        <f>IF(ISBLANK(INDEX('Policy Characteristics'!E:E,MATCH($C536,'Policy Characteristics'!$C:$C,0))),"",INDEX('Policy Characteristics'!E:E,MATCH($C536,'Policy Characteristics'!$C:$C,0)))</f>
        <v>indst fuel type shifting</v>
      </c>
      <c r="L536" s="285">
        <f>IF(ISBLANK(INDEX('Policy Characteristics'!F:F,MATCH($C536,'Policy Characteristics'!$C:$C,0))),"",INDEX('Policy Characteristics'!F:F,MATCH($C536,'Policy Characteristics'!$C:$C,0)))</f>
        <v>0</v>
      </c>
      <c r="M536" s="285">
        <f>IF(ISBLANK(INDEX('Policy Characteristics'!G:G,MATCH($C536,'Policy Characteristics'!$C:$C,0))),"",INDEX('Policy Characteristics'!G:G,MATCH($C536,'Policy Characteristics'!$C:$C,0)))</f>
        <v>1</v>
      </c>
      <c r="N536" s="285">
        <f>IF(ISBLANK(INDEX('Policy Characteristics'!H:H,MATCH($C536,'Policy Characteristics'!$C:$C,0))),"",INDEX('Policy Characteristics'!H:H,MATCH($C536,'Policy Characteristics'!$C:$C,0)))</f>
        <v>0.01</v>
      </c>
      <c r="O536" s="272" t="str">
        <f>IF(ISBLANK(INDEX('Policy Characteristics'!I:I,MATCH($C536,'Policy Characteristics'!$C:$C,0))),"",INDEX('Policy Characteristics'!I:I,MATCH($C536,'Policy Characteristics'!$C:$C,0)))</f>
        <v>% of fuel shifted</v>
      </c>
      <c r="P536" s="272"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272" t="str">
        <f>IF(ISBLANK(INDEX('Policy Characteristics'!K:K,MATCH($C536,'Policy Characteristics'!$C:$C,0))),"",INDEX('Policy Characteristics'!K:K,MATCH($C536,'Policy Characteristics'!$C:$C,0)))</f>
        <v>industry-ag-main.html#fuel-switching</v>
      </c>
      <c r="R536" s="272" t="str">
        <f>IF(ISBLANK(INDEX('Policy Characteristics'!L:L,MATCH($C536,'Policy Characteristics'!$C:$C,0))),"",INDEX('Policy Characteristics'!L:L,MATCH($C536,'Policy Characteristics'!$C:$C,0)))</f>
        <v>industry-elec-and-hydrogen.html</v>
      </c>
    </row>
    <row r="537" spans="1:18" x14ac:dyDescent="0.25">
      <c r="A537" s="272" t="str">
        <f>IF(ISBLANK(INDEX('Policy Characteristics'!A:A,MATCH($C537,'Policy Characteristics'!$C:$C,0))),"",INDEX('Policy Characteristics'!A:A,MATCH($C537,'Policy Characteristics'!$C:$C,0)))</f>
        <v>Industry</v>
      </c>
      <c r="B537" s="272" t="str">
        <f>IF(ISBLANK(INDEX('Policy Characteristics'!B:B,MATCH($C537,'Policy Characteristics'!$C:$C,0))),"",INDEX('Policy Characteristics'!B:B,MATCH($C537,'Policy Characteristics'!$C:$C,0)))</f>
        <v>Electrification + Hydrogen</v>
      </c>
      <c r="C537" s="274" t="str">
        <f t="shared" si="33"/>
        <v>Fraction of Industrial Fuel Use Shifted to Other Fuels</v>
      </c>
      <c r="D537" s="6" t="s">
        <v>3196</v>
      </c>
      <c r="E537" s="44" t="s">
        <v>2445</v>
      </c>
      <c r="F537" t="s">
        <v>3166</v>
      </c>
      <c r="G537" s="44" t="s">
        <v>3216</v>
      </c>
      <c r="H537" s="43">
        <v>1278</v>
      </c>
      <c r="I537" s="44" t="s">
        <v>45</v>
      </c>
      <c r="J537" s="274" t="str">
        <f>IF(ISBLANK(INDEX('Policy Characteristics'!D:D,MATCH($C537,'Policy Characteristics'!$C:$C,0))),"",INDEX('Policy Characteristics'!D:D,MATCH($C537,'Policy Characteristics'!$C:$C,0)))</f>
        <v>Electrification + Hydrogen</v>
      </c>
      <c r="K537" s="272" t="str">
        <f>IF(ISBLANK(INDEX('Policy Characteristics'!E:E,MATCH($C537,'Policy Characteristics'!$C:$C,0))),"",INDEX('Policy Characteristics'!E:E,MATCH($C537,'Policy Characteristics'!$C:$C,0)))</f>
        <v>indst fuel type shifting</v>
      </c>
      <c r="L537" s="285">
        <f>IF(ISBLANK(INDEX('Policy Characteristics'!F:F,MATCH($C537,'Policy Characteristics'!$C:$C,0))),"",INDEX('Policy Characteristics'!F:F,MATCH($C537,'Policy Characteristics'!$C:$C,0)))</f>
        <v>0</v>
      </c>
      <c r="M537" s="285">
        <f>IF(ISBLANK(INDEX('Policy Characteristics'!G:G,MATCH($C537,'Policy Characteristics'!$C:$C,0))),"",INDEX('Policy Characteristics'!G:G,MATCH($C537,'Policy Characteristics'!$C:$C,0)))</f>
        <v>1</v>
      </c>
      <c r="N537" s="285">
        <f>IF(ISBLANK(INDEX('Policy Characteristics'!H:H,MATCH($C537,'Policy Characteristics'!$C:$C,0))),"",INDEX('Policy Characteristics'!H:H,MATCH($C537,'Policy Characteristics'!$C:$C,0)))</f>
        <v>0.01</v>
      </c>
      <c r="O537" s="272" t="str">
        <f>IF(ISBLANK(INDEX('Policy Characteristics'!I:I,MATCH($C537,'Policy Characteristics'!$C:$C,0))),"",INDEX('Policy Characteristics'!I:I,MATCH($C537,'Policy Characteristics'!$C:$C,0)))</f>
        <v>% of fuel shifted</v>
      </c>
      <c r="P537" s="272"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272" t="str">
        <f>IF(ISBLANK(INDEX('Policy Characteristics'!K:K,MATCH($C537,'Policy Characteristics'!$C:$C,0))),"",INDEX('Policy Characteristics'!K:K,MATCH($C537,'Policy Characteristics'!$C:$C,0)))</f>
        <v>industry-ag-main.html#fuel-switching</v>
      </c>
      <c r="R537" s="272" t="str">
        <f>IF(ISBLANK(INDEX('Policy Characteristics'!L:L,MATCH($C537,'Policy Characteristics'!$C:$C,0))),"",INDEX('Policy Characteristics'!L:L,MATCH($C537,'Policy Characteristics'!$C:$C,0)))</f>
        <v>industry-elec-and-hydrogen.html</v>
      </c>
    </row>
    <row r="538" spans="1:18" x14ac:dyDescent="0.25">
      <c r="A538" s="272" t="str">
        <f>IF(ISBLANK(INDEX('Policy Characteristics'!A:A,MATCH($C538,'Policy Characteristics'!$C:$C,0))),"",INDEX('Policy Characteristics'!A:A,MATCH($C538,'Policy Characteristics'!$C:$C,0)))</f>
        <v>Industry</v>
      </c>
      <c r="B538" s="272" t="str">
        <f>IF(ISBLANK(INDEX('Policy Characteristics'!B:B,MATCH($C538,'Policy Characteristics'!$C:$C,0))),"",INDEX('Policy Characteristics'!B:B,MATCH($C538,'Policy Characteristics'!$C:$C,0)))</f>
        <v>Electrification + Hydrogen</v>
      </c>
      <c r="C538" s="274" t="str">
        <f t="shared" si="33"/>
        <v>Fraction of Industrial Fuel Use Shifted to Other Fuels</v>
      </c>
      <c r="D538" s="6" t="s">
        <v>3196</v>
      </c>
      <c r="E538" s="44" t="s">
        <v>2446</v>
      </c>
      <c r="F538" t="s">
        <v>3166</v>
      </c>
      <c r="G538" s="44" t="s">
        <v>3217</v>
      </c>
      <c r="H538" s="43">
        <v>1279</v>
      </c>
      <c r="I538" s="44" t="s">
        <v>46</v>
      </c>
      <c r="J538" s="274" t="str">
        <f>IF(ISBLANK(INDEX('Policy Characteristics'!D:D,MATCH($C538,'Policy Characteristics'!$C:$C,0))),"",INDEX('Policy Characteristics'!D:D,MATCH($C538,'Policy Characteristics'!$C:$C,0)))</f>
        <v>Electrification + Hydrogen</v>
      </c>
      <c r="K538" s="272" t="str">
        <f>IF(ISBLANK(INDEX('Policy Characteristics'!E:E,MATCH($C538,'Policy Characteristics'!$C:$C,0))),"",INDEX('Policy Characteristics'!E:E,MATCH($C538,'Policy Characteristics'!$C:$C,0)))</f>
        <v>indst fuel type shifting</v>
      </c>
      <c r="L538" s="285">
        <f>IF(ISBLANK(INDEX('Policy Characteristics'!F:F,MATCH($C538,'Policy Characteristics'!$C:$C,0))),"",INDEX('Policy Characteristics'!F:F,MATCH($C538,'Policy Characteristics'!$C:$C,0)))</f>
        <v>0</v>
      </c>
      <c r="M538" s="285">
        <f>IF(ISBLANK(INDEX('Policy Characteristics'!G:G,MATCH($C538,'Policy Characteristics'!$C:$C,0))),"",INDEX('Policy Characteristics'!G:G,MATCH($C538,'Policy Characteristics'!$C:$C,0)))</f>
        <v>1</v>
      </c>
      <c r="N538" s="285">
        <f>IF(ISBLANK(INDEX('Policy Characteristics'!H:H,MATCH($C538,'Policy Characteristics'!$C:$C,0))),"",INDEX('Policy Characteristics'!H:H,MATCH($C538,'Policy Characteristics'!$C:$C,0)))</f>
        <v>0.01</v>
      </c>
      <c r="O538" s="272" t="str">
        <f>IF(ISBLANK(INDEX('Policy Characteristics'!I:I,MATCH($C538,'Policy Characteristics'!$C:$C,0))),"",INDEX('Policy Characteristics'!I:I,MATCH($C538,'Policy Characteristics'!$C:$C,0)))</f>
        <v>% of fuel shifted</v>
      </c>
      <c r="P538" s="272"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272" t="str">
        <f>IF(ISBLANK(INDEX('Policy Characteristics'!K:K,MATCH($C538,'Policy Characteristics'!$C:$C,0))),"",INDEX('Policy Characteristics'!K:K,MATCH($C538,'Policy Characteristics'!$C:$C,0)))</f>
        <v>industry-ag-main.html#fuel-switching</v>
      </c>
      <c r="R538" s="272" t="str">
        <f>IF(ISBLANK(INDEX('Policy Characteristics'!L:L,MATCH($C538,'Policy Characteristics'!$C:$C,0))),"",INDEX('Policy Characteristics'!L:L,MATCH($C538,'Policy Characteristics'!$C:$C,0)))</f>
        <v>industry-elec-and-hydrogen.html</v>
      </c>
    </row>
    <row r="539" spans="1:18" x14ac:dyDescent="0.25">
      <c r="A539" s="272" t="str">
        <f>IF(ISBLANK(INDEX('Policy Characteristics'!A:A,MATCH($C539,'Policy Characteristics'!$C:$C,0))),"",INDEX('Policy Characteristics'!A:A,MATCH($C539,'Policy Characteristics'!$C:$C,0)))</f>
        <v>Industry</v>
      </c>
      <c r="B539" s="272" t="str">
        <f>IF(ISBLANK(INDEX('Policy Characteristics'!B:B,MATCH($C539,'Policy Characteristics'!$C:$C,0))),"",INDEX('Policy Characteristics'!B:B,MATCH($C539,'Policy Characteristics'!$C:$C,0)))</f>
        <v>Electrification + Hydrogen</v>
      </c>
      <c r="C539" s="274" t="str">
        <f t="shared" si="33"/>
        <v>Fraction of Industrial Fuel Use Shifted to Other Fuels</v>
      </c>
      <c r="D539" s="6" t="s">
        <v>3196</v>
      </c>
      <c r="E539" s="44" t="s">
        <v>2447</v>
      </c>
      <c r="F539" t="s">
        <v>3166</v>
      </c>
      <c r="G539" s="44" t="s">
        <v>3218</v>
      </c>
      <c r="H539" s="43">
        <v>1280</v>
      </c>
      <c r="I539" s="44" t="s">
        <v>46</v>
      </c>
      <c r="J539" s="274" t="str">
        <f>IF(ISBLANK(INDEX('Policy Characteristics'!D:D,MATCH($C539,'Policy Characteristics'!$C:$C,0))),"",INDEX('Policy Characteristics'!D:D,MATCH($C539,'Policy Characteristics'!$C:$C,0)))</f>
        <v>Electrification + Hydrogen</v>
      </c>
      <c r="K539" s="272" t="str">
        <f>IF(ISBLANK(INDEX('Policy Characteristics'!E:E,MATCH($C539,'Policy Characteristics'!$C:$C,0))),"",INDEX('Policy Characteristics'!E:E,MATCH($C539,'Policy Characteristics'!$C:$C,0)))</f>
        <v>indst fuel type shifting</v>
      </c>
      <c r="L539" s="285">
        <f>IF(ISBLANK(INDEX('Policy Characteristics'!F:F,MATCH($C539,'Policy Characteristics'!$C:$C,0))),"",INDEX('Policy Characteristics'!F:F,MATCH($C539,'Policy Characteristics'!$C:$C,0)))</f>
        <v>0</v>
      </c>
      <c r="M539" s="285">
        <f>IF(ISBLANK(INDEX('Policy Characteristics'!G:G,MATCH($C539,'Policy Characteristics'!$C:$C,0))),"",INDEX('Policy Characteristics'!G:G,MATCH($C539,'Policy Characteristics'!$C:$C,0)))</f>
        <v>1</v>
      </c>
      <c r="N539" s="285">
        <f>IF(ISBLANK(INDEX('Policy Characteristics'!H:H,MATCH($C539,'Policy Characteristics'!$C:$C,0))),"",INDEX('Policy Characteristics'!H:H,MATCH($C539,'Policy Characteristics'!$C:$C,0)))</f>
        <v>0.01</v>
      </c>
      <c r="O539" s="272" t="str">
        <f>IF(ISBLANK(INDEX('Policy Characteristics'!I:I,MATCH($C539,'Policy Characteristics'!$C:$C,0))),"",INDEX('Policy Characteristics'!I:I,MATCH($C539,'Policy Characteristics'!$C:$C,0)))</f>
        <v>% of fuel shifted</v>
      </c>
      <c r="P539" s="272"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272" t="str">
        <f>IF(ISBLANK(INDEX('Policy Characteristics'!K:K,MATCH($C539,'Policy Characteristics'!$C:$C,0))),"",INDEX('Policy Characteristics'!K:K,MATCH($C539,'Policy Characteristics'!$C:$C,0)))</f>
        <v>industry-ag-main.html#fuel-switching</v>
      </c>
      <c r="R539" s="272" t="str">
        <f>IF(ISBLANK(INDEX('Policy Characteristics'!L:L,MATCH($C539,'Policy Characteristics'!$C:$C,0))),"",INDEX('Policy Characteristics'!L:L,MATCH($C539,'Policy Characteristics'!$C:$C,0)))</f>
        <v>industry-elec-and-hydrogen.html</v>
      </c>
    </row>
    <row r="540" spans="1:18" x14ac:dyDescent="0.25">
      <c r="A540" s="272" t="str">
        <f>IF(ISBLANK(INDEX('Policy Characteristics'!A:A,MATCH($C540,'Policy Characteristics'!$C:$C,0))),"",INDEX('Policy Characteristics'!A:A,MATCH($C540,'Policy Characteristics'!$C:$C,0)))</f>
        <v>Industry</v>
      </c>
      <c r="B540" s="272" t="str">
        <f>IF(ISBLANK(INDEX('Policy Characteristics'!B:B,MATCH($C540,'Policy Characteristics'!$C:$C,0))),"",INDEX('Policy Characteristics'!B:B,MATCH($C540,'Policy Characteristics'!$C:$C,0)))</f>
        <v>Electrification + Hydrogen</v>
      </c>
      <c r="C540" s="274" t="str">
        <f t="shared" si="33"/>
        <v>Fraction of Industrial Fuel Use Shifted to Other Fuels</v>
      </c>
      <c r="D540" s="6" t="s">
        <v>3196</v>
      </c>
      <c r="E540" s="44" t="s">
        <v>2448</v>
      </c>
      <c r="F540" t="s">
        <v>3166</v>
      </c>
      <c r="G540" s="44" t="s">
        <v>3219</v>
      </c>
      <c r="H540" s="43">
        <v>1281</v>
      </c>
      <c r="I540" s="44" t="s">
        <v>46</v>
      </c>
      <c r="J540" s="274" t="str">
        <f>IF(ISBLANK(INDEX('Policy Characteristics'!D:D,MATCH($C540,'Policy Characteristics'!$C:$C,0))),"",INDEX('Policy Characteristics'!D:D,MATCH($C540,'Policy Characteristics'!$C:$C,0)))</f>
        <v>Electrification + Hydrogen</v>
      </c>
      <c r="K540" s="272" t="str">
        <f>IF(ISBLANK(INDEX('Policy Characteristics'!E:E,MATCH($C540,'Policy Characteristics'!$C:$C,0))),"",INDEX('Policy Characteristics'!E:E,MATCH($C540,'Policy Characteristics'!$C:$C,0)))</f>
        <v>indst fuel type shifting</v>
      </c>
      <c r="L540" s="285">
        <f>IF(ISBLANK(INDEX('Policy Characteristics'!F:F,MATCH($C540,'Policy Characteristics'!$C:$C,0))),"",INDEX('Policy Characteristics'!F:F,MATCH($C540,'Policy Characteristics'!$C:$C,0)))</f>
        <v>0</v>
      </c>
      <c r="M540" s="285">
        <f>IF(ISBLANK(INDEX('Policy Characteristics'!G:G,MATCH($C540,'Policy Characteristics'!$C:$C,0))),"",INDEX('Policy Characteristics'!G:G,MATCH($C540,'Policy Characteristics'!$C:$C,0)))</f>
        <v>1</v>
      </c>
      <c r="N540" s="285">
        <f>IF(ISBLANK(INDEX('Policy Characteristics'!H:H,MATCH($C540,'Policy Characteristics'!$C:$C,0))),"",INDEX('Policy Characteristics'!H:H,MATCH($C540,'Policy Characteristics'!$C:$C,0)))</f>
        <v>0.01</v>
      </c>
      <c r="O540" s="272" t="str">
        <f>IF(ISBLANK(INDEX('Policy Characteristics'!I:I,MATCH($C540,'Policy Characteristics'!$C:$C,0))),"",INDEX('Policy Characteristics'!I:I,MATCH($C540,'Policy Characteristics'!$C:$C,0)))</f>
        <v>% of fuel shifted</v>
      </c>
      <c r="P540" s="272"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272" t="str">
        <f>IF(ISBLANK(INDEX('Policy Characteristics'!K:K,MATCH($C540,'Policy Characteristics'!$C:$C,0))),"",INDEX('Policy Characteristics'!K:K,MATCH($C540,'Policy Characteristics'!$C:$C,0)))</f>
        <v>industry-ag-main.html#fuel-switching</v>
      </c>
      <c r="R540" s="272" t="str">
        <f>IF(ISBLANK(INDEX('Policy Characteristics'!L:L,MATCH($C540,'Policy Characteristics'!$C:$C,0))),"",INDEX('Policy Characteristics'!L:L,MATCH($C540,'Policy Characteristics'!$C:$C,0)))</f>
        <v>industry-elec-and-hydrogen.html</v>
      </c>
    </row>
    <row r="541" spans="1:18" x14ac:dyDescent="0.25">
      <c r="A541" s="272" t="str">
        <f>IF(ISBLANK(INDEX('Policy Characteristics'!A:A,MATCH($C541,'Policy Characteristics'!$C:$C,0))),"",INDEX('Policy Characteristics'!A:A,MATCH($C541,'Policy Characteristics'!$C:$C,0)))</f>
        <v>Industry</v>
      </c>
      <c r="B541" s="272" t="str">
        <f>IF(ISBLANK(INDEX('Policy Characteristics'!B:B,MATCH($C541,'Policy Characteristics'!$C:$C,0))),"",INDEX('Policy Characteristics'!B:B,MATCH($C541,'Policy Characteristics'!$C:$C,0)))</f>
        <v>Electrification + Hydrogen</v>
      </c>
      <c r="C541" s="274" t="str">
        <f t="shared" si="33"/>
        <v>Fraction of Industrial Fuel Use Shifted to Other Fuels</v>
      </c>
      <c r="D541" s="6" t="s">
        <v>3196</v>
      </c>
      <c r="E541" s="44" t="s">
        <v>2449</v>
      </c>
      <c r="F541" t="s">
        <v>3166</v>
      </c>
      <c r="G541" s="44" t="s">
        <v>3220</v>
      </c>
      <c r="H541" s="43">
        <v>1282</v>
      </c>
      <c r="I541" s="44" t="s">
        <v>46</v>
      </c>
      <c r="J541" s="274" t="str">
        <f>IF(ISBLANK(INDEX('Policy Characteristics'!D:D,MATCH($C541,'Policy Characteristics'!$C:$C,0))),"",INDEX('Policy Characteristics'!D:D,MATCH($C541,'Policy Characteristics'!$C:$C,0)))</f>
        <v>Electrification + Hydrogen</v>
      </c>
      <c r="K541" s="272" t="str">
        <f>IF(ISBLANK(INDEX('Policy Characteristics'!E:E,MATCH($C541,'Policy Characteristics'!$C:$C,0))),"",INDEX('Policy Characteristics'!E:E,MATCH($C541,'Policy Characteristics'!$C:$C,0)))</f>
        <v>indst fuel type shifting</v>
      </c>
      <c r="L541" s="285">
        <f>IF(ISBLANK(INDEX('Policy Characteristics'!F:F,MATCH($C541,'Policy Characteristics'!$C:$C,0))),"",INDEX('Policy Characteristics'!F:F,MATCH($C541,'Policy Characteristics'!$C:$C,0)))</f>
        <v>0</v>
      </c>
      <c r="M541" s="285">
        <f>IF(ISBLANK(INDEX('Policy Characteristics'!G:G,MATCH($C541,'Policy Characteristics'!$C:$C,0))),"",INDEX('Policy Characteristics'!G:G,MATCH($C541,'Policy Characteristics'!$C:$C,0)))</f>
        <v>1</v>
      </c>
      <c r="N541" s="285">
        <f>IF(ISBLANK(INDEX('Policy Characteristics'!H:H,MATCH($C541,'Policy Characteristics'!$C:$C,0))),"",INDEX('Policy Characteristics'!H:H,MATCH($C541,'Policy Characteristics'!$C:$C,0)))</f>
        <v>0.01</v>
      </c>
      <c r="O541" s="272" t="str">
        <f>IF(ISBLANK(INDEX('Policy Characteristics'!I:I,MATCH($C541,'Policy Characteristics'!$C:$C,0))),"",INDEX('Policy Characteristics'!I:I,MATCH($C541,'Policy Characteristics'!$C:$C,0)))</f>
        <v>% of fuel shifted</v>
      </c>
      <c r="P541" s="272"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272" t="str">
        <f>IF(ISBLANK(INDEX('Policy Characteristics'!K:K,MATCH($C541,'Policy Characteristics'!$C:$C,0))),"",INDEX('Policy Characteristics'!K:K,MATCH($C541,'Policy Characteristics'!$C:$C,0)))</f>
        <v>industry-ag-main.html#fuel-switching</v>
      </c>
      <c r="R541" s="272" t="str">
        <f>IF(ISBLANK(INDEX('Policy Characteristics'!L:L,MATCH($C541,'Policy Characteristics'!$C:$C,0))),"",INDEX('Policy Characteristics'!L:L,MATCH($C541,'Policy Characteristics'!$C:$C,0)))</f>
        <v>industry-elec-and-hydrogen.html</v>
      </c>
    </row>
    <row r="542" spans="1:18" x14ac:dyDescent="0.25">
      <c r="A542" s="272" t="str">
        <f>IF(ISBLANK(INDEX('Policy Characteristics'!A:A,MATCH($C542,'Policy Characteristics'!$C:$C,0))),"",INDEX('Policy Characteristics'!A:A,MATCH($C542,'Policy Characteristics'!$C:$C,0)))</f>
        <v>Industry</v>
      </c>
      <c r="B542" s="272" t="str">
        <f>IF(ISBLANK(INDEX('Policy Characteristics'!B:B,MATCH($C542,'Policy Characteristics'!$C:$C,0))),"",INDEX('Policy Characteristics'!B:B,MATCH($C542,'Policy Characteristics'!$C:$C,0)))</f>
        <v>Electrification + Hydrogen</v>
      </c>
      <c r="C542" s="274" t="str">
        <f t="shared" si="33"/>
        <v>Fraction of Industrial Fuel Use Shifted to Other Fuels</v>
      </c>
      <c r="D542" s="6" t="s">
        <v>3196</v>
      </c>
      <c r="E542" s="44" t="s">
        <v>2450</v>
      </c>
      <c r="F542" t="s">
        <v>3166</v>
      </c>
      <c r="G542" s="44" t="s">
        <v>3221</v>
      </c>
      <c r="H542" s="43">
        <v>1283</v>
      </c>
      <c r="I542" s="44" t="s">
        <v>46</v>
      </c>
      <c r="J542" s="274" t="str">
        <f>IF(ISBLANK(INDEX('Policy Characteristics'!D:D,MATCH($C542,'Policy Characteristics'!$C:$C,0))),"",INDEX('Policy Characteristics'!D:D,MATCH($C542,'Policy Characteristics'!$C:$C,0)))</f>
        <v>Electrification + Hydrogen</v>
      </c>
      <c r="K542" s="272" t="str">
        <f>IF(ISBLANK(INDEX('Policy Characteristics'!E:E,MATCH($C542,'Policy Characteristics'!$C:$C,0))),"",INDEX('Policy Characteristics'!E:E,MATCH($C542,'Policy Characteristics'!$C:$C,0)))</f>
        <v>indst fuel type shifting</v>
      </c>
      <c r="L542" s="285">
        <f>IF(ISBLANK(INDEX('Policy Characteristics'!F:F,MATCH($C542,'Policy Characteristics'!$C:$C,0))),"",INDEX('Policy Characteristics'!F:F,MATCH($C542,'Policy Characteristics'!$C:$C,0)))</f>
        <v>0</v>
      </c>
      <c r="M542" s="285">
        <f>IF(ISBLANK(INDEX('Policy Characteristics'!G:G,MATCH($C542,'Policy Characteristics'!$C:$C,0))),"",INDEX('Policy Characteristics'!G:G,MATCH($C542,'Policy Characteristics'!$C:$C,0)))</f>
        <v>1</v>
      </c>
      <c r="N542" s="285">
        <f>IF(ISBLANK(INDEX('Policy Characteristics'!H:H,MATCH($C542,'Policy Characteristics'!$C:$C,0))),"",INDEX('Policy Characteristics'!H:H,MATCH($C542,'Policy Characteristics'!$C:$C,0)))</f>
        <v>0.01</v>
      </c>
      <c r="O542" s="272" t="str">
        <f>IF(ISBLANK(INDEX('Policy Characteristics'!I:I,MATCH($C542,'Policy Characteristics'!$C:$C,0))),"",INDEX('Policy Characteristics'!I:I,MATCH($C542,'Policy Characteristics'!$C:$C,0)))</f>
        <v>% of fuel shifted</v>
      </c>
      <c r="P542" s="272"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272" t="str">
        <f>IF(ISBLANK(INDEX('Policy Characteristics'!K:K,MATCH($C542,'Policy Characteristics'!$C:$C,0))),"",INDEX('Policy Characteristics'!K:K,MATCH($C542,'Policy Characteristics'!$C:$C,0)))</f>
        <v>industry-ag-main.html#fuel-switching</v>
      </c>
      <c r="R542" s="272" t="str">
        <f>IF(ISBLANK(INDEX('Policy Characteristics'!L:L,MATCH($C542,'Policy Characteristics'!$C:$C,0))),"",INDEX('Policy Characteristics'!L:L,MATCH($C542,'Policy Characteristics'!$C:$C,0)))</f>
        <v>industry-elec-and-hydrogen.html</v>
      </c>
    </row>
    <row r="543" spans="1:18" x14ac:dyDescent="0.25">
      <c r="A543" s="272" t="str">
        <f>IF(ISBLANK(INDEX('Policy Characteristics'!A:A,MATCH($C543,'Policy Characteristics'!$C:$C,0))),"",INDEX('Policy Characteristics'!A:A,MATCH($C543,'Policy Characteristics'!$C:$C,0)))</f>
        <v>Industry</v>
      </c>
      <c r="B543" s="272" t="str">
        <f>IF(ISBLANK(INDEX('Policy Characteristics'!B:B,MATCH($C543,'Policy Characteristics'!$C:$C,0))),"",INDEX('Policy Characteristics'!B:B,MATCH($C543,'Policy Characteristics'!$C:$C,0)))</f>
        <v>Electrification + Hydrogen</v>
      </c>
      <c r="C543" s="274" t="str">
        <f t="shared" si="33"/>
        <v>Fraction of Industrial Fuel Use Shifted to Other Fuels</v>
      </c>
      <c r="D543" s="6" t="s">
        <v>3196</v>
      </c>
      <c r="E543" s="44" t="s">
        <v>2786</v>
      </c>
      <c r="F543" t="s">
        <v>3166</v>
      </c>
      <c r="G543" s="44" t="s">
        <v>3222</v>
      </c>
      <c r="H543" s="43">
        <v>1284</v>
      </c>
      <c r="I543" s="44" t="s">
        <v>46</v>
      </c>
      <c r="J543" s="274" t="str">
        <f>IF(ISBLANK(INDEX('Policy Characteristics'!D:D,MATCH($C543,'Policy Characteristics'!$C:$C,0))),"",INDEX('Policy Characteristics'!D:D,MATCH($C543,'Policy Characteristics'!$C:$C,0)))</f>
        <v>Electrification + Hydrogen</v>
      </c>
      <c r="K543" s="272" t="str">
        <f>IF(ISBLANK(INDEX('Policy Characteristics'!E:E,MATCH($C543,'Policy Characteristics'!$C:$C,0))),"",INDEX('Policy Characteristics'!E:E,MATCH($C543,'Policy Characteristics'!$C:$C,0)))</f>
        <v>indst fuel type shifting</v>
      </c>
      <c r="L543" s="285">
        <f>IF(ISBLANK(INDEX('Policy Characteristics'!F:F,MATCH($C543,'Policy Characteristics'!$C:$C,0))),"",INDEX('Policy Characteristics'!F:F,MATCH($C543,'Policy Characteristics'!$C:$C,0)))</f>
        <v>0</v>
      </c>
      <c r="M543" s="285">
        <f>IF(ISBLANK(INDEX('Policy Characteristics'!G:G,MATCH($C543,'Policy Characteristics'!$C:$C,0))),"",INDEX('Policy Characteristics'!G:G,MATCH($C543,'Policy Characteristics'!$C:$C,0)))</f>
        <v>1</v>
      </c>
      <c r="N543" s="285">
        <f>IF(ISBLANK(INDEX('Policy Characteristics'!H:H,MATCH($C543,'Policy Characteristics'!$C:$C,0))),"",INDEX('Policy Characteristics'!H:H,MATCH($C543,'Policy Characteristics'!$C:$C,0)))</f>
        <v>0.01</v>
      </c>
      <c r="O543" s="272" t="str">
        <f>IF(ISBLANK(INDEX('Policy Characteristics'!I:I,MATCH($C543,'Policy Characteristics'!$C:$C,0))),"",INDEX('Policy Characteristics'!I:I,MATCH($C543,'Policy Characteristics'!$C:$C,0)))</f>
        <v>% of fuel shifted</v>
      </c>
      <c r="P543" s="272"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272" t="str">
        <f>IF(ISBLANK(INDEX('Policy Characteristics'!K:K,MATCH($C543,'Policy Characteristics'!$C:$C,0))),"",INDEX('Policy Characteristics'!K:K,MATCH($C543,'Policy Characteristics'!$C:$C,0)))</f>
        <v>industry-ag-main.html#fuel-switching</v>
      </c>
      <c r="R543" s="272" t="str">
        <f>IF(ISBLANK(INDEX('Policy Characteristics'!L:L,MATCH($C543,'Policy Characteristics'!$C:$C,0))),"",INDEX('Policy Characteristics'!L:L,MATCH($C543,'Policy Characteristics'!$C:$C,0)))</f>
        <v>industry-elec-and-hydrogen.html</v>
      </c>
    </row>
    <row r="544" spans="1:18" x14ac:dyDescent="0.25">
      <c r="A544" s="272" t="str">
        <f>IF(ISBLANK(INDEX('Policy Characteristics'!A:A,MATCH($C544,'Policy Characteristics'!$C:$C,0))),"",INDEX('Policy Characteristics'!A:A,MATCH($C544,'Policy Characteristics'!$C:$C,0)))</f>
        <v>Industry</v>
      </c>
      <c r="B544" s="272" t="str">
        <f>IF(ISBLANK(INDEX('Policy Characteristics'!B:B,MATCH($C544,'Policy Characteristics'!$C:$C,0))),"",INDEX('Policy Characteristics'!B:B,MATCH($C544,'Policy Characteristics'!$C:$C,0)))</f>
        <v>Electrification + Hydrogen</v>
      </c>
      <c r="C544" s="274" t="str">
        <f t="shared" si="33"/>
        <v>Fraction of Industrial Fuel Use Shifted to Other Fuels</v>
      </c>
      <c r="D544" s="6" t="s">
        <v>3196</v>
      </c>
      <c r="E544" s="44" t="s">
        <v>2787</v>
      </c>
      <c r="F544" t="s">
        <v>3166</v>
      </c>
      <c r="G544" s="44" t="s">
        <v>3223</v>
      </c>
      <c r="H544" s="43">
        <v>1285</v>
      </c>
      <c r="I544" s="44" t="s">
        <v>46</v>
      </c>
      <c r="J544" s="274" t="str">
        <f>IF(ISBLANK(INDEX('Policy Characteristics'!D:D,MATCH($C544,'Policy Characteristics'!$C:$C,0))),"",INDEX('Policy Characteristics'!D:D,MATCH($C544,'Policy Characteristics'!$C:$C,0)))</f>
        <v>Electrification + Hydrogen</v>
      </c>
      <c r="K544" s="272" t="str">
        <f>IF(ISBLANK(INDEX('Policy Characteristics'!E:E,MATCH($C544,'Policy Characteristics'!$C:$C,0))),"",INDEX('Policy Characteristics'!E:E,MATCH($C544,'Policy Characteristics'!$C:$C,0)))</f>
        <v>indst fuel type shifting</v>
      </c>
      <c r="L544" s="285">
        <f>IF(ISBLANK(INDEX('Policy Characteristics'!F:F,MATCH($C544,'Policy Characteristics'!$C:$C,0))),"",INDEX('Policy Characteristics'!F:F,MATCH($C544,'Policy Characteristics'!$C:$C,0)))</f>
        <v>0</v>
      </c>
      <c r="M544" s="285">
        <f>IF(ISBLANK(INDEX('Policy Characteristics'!G:G,MATCH($C544,'Policy Characteristics'!$C:$C,0))),"",INDEX('Policy Characteristics'!G:G,MATCH($C544,'Policy Characteristics'!$C:$C,0)))</f>
        <v>1</v>
      </c>
      <c r="N544" s="285">
        <f>IF(ISBLANK(INDEX('Policy Characteristics'!H:H,MATCH($C544,'Policy Characteristics'!$C:$C,0))),"",INDEX('Policy Characteristics'!H:H,MATCH($C544,'Policy Characteristics'!$C:$C,0)))</f>
        <v>0.01</v>
      </c>
      <c r="O544" s="272" t="str">
        <f>IF(ISBLANK(INDEX('Policy Characteristics'!I:I,MATCH($C544,'Policy Characteristics'!$C:$C,0))),"",INDEX('Policy Characteristics'!I:I,MATCH($C544,'Policy Characteristics'!$C:$C,0)))</f>
        <v>% of fuel shifted</v>
      </c>
      <c r="P544" s="272"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272" t="str">
        <f>IF(ISBLANK(INDEX('Policy Characteristics'!K:K,MATCH($C544,'Policy Characteristics'!$C:$C,0))),"",INDEX('Policy Characteristics'!K:K,MATCH($C544,'Policy Characteristics'!$C:$C,0)))</f>
        <v>industry-ag-main.html#fuel-switching</v>
      </c>
      <c r="R544" s="272" t="str">
        <f>IF(ISBLANK(INDEX('Policy Characteristics'!L:L,MATCH($C544,'Policy Characteristics'!$C:$C,0))),"",INDEX('Policy Characteristics'!L:L,MATCH($C544,'Policy Characteristics'!$C:$C,0)))</f>
        <v>industry-elec-and-hydrogen.html</v>
      </c>
    </row>
    <row r="545" spans="1:18" x14ac:dyDescent="0.25">
      <c r="A545" s="272" t="str">
        <f>IF(ISBLANK(INDEX('Policy Characteristics'!A:A,MATCH($C545,'Policy Characteristics'!$C:$C,0))),"",INDEX('Policy Characteristics'!A:A,MATCH($C545,'Policy Characteristics'!$C:$C,0)))</f>
        <v>Industry</v>
      </c>
      <c r="B545" s="272" t="str">
        <f>IF(ISBLANK(INDEX('Policy Characteristics'!B:B,MATCH($C545,'Policy Characteristics'!$C:$C,0))),"",INDEX('Policy Characteristics'!B:B,MATCH($C545,'Policy Characteristics'!$C:$C,0)))</f>
        <v>Electrification + Hydrogen</v>
      </c>
      <c r="C545" s="274" t="str">
        <f t="shared" si="33"/>
        <v>Fraction of Industrial Fuel Use Shifted to Other Fuels</v>
      </c>
      <c r="D545" s="6" t="s">
        <v>3196</v>
      </c>
      <c r="E545" s="44" t="s">
        <v>2788</v>
      </c>
      <c r="F545" t="s">
        <v>3166</v>
      </c>
      <c r="G545" s="44" t="s">
        <v>3224</v>
      </c>
      <c r="H545" s="43">
        <v>1286</v>
      </c>
      <c r="I545" s="44" t="s">
        <v>46</v>
      </c>
      <c r="J545" s="274" t="str">
        <f>IF(ISBLANK(INDEX('Policy Characteristics'!D:D,MATCH($C545,'Policy Characteristics'!$C:$C,0))),"",INDEX('Policy Characteristics'!D:D,MATCH($C545,'Policy Characteristics'!$C:$C,0)))</f>
        <v>Electrification + Hydrogen</v>
      </c>
      <c r="K545" s="272" t="str">
        <f>IF(ISBLANK(INDEX('Policy Characteristics'!E:E,MATCH($C545,'Policy Characteristics'!$C:$C,0))),"",INDEX('Policy Characteristics'!E:E,MATCH($C545,'Policy Characteristics'!$C:$C,0)))</f>
        <v>indst fuel type shifting</v>
      </c>
      <c r="L545" s="285">
        <f>IF(ISBLANK(INDEX('Policy Characteristics'!F:F,MATCH($C545,'Policy Characteristics'!$C:$C,0))),"",INDEX('Policy Characteristics'!F:F,MATCH($C545,'Policy Characteristics'!$C:$C,0)))</f>
        <v>0</v>
      </c>
      <c r="M545" s="285">
        <f>IF(ISBLANK(INDEX('Policy Characteristics'!G:G,MATCH($C545,'Policy Characteristics'!$C:$C,0))),"",INDEX('Policy Characteristics'!G:G,MATCH($C545,'Policy Characteristics'!$C:$C,0)))</f>
        <v>1</v>
      </c>
      <c r="N545" s="285">
        <f>IF(ISBLANK(INDEX('Policy Characteristics'!H:H,MATCH($C545,'Policy Characteristics'!$C:$C,0))),"",INDEX('Policy Characteristics'!H:H,MATCH($C545,'Policy Characteristics'!$C:$C,0)))</f>
        <v>0.01</v>
      </c>
      <c r="O545" s="272" t="str">
        <f>IF(ISBLANK(INDEX('Policy Characteristics'!I:I,MATCH($C545,'Policy Characteristics'!$C:$C,0))),"",INDEX('Policy Characteristics'!I:I,MATCH($C545,'Policy Characteristics'!$C:$C,0)))</f>
        <v>% of fuel shifted</v>
      </c>
      <c r="P545" s="272"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272" t="str">
        <f>IF(ISBLANK(INDEX('Policy Characteristics'!K:K,MATCH($C545,'Policy Characteristics'!$C:$C,0))),"",INDEX('Policy Characteristics'!K:K,MATCH($C545,'Policy Characteristics'!$C:$C,0)))</f>
        <v>industry-ag-main.html#fuel-switching</v>
      </c>
      <c r="R545" s="272" t="str">
        <f>IF(ISBLANK(INDEX('Policy Characteristics'!L:L,MATCH($C545,'Policy Characteristics'!$C:$C,0))),"",INDEX('Policy Characteristics'!L:L,MATCH($C545,'Policy Characteristics'!$C:$C,0)))</f>
        <v>industry-elec-and-hydrogen.html</v>
      </c>
    </row>
    <row r="546" spans="1:18" x14ac:dyDescent="0.25">
      <c r="A546" s="272" t="str">
        <f>IF(ISBLANK(INDEX('Policy Characteristics'!A:A,MATCH($C546,'Policy Characteristics'!$C:$C,0))),"",INDEX('Policy Characteristics'!A:A,MATCH($C546,'Policy Characteristics'!$C:$C,0)))</f>
        <v>Industry</v>
      </c>
      <c r="B546" s="272" t="str">
        <f>IF(ISBLANK(INDEX('Policy Characteristics'!B:B,MATCH($C546,'Policy Characteristics'!$C:$C,0))),"",INDEX('Policy Characteristics'!B:B,MATCH($C546,'Policy Characteristics'!$C:$C,0)))</f>
        <v>Electrification + Hydrogen</v>
      </c>
      <c r="C546" s="274" t="str">
        <f t="shared" si="33"/>
        <v>Fraction of Industrial Fuel Use Shifted to Other Fuels</v>
      </c>
      <c r="D546" s="6" t="s">
        <v>3196</v>
      </c>
      <c r="E546" s="44" t="s">
        <v>2785</v>
      </c>
      <c r="F546" t="s">
        <v>3166</v>
      </c>
      <c r="G546" s="44" t="s">
        <v>3225</v>
      </c>
      <c r="H546" s="43">
        <v>1287</v>
      </c>
      <c r="I546" s="44" t="s">
        <v>45</v>
      </c>
      <c r="J546" s="274" t="str">
        <f>IF(ISBLANK(INDEX('Policy Characteristics'!D:D,MATCH($C546,'Policy Characteristics'!$C:$C,0))),"",INDEX('Policy Characteristics'!D:D,MATCH($C546,'Policy Characteristics'!$C:$C,0)))</f>
        <v>Electrification + Hydrogen</v>
      </c>
      <c r="K546" s="272" t="str">
        <f>IF(ISBLANK(INDEX('Policy Characteristics'!E:E,MATCH($C546,'Policy Characteristics'!$C:$C,0))),"",INDEX('Policy Characteristics'!E:E,MATCH($C546,'Policy Characteristics'!$C:$C,0)))</f>
        <v>indst fuel type shifting</v>
      </c>
      <c r="L546" s="285">
        <f>IF(ISBLANK(INDEX('Policy Characteristics'!F:F,MATCH($C546,'Policy Characteristics'!$C:$C,0))),"",INDEX('Policy Characteristics'!F:F,MATCH($C546,'Policy Characteristics'!$C:$C,0)))</f>
        <v>0</v>
      </c>
      <c r="M546" s="285">
        <f>IF(ISBLANK(INDEX('Policy Characteristics'!G:G,MATCH($C546,'Policy Characteristics'!$C:$C,0))),"",INDEX('Policy Characteristics'!G:G,MATCH($C546,'Policy Characteristics'!$C:$C,0)))</f>
        <v>1</v>
      </c>
      <c r="N546" s="285">
        <f>IF(ISBLANK(INDEX('Policy Characteristics'!H:H,MATCH($C546,'Policy Characteristics'!$C:$C,0))),"",INDEX('Policy Characteristics'!H:H,MATCH($C546,'Policy Characteristics'!$C:$C,0)))</f>
        <v>0.01</v>
      </c>
      <c r="O546" s="272" t="str">
        <f>IF(ISBLANK(INDEX('Policy Characteristics'!I:I,MATCH($C546,'Policy Characteristics'!$C:$C,0))),"",INDEX('Policy Characteristics'!I:I,MATCH($C546,'Policy Characteristics'!$C:$C,0)))</f>
        <v>% of fuel shifted</v>
      </c>
      <c r="P546" s="272"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272" t="str">
        <f>IF(ISBLANK(INDEX('Policy Characteristics'!K:K,MATCH($C546,'Policy Characteristics'!$C:$C,0))),"",INDEX('Policy Characteristics'!K:K,MATCH($C546,'Policy Characteristics'!$C:$C,0)))</f>
        <v>industry-ag-main.html#fuel-switching</v>
      </c>
      <c r="R546" s="272" t="str">
        <f>IF(ISBLANK(INDEX('Policy Characteristics'!L:L,MATCH($C546,'Policy Characteristics'!$C:$C,0))),"",INDEX('Policy Characteristics'!L:L,MATCH($C546,'Policy Characteristics'!$C:$C,0)))</f>
        <v>industry-elec-and-hydrogen.html</v>
      </c>
    </row>
    <row r="547" spans="1:18" x14ac:dyDescent="0.25">
      <c r="A547" s="272" t="str">
        <f>IF(ISBLANK(INDEX('Policy Characteristics'!A:A,MATCH($C547,'Policy Characteristics'!$C:$C,0))),"",INDEX('Policy Characteristics'!A:A,MATCH($C547,'Policy Characteristics'!$C:$C,0)))</f>
        <v>Industry</v>
      </c>
      <c r="B547" s="272" t="str">
        <f>IF(ISBLANK(INDEX('Policy Characteristics'!B:B,MATCH($C547,'Policy Characteristics'!$C:$C,0))),"",INDEX('Policy Characteristics'!B:B,MATCH($C547,'Policy Characteristics'!$C:$C,0)))</f>
        <v>Electrification + Hydrogen</v>
      </c>
      <c r="C547" s="274" t="str">
        <f t="shared" si="33"/>
        <v>Fraction of Industrial Fuel Use Shifted to Other Fuels</v>
      </c>
      <c r="D547" s="6" t="s">
        <v>3197</v>
      </c>
      <c r="E547" s="44" t="s">
        <v>2445</v>
      </c>
      <c r="F547" t="s">
        <v>3167</v>
      </c>
      <c r="G547" s="44" t="s">
        <v>3216</v>
      </c>
      <c r="H547" s="43">
        <v>1288</v>
      </c>
      <c r="I547" s="44" t="s">
        <v>45</v>
      </c>
      <c r="J547" s="274" t="str">
        <f>IF(ISBLANK(INDEX('Policy Characteristics'!D:D,MATCH($C547,'Policy Characteristics'!$C:$C,0))),"",INDEX('Policy Characteristics'!D:D,MATCH($C547,'Policy Characteristics'!$C:$C,0)))</f>
        <v>Electrification + Hydrogen</v>
      </c>
      <c r="K547" s="272" t="str">
        <f>IF(ISBLANK(INDEX('Policy Characteristics'!E:E,MATCH($C547,'Policy Characteristics'!$C:$C,0))),"",INDEX('Policy Characteristics'!E:E,MATCH($C547,'Policy Characteristics'!$C:$C,0)))</f>
        <v>indst fuel type shifting</v>
      </c>
      <c r="L547" s="285">
        <f>IF(ISBLANK(INDEX('Policy Characteristics'!F:F,MATCH($C547,'Policy Characteristics'!$C:$C,0))),"",INDEX('Policy Characteristics'!F:F,MATCH($C547,'Policy Characteristics'!$C:$C,0)))</f>
        <v>0</v>
      </c>
      <c r="M547" s="285">
        <f>IF(ISBLANK(INDEX('Policy Characteristics'!G:G,MATCH($C547,'Policy Characteristics'!$C:$C,0))),"",INDEX('Policy Characteristics'!G:G,MATCH($C547,'Policy Characteristics'!$C:$C,0)))</f>
        <v>1</v>
      </c>
      <c r="N547" s="285">
        <f>IF(ISBLANK(INDEX('Policy Characteristics'!H:H,MATCH($C547,'Policy Characteristics'!$C:$C,0))),"",INDEX('Policy Characteristics'!H:H,MATCH($C547,'Policy Characteristics'!$C:$C,0)))</f>
        <v>0.01</v>
      </c>
      <c r="O547" s="272" t="str">
        <f>IF(ISBLANK(INDEX('Policy Characteristics'!I:I,MATCH($C547,'Policy Characteristics'!$C:$C,0))),"",INDEX('Policy Characteristics'!I:I,MATCH($C547,'Policy Characteristics'!$C:$C,0)))</f>
        <v>% of fuel shifted</v>
      </c>
      <c r="P547" s="272"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272" t="str">
        <f>IF(ISBLANK(INDEX('Policy Characteristics'!K:K,MATCH($C547,'Policy Characteristics'!$C:$C,0))),"",INDEX('Policy Characteristics'!K:K,MATCH($C547,'Policy Characteristics'!$C:$C,0)))</f>
        <v>industry-ag-main.html#fuel-switching</v>
      </c>
      <c r="R547" s="272" t="str">
        <f>IF(ISBLANK(INDEX('Policy Characteristics'!L:L,MATCH($C547,'Policy Characteristics'!$C:$C,0))),"",INDEX('Policy Characteristics'!L:L,MATCH($C547,'Policy Characteristics'!$C:$C,0)))</f>
        <v>industry-elec-and-hydrogen.html</v>
      </c>
    </row>
    <row r="548" spans="1:18" x14ac:dyDescent="0.25">
      <c r="A548" s="272" t="str">
        <f>IF(ISBLANK(INDEX('Policy Characteristics'!A:A,MATCH($C548,'Policy Characteristics'!$C:$C,0))),"",INDEX('Policy Characteristics'!A:A,MATCH($C548,'Policy Characteristics'!$C:$C,0)))</f>
        <v>Industry</v>
      </c>
      <c r="B548" s="272" t="str">
        <f>IF(ISBLANK(INDEX('Policy Characteristics'!B:B,MATCH($C548,'Policy Characteristics'!$C:$C,0))),"",INDEX('Policy Characteristics'!B:B,MATCH($C548,'Policy Characteristics'!$C:$C,0)))</f>
        <v>Electrification + Hydrogen</v>
      </c>
      <c r="C548" s="274" t="str">
        <f t="shared" ref="C548:C611" si="34">C$467</f>
        <v>Fraction of Industrial Fuel Use Shifted to Other Fuels</v>
      </c>
      <c r="D548" s="6" t="s">
        <v>3197</v>
      </c>
      <c r="E548" s="44" t="s">
        <v>2446</v>
      </c>
      <c r="F548" t="s">
        <v>3167</v>
      </c>
      <c r="G548" s="44" t="s">
        <v>3217</v>
      </c>
      <c r="H548" s="43">
        <v>1289</v>
      </c>
      <c r="I548" s="44" t="s">
        <v>46</v>
      </c>
      <c r="J548" s="274" t="str">
        <f>IF(ISBLANK(INDEX('Policy Characteristics'!D:D,MATCH($C548,'Policy Characteristics'!$C:$C,0))),"",INDEX('Policy Characteristics'!D:D,MATCH($C548,'Policy Characteristics'!$C:$C,0)))</f>
        <v>Electrification + Hydrogen</v>
      </c>
      <c r="K548" s="272" t="str">
        <f>IF(ISBLANK(INDEX('Policy Characteristics'!E:E,MATCH($C548,'Policy Characteristics'!$C:$C,0))),"",INDEX('Policy Characteristics'!E:E,MATCH($C548,'Policy Characteristics'!$C:$C,0)))</f>
        <v>indst fuel type shifting</v>
      </c>
      <c r="L548" s="285">
        <f>IF(ISBLANK(INDEX('Policy Characteristics'!F:F,MATCH($C548,'Policy Characteristics'!$C:$C,0))),"",INDEX('Policy Characteristics'!F:F,MATCH($C548,'Policy Characteristics'!$C:$C,0)))</f>
        <v>0</v>
      </c>
      <c r="M548" s="285">
        <f>IF(ISBLANK(INDEX('Policy Characteristics'!G:G,MATCH($C548,'Policy Characteristics'!$C:$C,0))),"",INDEX('Policy Characteristics'!G:G,MATCH($C548,'Policy Characteristics'!$C:$C,0)))</f>
        <v>1</v>
      </c>
      <c r="N548" s="285">
        <f>IF(ISBLANK(INDEX('Policy Characteristics'!H:H,MATCH($C548,'Policy Characteristics'!$C:$C,0))),"",INDEX('Policy Characteristics'!H:H,MATCH($C548,'Policy Characteristics'!$C:$C,0)))</f>
        <v>0.01</v>
      </c>
      <c r="O548" s="272" t="str">
        <f>IF(ISBLANK(INDEX('Policy Characteristics'!I:I,MATCH($C548,'Policy Characteristics'!$C:$C,0))),"",INDEX('Policy Characteristics'!I:I,MATCH($C548,'Policy Characteristics'!$C:$C,0)))</f>
        <v>% of fuel shifted</v>
      </c>
      <c r="P548" s="272"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272" t="str">
        <f>IF(ISBLANK(INDEX('Policy Characteristics'!K:K,MATCH($C548,'Policy Characteristics'!$C:$C,0))),"",INDEX('Policy Characteristics'!K:K,MATCH($C548,'Policy Characteristics'!$C:$C,0)))</f>
        <v>industry-ag-main.html#fuel-switching</v>
      </c>
      <c r="R548" s="272" t="str">
        <f>IF(ISBLANK(INDEX('Policy Characteristics'!L:L,MATCH($C548,'Policy Characteristics'!$C:$C,0))),"",INDEX('Policy Characteristics'!L:L,MATCH($C548,'Policy Characteristics'!$C:$C,0)))</f>
        <v>industry-elec-and-hydrogen.html</v>
      </c>
    </row>
    <row r="549" spans="1:18" x14ac:dyDescent="0.25">
      <c r="A549" s="272" t="str">
        <f>IF(ISBLANK(INDEX('Policy Characteristics'!A:A,MATCH($C549,'Policy Characteristics'!$C:$C,0))),"",INDEX('Policy Characteristics'!A:A,MATCH($C549,'Policy Characteristics'!$C:$C,0)))</f>
        <v>Industry</v>
      </c>
      <c r="B549" s="272" t="str">
        <f>IF(ISBLANK(INDEX('Policy Characteristics'!B:B,MATCH($C549,'Policy Characteristics'!$C:$C,0))),"",INDEX('Policy Characteristics'!B:B,MATCH($C549,'Policy Characteristics'!$C:$C,0)))</f>
        <v>Electrification + Hydrogen</v>
      </c>
      <c r="C549" s="274" t="str">
        <f t="shared" si="34"/>
        <v>Fraction of Industrial Fuel Use Shifted to Other Fuels</v>
      </c>
      <c r="D549" s="6" t="s">
        <v>3197</v>
      </c>
      <c r="E549" s="44" t="s">
        <v>2447</v>
      </c>
      <c r="F549" t="s">
        <v>3167</v>
      </c>
      <c r="G549" s="44" t="s">
        <v>3218</v>
      </c>
      <c r="H549" s="43">
        <v>1290</v>
      </c>
      <c r="I549" s="44" t="s">
        <v>46</v>
      </c>
      <c r="J549" s="274" t="str">
        <f>IF(ISBLANK(INDEX('Policy Characteristics'!D:D,MATCH($C549,'Policy Characteristics'!$C:$C,0))),"",INDEX('Policy Characteristics'!D:D,MATCH($C549,'Policy Characteristics'!$C:$C,0)))</f>
        <v>Electrification + Hydrogen</v>
      </c>
      <c r="K549" s="272" t="str">
        <f>IF(ISBLANK(INDEX('Policy Characteristics'!E:E,MATCH($C549,'Policy Characteristics'!$C:$C,0))),"",INDEX('Policy Characteristics'!E:E,MATCH($C549,'Policy Characteristics'!$C:$C,0)))</f>
        <v>indst fuel type shifting</v>
      </c>
      <c r="L549" s="285">
        <f>IF(ISBLANK(INDEX('Policy Characteristics'!F:F,MATCH($C549,'Policy Characteristics'!$C:$C,0))),"",INDEX('Policy Characteristics'!F:F,MATCH($C549,'Policy Characteristics'!$C:$C,0)))</f>
        <v>0</v>
      </c>
      <c r="M549" s="285">
        <f>IF(ISBLANK(INDEX('Policy Characteristics'!G:G,MATCH($C549,'Policy Characteristics'!$C:$C,0))),"",INDEX('Policy Characteristics'!G:G,MATCH($C549,'Policy Characteristics'!$C:$C,0)))</f>
        <v>1</v>
      </c>
      <c r="N549" s="285">
        <f>IF(ISBLANK(INDEX('Policy Characteristics'!H:H,MATCH($C549,'Policy Characteristics'!$C:$C,0))),"",INDEX('Policy Characteristics'!H:H,MATCH($C549,'Policy Characteristics'!$C:$C,0)))</f>
        <v>0.01</v>
      </c>
      <c r="O549" s="272" t="str">
        <f>IF(ISBLANK(INDEX('Policy Characteristics'!I:I,MATCH($C549,'Policy Characteristics'!$C:$C,0))),"",INDEX('Policy Characteristics'!I:I,MATCH($C549,'Policy Characteristics'!$C:$C,0)))</f>
        <v>% of fuel shifted</v>
      </c>
      <c r="P549" s="272"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272" t="str">
        <f>IF(ISBLANK(INDEX('Policy Characteristics'!K:K,MATCH($C549,'Policy Characteristics'!$C:$C,0))),"",INDEX('Policy Characteristics'!K:K,MATCH($C549,'Policy Characteristics'!$C:$C,0)))</f>
        <v>industry-ag-main.html#fuel-switching</v>
      </c>
      <c r="R549" s="272" t="str">
        <f>IF(ISBLANK(INDEX('Policy Characteristics'!L:L,MATCH($C549,'Policy Characteristics'!$C:$C,0))),"",INDEX('Policy Characteristics'!L:L,MATCH($C549,'Policy Characteristics'!$C:$C,0)))</f>
        <v>industry-elec-and-hydrogen.html</v>
      </c>
    </row>
    <row r="550" spans="1:18" x14ac:dyDescent="0.25">
      <c r="A550" s="272" t="str">
        <f>IF(ISBLANK(INDEX('Policy Characteristics'!A:A,MATCH($C550,'Policy Characteristics'!$C:$C,0))),"",INDEX('Policy Characteristics'!A:A,MATCH($C550,'Policy Characteristics'!$C:$C,0)))</f>
        <v>Industry</v>
      </c>
      <c r="B550" s="272" t="str">
        <f>IF(ISBLANK(INDEX('Policy Characteristics'!B:B,MATCH($C550,'Policy Characteristics'!$C:$C,0))),"",INDEX('Policy Characteristics'!B:B,MATCH($C550,'Policy Characteristics'!$C:$C,0)))</f>
        <v>Electrification + Hydrogen</v>
      </c>
      <c r="C550" s="274" t="str">
        <f t="shared" si="34"/>
        <v>Fraction of Industrial Fuel Use Shifted to Other Fuels</v>
      </c>
      <c r="D550" s="6" t="s">
        <v>3197</v>
      </c>
      <c r="E550" s="44" t="s">
        <v>2448</v>
      </c>
      <c r="F550" t="s">
        <v>3167</v>
      </c>
      <c r="G550" s="44" t="s">
        <v>3219</v>
      </c>
      <c r="H550" s="43">
        <v>1291</v>
      </c>
      <c r="I550" s="44" t="s">
        <v>46</v>
      </c>
      <c r="J550" s="274" t="str">
        <f>IF(ISBLANK(INDEX('Policy Characteristics'!D:D,MATCH($C550,'Policy Characteristics'!$C:$C,0))),"",INDEX('Policy Characteristics'!D:D,MATCH($C550,'Policy Characteristics'!$C:$C,0)))</f>
        <v>Electrification + Hydrogen</v>
      </c>
      <c r="K550" s="272" t="str">
        <f>IF(ISBLANK(INDEX('Policy Characteristics'!E:E,MATCH($C550,'Policy Characteristics'!$C:$C,0))),"",INDEX('Policy Characteristics'!E:E,MATCH($C550,'Policy Characteristics'!$C:$C,0)))</f>
        <v>indst fuel type shifting</v>
      </c>
      <c r="L550" s="285">
        <f>IF(ISBLANK(INDEX('Policy Characteristics'!F:F,MATCH($C550,'Policy Characteristics'!$C:$C,0))),"",INDEX('Policy Characteristics'!F:F,MATCH($C550,'Policy Characteristics'!$C:$C,0)))</f>
        <v>0</v>
      </c>
      <c r="M550" s="285">
        <f>IF(ISBLANK(INDEX('Policy Characteristics'!G:G,MATCH($C550,'Policy Characteristics'!$C:$C,0))),"",INDEX('Policy Characteristics'!G:G,MATCH($C550,'Policy Characteristics'!$C:$C,0)))</f>
        <v>1</v>
      </c>
      <c r="N550" s="285">
        <f>IF(ISBLANK(INDEX('Policy Characteristics'!H:H,MATCH($C550,'Policy Characteristics'!$C:$C,0))),"",INDEX('Policy Characteristics'!H:H,MATCH($C550,'Policy Characteristics'!$C:$C,0)))</f>
        <v>0.01</v>
      </c>
      <c r="O550" s="272" t="str">
        <f>IF(ISBLANK(INDEX('Policy Characteristics'!I:I,MATCH($C550,'Policy Characteristics'!$C:$C,0))),"",INDEX('Policy Characteristics'!I:I,MATCH($C550,'Policy Characteristics'!$C:$C,0)))</f>
        <v>% of fuel shifted</v>
      </c>
      <c r="P550" s="272"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272" t="str">
        <f>IF(ISBLANK(INDEX('Policy Characteristics'!K:K,MATCH($C550,'Policy Characteristics'!$C:$C,0))),"",INDEX('Policy Characteristics'!K:K,MATCH($C550,'Policy Characteristics'!$C:$C,0)))</f>
        <v>industry-ag-main.html#fuel-switching</v>
      </c>
      <c r="R550" s="272" t="str">
        <f>IF(ISBLANK(INDEX('Policy Characteristics'!L:L,MATCH($C550,'Policy Characteristics'!$C:$C,0))),"",INDEX('Policy Characteristics'!L:L,MATCH($C550,'Policy Characteristics'!$C:$C,0)))</f>
        <v>industry-elec-and-hydrogen.html</v>
      </c>
    </row>
    <row r="551" spans="1:18" x14ac:dyDescent="0.25">
      <c r="A551" s="272" t="str">
        <f>IF(ISBLANK(INDEX('Policy Characteristics'!A:A,MATCH($C551,'Policy Characteristics'!$C:$C,0))),"",INDEX('Policy Characteristics'!A:A,MATCH($C551,'Policy Characteristics'!$C:$C,0)))</f>
        <v>Industry</v>
      </c>
      <c r="B551" s="272" t="str">
        <f>IF(ISBLANK(INDEX('Policy Characteristics'!B:B,MATCH($C551,'Policy Characteristics'!$C:$C,0))),"",INDEX('Policy Characteristics'!B:B,MATCH($C551,'Policy Characteristics'!$C:$C,0)))</f>
        <v>Electrification + Hydrogen</v>
      </c>
      <c r="C551" s="274" t="str">
        <f t="shared" si="34"/>
        <v>Fraction of Industrial Fuel Use Shifted to Other Fuels</v>
      </c>
      <c r="D551" s="6" t="s">
        <v>3197</v>
      </c>
      <c r="E551" s="44" t="s">
        <v>2449</v>
      </c>
      <c r="F551" t="s">
        <v>3167</v>
      </c>
      <c r="G551" s="44" t="s">
        <v>3220</v>
      </c>
      <c r="H551" s="43">
        <v>1292</v>
      </c>
      <c r="I551" s="44" t="s">
        <v>46</v>
      </c>
      <c r="J551" s="274" t="str">
        <f>IF(ISBLANK(INDEX('Policy Characteristics'!D:D,MATCH($C551,'Policy Characteristics'!$C:$C,0))),"",INDEX('Policy Characteristics'!D:D,MATCH($C551,'Policy Characteristics'!$C:$C,0)))</f>
        <v>Electrification + Hydrogen</v>
      </c>
      <c r="K551" s="272" t="str">
        <f>IF(ISBLANK(INDEX('Policy Characteristics'!E:E,MATCH($C551,'Policy Characteristics'!$C:$C,0))),"",INDEX('Policy Characteristics'!E:E,MATCH($C551,'Policy Characteristics'!$C:$C,0)))</f>
        <v>indst fuel type shifting</v>
      </c>
      <c r="L551" s="285">
        <f>IF(ISBLANK(INDEX('Policy Characteristics'!F:F,MATCH($C551,'Policy Characteristics'!$C:$C,0))),"",INDEX('Policy Characteristics'!F:F,MATCH($C551,'Policy Characteristics'!$C:$C,0)))</f>
        <v>0</v>
      </c>
      <c r="M551" s="285">
        <f>IF(ISBLANK(INDEX('Policy Characteristics'!G:G,MATCH($C551,'Policy Characteristics'!$C:$C,0))),"",INDEX('Policy Characteristics'!G:G,MATCH($C551,'Policy Characteristics'!$C:$C,0)))</f>
        <v>1</v>
      </c>
      <c r="N551" s="285">
        <f>IF(ISBLANK(INDEX('Policy Characteristics'!H:H,MATCH($C551,'Policy Characteristics'!$C:$C,0))),"",INDEX('Policy Characteristics'!H:H,MATCH($C551,'Policy Characteristics'!$C:$C,0)))</f>
        <v>0.01</v>
      </c>
      <c r="O551" s="272" t="str">
        <f>IF(ISBLANK(INDEX('Policy Characteristics'!I:I,MATCH($C551,'Policy Characteristics'!$C:$C,0))),"",INDEX('Policy Characteristics'!I:I,MATCH($C551,'Policy Characteristics'!$C:$C,0)))</f>
        <v>% of fuel shifted</v>
      </c>
      <c r="P551" s="272"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272" t="str">
        <f>IF(ISBLANK(INDEX('Policy Characteristics'!K:K,MATCH($C551,'Policy Characteristics'!$C:$C,0))),"",INDEX('Policy Characteristics'!K:K,MATCH($C551,'Policy Characteristics'!$C:$C,0)))</f>
        <v>industry-ag-main.html#fuel-switching</v>
      </c>
      <c r="R551" s="272" t="str">
        <f>IF(ISBLANK(INDEX('Policy Characteristics'!L:L,MATCH($C551,'Policy Characteristics'!$C:$C,0))),"",INDEX('Policy Characteristics'!L:L,MATCH($C551,'Policy Characteristics'!$C:$C,0)))</f>
        <v>industry-elec-and-hydrogen.html</v>
      </c>
    </row>
    <row r="552" spans="1:18" x14ac:dyDescent="0.25">
      <c r="A552" s="272" t="str">
        <f>IF(ISBLANK(INDEX('Policy Characteristics'!A:A,MATCH($C552,'Policy Characteristics'!$C:$C,0))),"",INDEX('Policy Characteristics'!A:A,MATCH($C552,'Policy Characteristics'!$C:$C,0)))</f>
        <v>Industry</v>
      </c>
      <c r="B552" s="272" t="str">
        <f>IF(ISBLANK(INDEX('Policy Characteristics'!B:B,MATCH($C552,'Policy Characteristics'!$C:$C,0))),"",INDEX('Policy Characteristics'!B:B,MATCH($C552,'Policy Characteristics'!$C:$C,0)))</f>
        <v>Electrification + Hydrogen</v>
      </c>
      <c r="C552" s="274" t="str">
        <f t="shared" si="34"/>
        <v>Fraction of Industrial Fuel Use Shifted to Other Fuels</v>
      </c>
      <c r="D552" s="6" t="s">
        <v>3197</v>
      </c>
      <c r="E552" s="44" t="s">
        <v>2450</v>
      </c>
      <c r="F552" t="s">
        <v>3167</v>
      </c>
      <c r="G552" s="44" t="s">
        <v>3221</v>
      </c>
      <c r="H552" s="43">
        <v>1293</v>
      </c>
      <c r="I552" s="44" t="s">
        <v>46</v>
      </c>
      <c r="J552" s="274" t="str">
        <f>IF(ISBLANK(INDEX('Policy Characteristics'!D:D,MATCH($C552,'Policy Characteristics'!$C:$C,0))),"",INDEX('Policy Characteristics'!D:D,MATCH($C552,'Policy Characteristics'!$C:$C,0)))</f>
        <v>Electrification + Hydrogen</v>
      </c>
      <c r="K552" s="272" t="str">
        <f>IF(ISBLANK(INDEX('Policy Characteristics'!E:E,MATCH($C552,'Policy Characteristics'!$C:$C,0))),"",INDEX('Policy Characteristics'!E:E,MATCH($C552,'Policy Characteristics'!$C:$C,0)))</f>
        <v>indst fuel type shifting</v>
      </c>
      <c r="L552" s="285">
        <f>IF(ISBLANK(INDEX('Policy Characteristics'!F:F,MATCH($C552,'Policy Characteristics'!$C:$C,0))),"",INDEX('Policy Characteristics'!F:F,MATCH($C552,'Policy Characteristics'!$C:$C,0)))</f>
        <v>0</v>
      </c>
      <c r="M552" s="285">
        <f>IF(ISBLANK(INDEX('Policy Characteristics'!G:G,MATCH($C552,'Policy Characteristics'!$C:$C,0))),"",INDEX('Policy Characteristics'!G:G,MATCH($C552,'Policy Characteristics'!$C:$C,0)))</f>
        <v>1</v>
      </c>
      <c r="N552" s="285">
        <f>IF(ISBLANK(INDEX('Policy Characteristics'!H:H,MATCH($C552,'Policy Characteristics'!$C:$C,0))),"",INDEX('Policy Characteristics'!H:H,MATCH($C552,'Policy Characteristics'!$C:$C,0)))</f>
        <v>0.01</v>
      </c>
      <c r="O552" s="272" t="str">
        <f>IF(ISBLANK(INDEX('Policy Characteristics'!I:I,MATCH($C552,'Policy Characteristics'!$C:$C,0))),"",INDEX('Policy Characteristics'!I:I,MATCH($C552,'Policy Characteristics'!$C:$C,0)))</f>
        <v>% of fuel shifted</v>
      </c>
      <c r="P552" s="272"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272" t="str">
        <f>IF(ISBLANK(INDEX('Policy Characteristics'!K:K,MATCH($C552,'Policy Characteristics'!$C:$C,0))),"",INDEX('Policy Characteristics'!K:K,MATCH($C552,'Policy Characteristics'!$C:$C,0)))</f>
        <v>industry-ag-main.html#fuel-switching</v>
      </c>
      <c r="R552" s="272" t="str">
        <f>IF(ISBLANK(INDEX('Policy Characteristics'!L:L,MATCH($C552,'Policy Characteristics'!$C:$C,0))),"",INDEX('Policy Characteristics'!L:L,MATCH($C552,'Policy Characteristics'!$C:$C,0)))</f>
        <v>industry-elec-and-hydrogen.html</v>
      </c>
    </row>
    <row r="553" spans="1:18" x14ac:dyDescent="0.25">
      <c r="A553" s="272" t="str">
        <f>IF(ISBLANK(INDEX('Policy Characteristics'!A:A,MATCH($C553,'Policy Characteristics'!$C:$C,0))),"",INDEX('Policy Characteristics'!A:A,MATCH($C553,'Policy Characteristics'!$C:$C,0)))</f>
        <v>Industry</v>
      </c>
      <c r="B553" s="272" t="str">
        <f>IF(ISBLANK(INDEX('Policy Characteristics'!B:B,MATCH($C553,'Policy Characteristics'!$C:$C,0))),"",INDEX('Policy Characteristics'!B:B,MATCH($C553,'Policy Characteristics'!$C:$C,0)))</f>
        <v>Electrification + Hydrogen</v>
      </c>
      <c r="C553" s="274" t="str">
        <f t="shared" si="34"/>
        <v>Fraction of Industrial Fuel Use Shifted to Other Fuels</v>
      </c>
      <c r="D553" s="6" t="s">
        <v>3197</v>
      </c>
      <c r="E553" s="44" t="s">
        <v>2786</v>
      </c>
      <c r="F553" t="s">
        <v>3167</v>
      </c>
      <c r="G553" s="44" t="s">
        <v>3222</v>
      </c>
      <c r="H553" s="43">
        <v>1294</v>
      </c>
      <c r="I553" s="44" t="s">
        <v>46</v>
      </c>
      <c r="J553" s="274" t="str">
        <f>IF(ISBLANK(INDEX('Policy Characteristics'!D:D,MATCH($C553,'Policy Characteristics'!$C:$C,0))),"",INDEX('Policy Characteristics'!D:D,MATCH($C553,'Policy Characteristics'!$C:$C,0)))</f>
        <v>Electrification + Hydrogen</v>
      </c>
      <c r="K553" s="272" t="str">
        <f>IF(ISBLANK(INDEX('Policy Characteristics'!E:E,MATCH($C553,'Policy Characteristics'!$C:$C,0))),"",INDEX('Policy Characteristics'!E:E,MATCH($C553,'Policy Characteristics'!$C:$C,0)))</f>
        <v>indst fuel type shifting</v>
      </c>
      <c r="L553" s="285">
        <f>IF(ISBLANK(INDEX('Policy Characteristics'!F:F,MATCH($C553,'Policy Characteristics'!$C:$C,0))),"",INDEX('Policy Characteristics'!F:F,MATCH($C553,'Policy Characteristics'!$C:$C,0)))</f>
        <v>0</v>
      </c>
      <c r="M553" s="285">
        <f>IF(ISBLANK(INDEX('Policy Characteristics'!G:G,MATCH($C553,'Policy Characteristics'!$C:$C,0))),"",INDEX('Policy Characteristics'!G:G,MATCH($C553,'Policy Characteristics'!$C:$C,0)))</f>
        <v>1</v>
      </c>
      <c r="N553" s="285">
        <f>IF(ISBLANK(INDEX('Policy Characteristics'!H:H,MATCH($C553,'Policy Characteristics'!$C:$C,0))),"",INDEX('Policy Characteristics'!H:H,MATCH($C553,'Policy Characteristics'!$C:$C,0)))</f>
        <v>0.01</v>
      </c>
      <c r="O553" s="272" t="str">
        <f>IF(ISBLANK(INDEX('Policy Characteristics'!I:I,MATCH($C553,'Policy Characteristics'!$C:$C,0))),"",INDEX('Policy Characteristics'!I:I,MATCH($C553,'Policy Characteristics'!$C:$C,0)))</f>
        <v>% of fuel shifted</v>
      </c>
      <c r="P553" s="272"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272" t="str">
        <f>IF(ISBLANK(INDEX('Policy Characteristics'!K:K,MATCH($C553,'Policy Characteristics'!$C:$C,0))),"",INDEX('Policy Characteristics'!K:K,MATCH($C553,'Policy Characteristics'!$C:$C,0)))</f>
        <v>industry-ag-main.html#fuel-switching</v>
      </c>
      <c r="R553" s="272" t="str">
        <f>IF(ISBLANK(INDEX('Policy Characteristics'!L:L,MATCH($C553,'Policy Characteristics'!$C:$C,0))),"",INDEX('Policy Characteristics'!L:L,MATCH($C553,'Policy Characteristics'!$C:$C,0)))</f>
        <v>industry-elec-and-hydrogen.html</v>
      </c>
    </row>
    <row r="554" spans="1:18" x14ac:dyDescent="0.25">
      <c r="A554" s="272" t="str">
        <f>IF(ISBLANK(INDEX('Policy Characteristics'!A:A,MATCH($C554,'Policy Characteristics'!$C:$C,0))),"",INDEX('Policy Characteristics'!A:A,MATCH($C554,'Policy Characteristics'!$C:$C,0)))</f>
        <v>Industry</v>
      </c>
      <c r="B554" s="272" t="str">
        <f>IF(ISBLANK(INDEX('Policy Characteristics'!B:B,MATCH($C554,'Policy Characteristics'!$C:$C,0))),"",INDEX('Policy Characteristics'!B:B,MATCH($C554,'Policy Characteristics'!$C:$C,0)))</f>
        <v>Electrification + Hydrogen</v>
      </c>
      <c r="C554" s="274" t="str">
        <f t="shared" si="34"/>
        <v>Fraction of Industrial Fuel Use Shifted to Other Fuels</v>
      </c>
      <c r="D554" s="6" t="s">
        <v>3197</v>
      </c>
      <c r="E554" s="44" t="s">
        <v>2787</v>
      </c>
      <c r="F554" t="s">
        <v>3167</v>
      </c>
      <c r="G554" s="44" t="s">
        <v>3223</v>
      </c>
      <c r="H554" s="43">
        <v>1295</v>
      </c>
      <c r="I554" s="44" t="s">
        <v>46</v>
      </c>
      <c r="J554" s="274" t="str">
        <f>IF(ISBLANK(INDEX('Policy Characteristics'!D:D,MATCH($C554,'Policy Characteristics'!$C:$C,0))),"",INDEX('Policy Characteristics'!D:D,MATCH($C554,'Policy Characteristics'!$C:$C,0)))</f>
        <v>Electrification + Hydrogen</v>
      </c>
      <c r="K554" s="272" t="str">
        <f>IF(ISBLANK(INDEX('Policy Characteristics'!E:E,MATCH($C554,'Policy Characteristics'!$C:$C,0))),"",INDEX('Policy Characteristics'!E:E,MATCH($C554,'Policy Characteristics'!$C:$C,0)))</f>
        <v>indst fuel type shifting</v>
      </c>
      <c r="L554" s="285">
        <f>IF(ISBLANK(INDEX('Policy Characteristics'!F:F,MATCH($C554,'Policy Characteristics'!$C:$C,0))),"",INDEX('Policy Characteristics'!F:F,MATCH($C554,'Policy Characteristics'!$C:$C,0)))</f>
        <v>0</v>
      </c>
      <c r="M554" s="285">
        <f>IF(ISBLANK(INDEX('Policy Characteristics'!G:G,MATCH($C554,'Policy Characteristics'!$C:$C,0))),"",INDEX('Policy Characteristics'!G:G,MATCH($C554,'Policy Characteristics'!$C:$C,0)))</f>
        <v>1</v>
      </c>
      <c r="N554" s="285">
        <f>IF(ISBLANK(INDEX('Policy Characteristics'!H:H,MATCH($C554,'Policy Characteristics'!$C:$C,0))),"",INDEX('Policy Characteristics'!H:H,MATCH($C554,'Policy Characteristics'!$C:$C,0)))</f>
        <v>0.01</v>
      </c>
      <c r="O554" s="272" t="str">
        <f>IF(ISBLANK(INDEX('Policy Characteristics'!I:I,MATCH($C554,'Policy Characteristics'!$C:$C,0))),"",INDEX('Policy Characteristics'!I:I,MATCH($C554,'Policy Characteristics'!$C:$C,0)))</f>
        <v>% of fuel shifted</v>
      </c>
      <c r="P554" s="272"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272" t="str">
        <f>IF(ISBLANK(INDEX('Policy Characteristics'!K:K,MATCH($C554,'Policy Characteristics'!$C:$C,0))),"",INDEX('Policy Characteristics'!K:K,MATCH($C554,'Policy Characteristics'!$C:$C,0)))</f>
        <v>industry-ag-main.html#fuel-switching</v>
      </c>
      <c r="R554" s="272" t="str">
        <f>IF(ISBLANK(INDEX('Policy Characteristics'!L:L,MATCH($C554,'Policy Characteristics'!$C:$C,0))),"",INDEX('Policy Characteristics'!L:L,MATCH($C554,'Policy Characteristics'!$C:$C,0)))</f>
        <v>industry-elec-and-hydrogen.html</v>
      </c>
    </row>
    <row r="555" spans="1:18" x14ac:dyDescent="0.25">
      <c r="A555" s="272" t="str">
        <f>IF(ISBLANK(INDEX('Policy Characteristics'!A:A,MATCH($C555,'Policy Characteristics'!$C:$C,0))),"",INDEX('Policy Characteristics'!A:A,MATCH($C555,'Policy Characteristics'!$C:$C,0)))</f>
        <v>Industry</v>
      </c>
      <c r="B555" s="272" t="str">
        <f>IF(ISBLANK(INDEX('Policy Characteristics'!B:B,MATCH($C555,'Policy Characteristics'!$C:$C,0))),"",INDEX('Policy Characteristics'!B:B,MATCH($C555,'Policy Characteristics'!$C:$C,0)))</f>
        <v>Electrification + Hydrogen</v>
      </c>
      <c r="C555" s="274" t="str">
        <f t="shared" si="34"/>
        <v>Fraction of Industrial Fuel Use Shifted to Other Fuels</v>
      </c>
      <c r="D555" s="6" t="s">
        <v>3197</v>
      </c>
      <c r="E555" s="44" t="s">
        <v>2788</v>
      </c>
      <c r="F555" t="s">
        <v>3167</v>
      </c>
      <c r="G555" s="44" t="s">
        <v>3224</v>
      </c>
      <c r="H555" s="43">
        <v>1296</v>
      </c>
      <c r="I555" s="44" t="s">
        <v>46</v>
      </c>
      <c r="J555" s="274" t="str">
        <f>IF(ISBLANK(INDEX('Policy Characteristics'!D:D,MATCH($C555,'Policy Characteristics'!$C:$C,0))),"",INDEX('Policy Characteristics'!D:D,MATCH($C555,'Policy Characteristics'!$C:$C,0)))</f>
        <v>Electrification + Hydrogen</v>
      </c>
      <c r="K555" s="272" t="str">
        <f>IF(ISBLANK(INDEX('Policy Characteristics'!E:E,MATCH($C555,'Policy Characteristics'!$C:$C,0))),"",INDEX('Policy Characteristics'!E:E,MATCH($C555,'Policy Characteristics'!$C:$C,0)))</f>
        <v>indst fuel type shifting</v>
      </c>
      <c r="L555" s="285">
        <f>IF(ISBLANK(INDEX('Policy Characteristics'!F:F,MATCH($C555,'Policy Characteristics'!$C:$C,0))),"",INDEX('Policy Characteristics'!F:F,MATCH($C555,'Policy Characteristics'!$C:$C,0)))</f>
        <v>0</v>
      </c>
      <c r="M555" s="285">
        <f>IF(ISBLANK(INDEX('Policy Characteristics'!G:G,MATCH($C555,'Policy Characteristics'!$C:$C,0))),"",INDEX('Policy Characteristics'!G:G,MATCH($C555,'Policy Characteristics'!$C:$C,0)))</f>
        <v>1</v>
      </c>
      <c r="N555" s="285">
        <f>IF(ISBLANK(INDEX('Policy Characteristics'!H:H,MATCH($C555,'Policy Characteristics'!$C:$C,0))),"",INDEX('Policy Characteristics'!H:H,MATCH($C555,'Policy Characteristics'!$C:$C,0)))</f>
        <v>0.01</v>
      </c>
      <c r="O555" s="272" t="str">
        <f>IF(ISBLANK(INDEX('Policy Characteristics'!I:I,MATCH($C555,'Policy Characteristics'!$C:$C,0))),"",INDEX('Policy Characteristics'!I:I,MATCH($C555,'Policy Characteristics'!$C:$C,0)))</f>
        <v>% of fuel shifted</v>
      </c>
      <c r="P555" s="272"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272" t="str">
        <f>IF(ISBLANK(INDEX('Policy Characteristics'!K:K,MATCH($C555,'Policy Characteristics'!$C:$C,0))),"",INDEX('Policy Characteristics'!K:K,MATCH($C555,'Policy Characteristics'!$C:$C,0)))</f>
        <v>industry-ag-main.html#fuel-switching</v>
      </c>
      <c r="R555" s="272" t="str">
        <f>IF(ISBLANK(INDEX('Policy Characteristics'!L:L,MATCH($C555,'Policy Characteristics'!$C:$C,0))),"",INDEX('Policy Characteristics'!L:L,MATCH($C555,'Policy Characteristics'!$C:$C,0)))</f>
        <v>industry-elec-and-hydrogen.html</v>
      </c>
    </row>
    <row r="556" spans="1:18" x14ac:dyDescent="0.25">
      <c r="A556" s="272" t="str">
        <f>IF(ISBLANK(INDEX('Policy Characteristics'!A:A,MATCH($C556,'Policy Characteristics'!$C:$C,0))),"",INDEX('Policy Characteristics'!A:A,MATCH($C556,'Policy Characteristics'!$C:$C,0)))</f>
        <v>Industry</v>
      </c>
      <c r="B556" s="272" t="str">
        <f>IF(ISBLANK(INDEX('Policy Characteristics'!B:B,MATCH($C556,'Policy Characteristics'!$C:$C,0))),"",INDEX('Policy Characteristics'!B:B,MATCH($C556,'Policy Characteristics'!$C:$C,0)))</f>
        <v>Electrification + Hydrogen</v>
      </c>
      <c r="C556" s="274" t="str">
        <f t="shared" si="34"/>
        <v>Fraction of Industrial Fuel Use Shifted to Other Fuels</v>
      </c>
      <c r="D556" s="6" t="s">
        <v>3197</v>
      </c>
      <c r="E556" s="44" t="s">
        <v>2785</v>
      </c>
      <c r="F556" t="s">
        <v>3167</v>
      </c>
      <c r="G556" s="44" t="s">
        <v>3225</v>
      </c>
      <c r="H556" s="43">
        <v>1297</v>
      </c>
      <c r="I556" s="44" t="s">
        <v>45</v>
      </c>
      <c r="J556" s="274" t="str">
        <f>IF(ISBLANK(INDEX('Policy Characteristics'!D:D,MATCH($C556,'Policy Characteristics'!$C:$C,0))),"",INDEX('Policy Characteristics'!D:D,MATCH($C556,'Policy Characteristics'!$C:$C,0)))</f>
        <v>Electrification + Hydrogen</v>
      </c>
      <c r="K556" s="272" t="str">
        <f>IF(ISBLANK(INDEX('Policy Characteristics'!E:E,MATCH($C556,'Policy Characteristics'!$C:$C,0))),"",INDEX('Policy Characteristics'!E:E,MATCH($C556,'Policy Characteristics'!$C:$C,0)))</f>
        <v>indst fuel type shifting</v>
      </c>
      <c r="L556" s="285">
        <f>IF(ISBLANK(INDEX('Policy Characteristics'!F:F,MATCH($C556,'Policy Characteristics'!$C:$C,0))),"",INDEX('Policy Characteristics'!F:F,MATCH($C556,'Policy Characteristics'!$C:$C,0)))</f>
        <v>0</v>
      </c>
      <c r="M556" s="285">
        <f>IF(ISBLANK(INDEX('Policy Characteristics'!G:G,MATCH($C556,'Policy Characteristics'!$C:$C,0))),"",INDEX('Policy Characteristics'!G:G,MATCH($C556,'Policy Characteristics'!$C:$C,0)))</f>
        <v>1</v>
      </c>
      <c r="N556" s="285">
        <f>IF(ISBLANK(INDEX('Policy Characteristics'!H:H,MATCH($C556,'Policy Characteristics'!$C:$C,0))),"",INDEX('Policy Characteristics'!H:H,MATCH($C556,'Policy Characteristics'!$C:$C,0)))</f>
        <v>0.01</v>
      </c>
      <c r="O556" s="272" t="str">
        <f>IF(ISBLANK(INDEX('Policy Characteristics'!I:I,MATCH($C556,'Policy Characteristics'!$C:$C,0))),"",INDEX('Policy Characteristics'!I:I,MATCH($C556,'Policy Characteristics'!$C:$C,0)))</f>
        <v>% of fuel shifted</v>
      </c>
      <c r="P556" s="272"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272" t="str">
        <f>IF(ISBLANK(INDEX('Policy Characteristics'!K:K,MATCH($C556,'Policy Characteristics'!$C:$C,0))),"",INDEX('Policy Characteristics'!K:K,MATCH($C556,'Policy Characteristics'!$C:$C,0)))</f>
        <v>industry-ag-main.html#fuel-switching</v>
      </c>
      <c r="R556" s="272" t="str">
        <f>IF(ISBLANK(INDEX('Policy Characteristics'!L:L,MATCH($C556,'Policy Characteristics'!$C:$C,0))),"",INDEX('Policy Characteristics'!L:L,MATCH($C556,'Policy Characteristics'!$C:$C,0)))</f>
        <v>industry-elec-and-hydrogen.html</v>
      </c>
    </row>
    <row r="557" spans="1:18" x14ac:dyDescent="0.25">
      <c r="A557" s="272" t="str">
        <f>IF(ISBLANK(INDEX('Policy Characteristics'!A:A,MATCH($C557,'Policy Characteristics'!$C:$C,0))),"",INDEX('Policy Characteristics'!A:A,MATCH($C557,'Policy Characteristics'!$C:$C,0)))</f>
        <v>Industry</v>
      </c>
      <c r="B557" s="272" t="str">
        <f>IF(ISBLANK(INDEX('Policy Characteristics'!B:B,MATCH($C557,'Policy Characteristics'!$C:$C,0))),"",INDEX('Policy Characteristics'!B:B,MATCH($C557,'Policy Characteristics'!$C:$C,0)))</f>
        <v>Electrification + Hydrogen</v>
      </c>
      <c r="C557" s="274" t="str">
        <f t="shared" si="34"/>
        <v>Fraction of Industrial Fuel Use Shifted to Other Fuels</v>
      </c>
      <c r="D557" s="6" t="s">
        <v>3198</v>
      </c>
      <c r="E557" s="44" t="s">
        <v>2445</v>
      </c>
      <c r="F557" t="s">
        <v>2646</v>
      </c>
      <c r="G557" s="44" t="s">
        <v>3216</v>
      </c>
      <c r="H557" s="43">
        <v>1298</v>
      </c>
      <c r="I557" s="44" t="s">
        <v>45</v>
      </c>
      <c r="J557" s="274" t="str">
        <f>IF(ISBLANK(INDEX('Policy Characteristics'!D:D,MATCH($C557,'Policy Characteristics'!$C:$C,0))),"",INDEX('Policy Characteristics'!D:D,MATCH($C557,'Policy Characteristics'!$C:$C,0)))</f>
        <v>Electrification + Hydrogen</v>
      </c>
      <c r="K557" s="272" t="str">
        <f>IF(ISBLANK(INDEX('Policy Characteristics'!E:E,MATCH($C557,'Policy Characteristics'!$C:$C,0))),"",INDEX('Policy Characteristics'!E:E,MATCH($C557,'Policy Characteristics'!$C:$C,0)))</f>
        <v>indst fuel type shifting</v>
      </c>
      <c r="L557" s="285">
        <f>IF(ISBLANK(INDEX('Policy Characteristics'!F:F,MATCH($C557,'Policy Characteristics'!$C:$C,0))),"",INDEX('Policy Characteristics'!F:F,MATCH($C557,'Policy Characteristics'!$C:$C,0)))</f>
        <v>0</v>
      </c>
      <c r="M557" s="285">
        <f>IF(ISBLANK(INDEX('Policy Characteristics'!G:G,MATCH($C557,'Policy Characteristics'!$C:$C,0))),"",INDEX('Policy Characteristics'!G:G,MATCH($C557,'Policy Characteristics'!$C:$C,0)))</f>
        <v>1</v>
      </c>
      <c r="N557" s="285">
        <f>IF(ISBLANK(INDEX('Policy Characteristics'!H:H,MATCH($C557,'Policy Characteristics'!$C:$C,0))),"",INDEX('Policy Characteristics'!H:H,MATCH($C557,'Policy Characteristics'!$C:$C,0)))</f>
        <v>0.01</v>
      </c>
      <c r="O557" s="272" t="str">
        <f>IF(ISBLANK(INDEX('Policy Characteristics'!I:I,MATCH($C557,'Policy Characteristics'!$C:$C,0))),"",INDEX('Policy Characteristics'!I:I,MATCH($C557,'Policy Characteristics'!$C:$C,0)))</f>
        <v>% of fuel shifted</v>
      </c>
      <c r="P557" s="272"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272" t="str">
        <f>IF(ISBLANK(INDEX('Policy Characteristics'!K:K,MATCH($C557,'Policy Characteristics'!$C:$C,0))),"",INDEX('Policy Characteristics'!K:K,MATCH($C557,'Policy Characteristics'!$C:$C,0)))</f>
        <v>industry-ag-main.html#fuel-switching</v>
      </c>
      <c r="R557" s="272" t="str">
        <f>IF(ISBLANK(INDEX('Policy Characteristics'!L:L,MATCH($C557,'Policy Characteristics'!$C:$C,0))),"",INDEX('Policy Characteristics'!L:L,MATCH($C557,'Policy Characteristics'!$C:$C,0)))</f>
        <v>industry-elec-and-hydrogen.html</v>
      </c>
    </row>
    <row r="558" spans="1:18" x14ac:dyDescent="0.25">
      <c r="A558" s="272" t="str">
        <f>IF(ISBLANK(INDEX('Policy Characteristics'!A:A,MATCH($C558,'Policy Characteristics'!$C:$C,0))),"",INDEX('Policy Characteristics'!A:A,MATCH($C558,'Policy Characteristics'!$C:$C,0)))</f>
        <v>Industry</v>
      </c>
      <c r="B558" s="272" t="str">
        <f>IF(ISBLANK(INDEX('Policy Characteristics'!B:B,MATCH($C558,'Policy Characteristics'!$C:$C,0))),"",INDEX('Policy Characteristics'!B:B,MATCH($C558,'Policy Characteristics'!$C:$C,0)))</f>
        <v>Electrification + Hydrogen</v>
      </c>
      <c r="C558" s="274" t="str">
        <f t="shared" si="34"/>
        <v>Fraction of Industrial Fuel Use Shifted to Other Fuels</v>
      </c>
      <c r="D558" s="6" t="s">
        <v>3198</v>
      </c>
      <c r="E558" s="44" t="s">
        <v>2446</v>
      </c>
      <c r="F558" t="s">
        <v>2646</v>
      </c>
      <c r="G558" s="44" t="s">
        <v>3217</v>
      </c>
      <c r="H558" s="43">
        <v>1299</v>
      </c>
      <c r="I558" s="44" t="s">
        <v>46</v>
      </c>
      <c r="J558" s="274" t="str">
        <f>IF(ISBLANK(INDEX('Policy Characteristics'!D:D,MATCH($C558,'Policy Characteristics'!$C:$C,0))),"",INDEX('Policy Characteristics'!D:D,MATCH($C558,'Policy Characteristics'!$C:$C,0)))</f>
        <v>Electrification + Hydrogen</v>
      </c>
      <c r="K558" s="272" t="str">
        <f>IF(ISBLANK(INDEX('Policy Characteristics'!E:E,MATCH($C558,'Policy Characteristics'!$C:$C,0))),"",INDEX('Policy Characteristics'!E:E,MATCH($C558,'Policy Characteristics'!$C:$C,0)))</f>
        <v>indst fuel type shifting</v>
      </c>
      <c r="L558" s="285">
        <f>IF(ISBLANK(INDEX('Policy Characteristics'!F:F,MATCH($C558,'Policy Characteristics'!$C:$C,0))),"",INDEX('Policy Characteristics'!F:F,MATCH($C558,'Policy Characteristics'!$C:$C,0)))</f>
        <v>0</v>
      </c>
      <c r="M558" s="285">
        <f>IF(ISBLANK(INDEX('Policy Characteristics'!G:G,MATCH($C558,'Policy Characteristics'!$C:$C,0))),"",INDEX('Policy Characteristics'!G:G,MATCH($C558,'Policy Characteristics'!$C:$C,0)))</f>
        <v>1</v>
      </c>
      <c r="N558" s="285">
        <f>IF(ISBLANK(INDEX('Policy Characteristics'!H:H,MATCH($C558,'Policy Characteristics'!$C:$C,0))),"",INDEX('Policy Characteristics'!H:H,MATCH($C558,'Policy Characteristics'!$C:$C,0)))</f>
        <v>0.01</v>
      </c>
      <c r="O558" s="272" t="str">
        <f>IF(ISBLANK(INDEX('Policy Characteristics'!I:I,MATCH($C558,'Policy Characteristics'!$C:$C,0))),"",INDEX('Policy Characteristics'!I:I,MATCH($C558,'Policy Characteristics'!$C:$C,0)))</f>
        <v>% of fuel shifted</v>
      </c>
      <c r="P558" s="272"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272" t="str">
        <f>IF(ISBLANK(INDEX('Policy Characteristics'!K:K,MATCH($C558,'Policy Characteristics'!$C:$C,0))),"",INDEX('Policy Characteristics'!K:K,MATCH($C558,'Policy Characteristics'!$C:$C,0)))</f>
        <v>industry-ag-main.html#fuel-switching</v>
      </c>
      <c r="R558" s="272" t="str">
        <f>IF(ISBLANK(INDEX('Policy Characteristics'!L:L,MATCH($C558,'Policy Characteristics'!$C:$C,0))),"",INDEX('Policy Characteristics'!L:L,MATCH($C558,'Policy Characteristics'!$C:$C,0)))</f>
        <v>industry-elec-and-hydrogen.html</v>
      </c>
    </row>
    <row r="559" spans="1:18" x14ac:dyDescent="0.25">
      <c r="A559" s="272" t="str">
        <f>IF(ISBLANK(INDEX('Policy Characteristics'!A:A,MATCH($C559,'Policy Characteristics'!$C:$C,0))),"",INDEX('Policy Characteristics'!A:A,MATCH($C559,'Policy Characteristics'!$C:$C,0)))</f>
        <v>Industry</v>
      </c>
      <c r="B559" s="272" t="str">
        <f>IF(ISBLANK(INDEX('Policy Characteristics'!B:B,MATCH($C559,'Policy Characteristics'!$C:$C,0))),"",INDEX('Policy Characteristics'!B:B,MATCH($C559,'Policy Characteristics'!$C:$C,0)))</f>
        <v>Electrification + Hydrogen</v>
      </c>
      <c r="C559" s="274" t="str">
        <f t="shared" si="34"/>
        <v>Fraction of Industrial Fuel Use Shifted to Other Fuels</v>
      </c>
      <c r="D559" s="6" t="s">
        <v>3198</v>
      </c>
      <c r="E559" s="44" t="s">
        <v>2447</v>
      </c>
      <c r="F559" t="s">
        <v>2646</v>
      </c>
      <c r="G559" s="44" t="s">
        <v>3218</v>
      </c>
      <c r="H559" s="43">
        <v>1300</v>
      </c>
      <c r="I559" s="44" t="s">
        <v>46</v>
      </c>
      <c r="J559" s="274" t="str">
        <f>IF(ISBLANK(INDEX('Policy Characteristics'!D:D,MATCH($C559,'Policy Characteristics'!$C:$C,0))),"",INDEX('Policy Characteristics'!D:D,MATCH($C559,'Policy Characteristics'!$C:$C,0)))</f>
        <v>Electrification + Hydrogen</v>
      </c>
      <c r="K559" s="272" t="str">
        <f>IF(ISBLANK(INDEX('Policy Characteristics'!E:E,MATCH($C559,'Policy Characteristics'!$C:$C,0))),"",INDEX('Policy Characteristics'!E:E,MATCH($C559,'Policy Characteristics'!$C:$C,0)))</f>
        <v>indst fuel type shifting</v>
      </c>
      <c r="L559" s="285">
        <f>IF(ISBLANK(INDEX('Policy Characteristics'!F:F,MATCH($C559,'Policy Characteristics'!$C:$C,0))),"",INDEX('Policy Characteristics'!F:F,MATCH($C559,'Policy Characteristics'!$C:$C,0)))</f>
        <v>0</v>
      </c>
      <c r="M559" s="285">
        <f>IF(ISBLANK(INDEX('Policy Characteristics'!G:G,MATCH($C559,'Policy Characteristics'!$C:$C,0))),"",INDEX('Policy Characteristics'!G:G,MATCH($C559,'Policy Characteristics'!$C:$C,0)))</f>
        <v>1</v>
      </c>
      <c r="N559" s="285">
        <f>IF(ISBLANK(INDEX('Policy Characteristics'!H:H,MATCH($C559,'Policy Characteristics'!$C:$C,0))),"",INDEX('Policy Characteristics'!H:H,MATCH($C559,'Policy Characteristics'!$C:$C,0)))</f>
        <v>0.01</v>
      </c>
      <c r="O559" s="272" t="str">
        <f>IF(ISBLANK(INDEX('Policy Characteristics'!I:I,MATCH($C559,'Policy Characteristics'!$C:$C,0))),"",INDEX('Policy Characteristics'!I:I,MATCH($C559,'Policy Characteristics'!$C:$C,0)))</f>
        <v>% of fuel shifted</v>
      </c>
      <c r="P559" s="272"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272" t="str">
        <f>IF(ISBLANK(INDEX('Policy Characteristics'!K:K,MATCH($C559,'Policy Characteristics'!$C:$C,0))),"",INDEX('Policy Characteristics'!K:K,MATCH($C559,'Policy Characteristics'!$C:$C,0)))</f>
        <v>industry-ag-main.html#fuel-switching</v>
      </c>
      <c r="R559" s="272" t="str">
        <f>IF(ISBLANK(INDEX('Policy Characteristics'!L:L,MATCH($C559,'Policy Characteristics'!$C:$C,0))),"",INDEX('Policy Characteristics'!L:L,MATCH($C559,'Policy Characteristics'!$C:$C,0)))</f>
        <v>industry-elec-and-hydrogen.html</v>
      </c>
    </row>
    <row r="560" spans="1:18" x14ac:dyDescent="0.25">
      <c r="A560" s="272" t="str">
        <f>IF(ISBLANK(INDEX('Policy Characteristics'!A:A,MATCH($C560,'Policy Characteristics'!$C:$C,0))),"",INDEX('Policy Characteristics'!A:A,MATCH($C560,'Policy Characteristics'!$C:$C,0)))</f>
        <v>Industry</v>
      </c>
      <c r="B560" s="272" t="str">
        <f>IF(ISBLANK(INDEX('Policy Characteristics'!B:B,MATCH($C560,'Policy Characteristics'!$C:$C,0))),"",INDEX('Policy Characteristics'!B:B,MATCH($C560,'Policy Characteristics'!$C:$C,0)))</f>
        <v>Electrification + Hydrogen</v>
      </c>
      <c r="C560" s="274" t="str">
        <f t="shared" si="34"/>
        <v>Fraction of Industrial Fuel Use Shifted to Other Fuels</v>
      </c>
      <c r="D560" s="6" t="s">
        <v>3198</v>
      </c>
      <c r="E560" s="44" t="s">
        <v>2448</v>
      </c>
      <c r="F560" t="s">
        <v>2646</v>
      </c>
      <c r="G560" s="44" t="s">
        <v>3219</v>
      </c>
      <c r="H560" s="43">
        <v>1301</v>
      </c>
      <c r="I560" s="44" t="s">
        <v>46</v>
      </c>
      <c r="J560" s="274" t="str">
        <f>IF(ISBLANK(INDEX('Policy Characteristics'!D:D,MATCH($C560,'Policy Characteristics'!$C:$C,0))),"",INDEX('Policy Characteristics'!D:D,MATCH($C560,'Policy Characteristics'!$C:$C,0)))</f>
        <v>Electrification + Hydrogen</v>
      </c>
      <c r="K560" s="272" t="str">
        <f>IF(ISBLANK(INDEX('Policy Characteristics'!E:E,MATCH($C560,'Policy Characteristics'!$C:$C,0))),"",INDEX('Policy Characteristics'!E:E,MATCH($C560,'Policy Characteristics'!$C:$C,0)))</f>
        <v>indst fuel type shifting</v>
      </c>
      <c r="L560" s="285">
        <f>IF(ISBLANK(INDEX('Policy Characteristics'!F:F,MATCH($C560,'Policy Characteristics'!$C:$C,0))),"",INDEX('Policy Characteristics'!F:F,MATCH($C560,'Policy Characteristics'!$C:$C,0)))</f>
        <v>0</v>
      </c>
      <c r="M560" s="285">
        <f>IF(ISBLANK(INDEX('Policy Characteristics'!G:G,MATCH($C560,'Policy Characteristics'!$C:$C,0))),"",INDEX('Policy Characteristics'!G:G,MATCH($C560,'Policy Characteristics'!$C:$C,0)))</f>
        <v>1</v>
      </c>
      <c r="N560" s="285">
        <f>IF(ISBLANK(INDEX('Policy Characteristics'!H:H,MATCH($C560,'Policy Characteristics'!$C:$C,0))),"",INDEX('Policy Characteristics'!H:H,MATCH($C560,'Policy Characteristics'!$C:$C,0)))</f>
        <v>0.01</v>
      </c>
      <c r="O560" s="272" t="str">
        <f>IF(ISBLANK(INDEX('Policy Characteristics'!I:I,MATCH($C560,'Policy Characteristics'!$C:$C,0))),"",INDEX('Policy Characteristics'!I:I,MATCH($C560,'Policy Characteristics'!$C:$C,0)))</f>
        <v>% of fuel shifted</v>
      </c>
      <c r="P560" s="272"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272" t="str">
        <f>IF(ISBLANK(INDEX('Policy Characteristics'!K:K,MATCH($C560,'Policy Characteristics'!$C:$C,0))),"",INDEX('Policy Characteristics'!K:K,MATCH($C560,'Policy Characteristics'!$C:$C,0)))</f>
        <v>industry-ag-main.html#fuel-switching</v>
      </c>
      <c r="R560" s="272" t="str">
        <f>IF(ISBLANK(INDEX('Policy Characteristics'!L:L,MATCH($C560,'Policy Characteristics'!$C:$C,0))),"",INDEX('Policy Characteristics'!L:L,MATCH($C560,'Policy Characteristics'!$C:$C,0)))</f>
        <v>industry-elec-and-hydrogen.html</v>
      </c>
    </row>
    <row r="561" spans="1:18" x14ac:dyDescent="0.25">
      <c r="A561" s="272" t="str">
        <f>IF(ISBLANK(INDEX('Policy Characteristics'!A:A,MATCH($C561,'Policy Characteristics'!$C:$C,0))),"",INDEX('Policy Characteristics'!A:A,MATCH($C561,'Policy Characteristics'!$C:$C,0)))</f>
        <v>Industry</v>
      </c>
      <c r="B561" s="272" t="str">
        <f>IF(ISBLANK(INDEX('Policy Characteristics'!B:B,MATCH($C561,'Policy Characteristics'!$C:$C,0))),"",INDEX('Policy Characteristics'!B:B,MATCH($C561,'Policy Characteristics'!$C:$C,0)))</f>
        <v>Electrification + Hydrogen</v>
      </c>
      <c r="C561" s="274" t="str">
        <f t="shared" si="34"/>
        <v>Fraction of Industrial Fuel Use Shifted to Other Fuels</v>
      </c>
      <c r="D561" s="6" t="s">
        <v>3198</v>
      </c>
      <c r="E561" s="44" t="s">
        <v>2449</v>
      </c>
      <c r="F561" t="s">
        <v>2646</v>
      </c>
      <c r="G561" s="44" t="s">
        <v>3220</v>
      </c>
      <c r="H561" s="43">
        <v>1302</v>
      </c>
      <c r="I561" s="44" t="s">
        <v>46</v>
      </c>
      <c r="J561" s="274" t="str">
        <f>IF(ISBLANK(INDEX('Policy Characteristics'!D:D,MATCH($C561,'Policy Characteristics'!$C:$C,0))),"",INDEX('Policy Characteristics'!D:D,MATCH($C561,'Policy Characteristics'!$C:$C,0)))</f>
        <v>Electrification + Hydrogen</v>
      </c>
      <c r="K561" s="272" t="str">
        <f>IF(ISBLANK(INDEX('Policy Characteristics'!E:E,MATCH($C561,'Policy Characteristics'!$C:$C,0))),"",INDEX('Policy Characteristics'!E:E,MATCH($C561,'Policy Characteristics'!$C:$C,0)))</f>
        <v>indst fuel type shifting</v>
      </c>
      <c r="L561" s="285">
        <f>IF(ISBLANK(INDEX('Policy Characteristics'!F:F,MATCH($C561,'Policy Characteristics'!$C:$C,0))),"",INDEX('Policy Characteristics'!F:F,MATCH($C561,'Policy Characteristics'!$C:$C,0)))</f>
        <v>0</v>
      </c>
      <c r="M561" s="285">
        <f>IF(ISBLANK(INDEX('Policy Characteristics'!G:G,MATCH($C561,'Policy Characteristics'!$C:$C,0))),"",INDEX('Policy Characteristics'!G:G,MATCH($C561,'Policy Characteristics'!$C:$C,0)))</f>
        <v>1</v>
      </c>
      <c r="N561" s="285">
        <f>IF(ISBLANK(INDEX('Policy Characteristics'!H:H,MATCH($C561,'Policy Characteristics'!$C:$C,0))),"",INDEX('Policy Characteristics'!H:H,MATCH($C561,'Policy Characteristics'!$C:$C,0)))</f>
        <v>0.01</v>
      </c>
      <c r="O561" s="272" t="str">
        <f>IF(ISBLANK(INDEX('Policy Characteristics'!I:I,MATCH($C561,'Policy Characteristics'!$C:$C,0))),"",INDEX('Policy Characteristics'!I:I,MATCH($C561,'Policy Characteristics'!$C:$C,0)))</f>
        <v>% of fuel shifted</v>
      </c>
      <c r="P561" s="272"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272" t="str">
        <f>IF(ISBLANK(INDEX('Policy Characteristics'!K:K,MATCH($C561,'Policy Characteristics'!$C:$C,0))),"",INDEX('Policy Characteristics'!K:K,MATCH($C561,'Policy Characteristics'!$C:$C,0)))</f>
        <v>industry-ag-main.html#fuel-switching</v>
      </c>
      <c r="R561" s="272" t="str">
        <f>IF(ISBLANK(INDEX('Policy Characteristics'!L:L,MATCH($C561,'Policy Characteristics'!$C:$C,0))),"",INDEX('Policy Characteristics'!L:L,MATCH($C561,'Policy Characteristics'!$C:$C,0)))</f>
        <v>industry-elec-and-hydrogen.html</v>
      </c>
    </row>
    <row r="562" spans="1:18" x14ac:dyDescent="0.25">
      <c r="A562" s="272" t="str">
        <f>IF(ISBLANK(INDEX('Policy Characteristics'!A:A,MATCH($C562,'Policy Characteristics'!$C:$C,0))),"",INDEX('Policy Characteristics'!A:A,MATCH($C562,'Policy Characteristics'!$C:$C,0)))</f>
        <v>Industry</v>
      </c>
      <c r="B562" s="272" t="str">
        <f>IF(ISBLANK(INDEX('Policy Characteristics'!B:B,MATCH($C562,'Policy Characteristics'!$C:$C,0))),"",INDEX('Policy Characteristics'!B:B,MATCH($C562,'Policy Characteristics'!$C:$C,0)))</f>
        <v>Electrification + Hydrogen</v>
      </c>
      <c r="C562" s="274" t="str">
        <f t="shared" si="34"/>
        <v>Fraction of Industrial Fuel Use Shifted to Other Fuels</v>
      </c>
      <c r="D562" s="6" t="s">
        <v>3198</v>
      </c>
      <c r="E562" s="44" t="s">
        <v>2450</v>
      </c>
      <c r="F562" t="s">
        <v>2646</v>
      </c>
      <c r="G562" s="44" t="s">
        <v>3221</v>
      </c>
      <c r="H562" s="43">
        <v>1303</v>
      </c>
      <c r="I562" s="44" t="s">
        <v>46</v>
      </c>
      <c r="J562" s="274" t="str">
        <f>IF(ISBLANK(INDEX('Policy Characteristics'!D:D,MATCH($C562,'Policy Characteristics'!$C:$C,0))),"",INDEX('Policy Characteristics'!D:D,MATCH($C562,'Policy Characteristics'!$C:$C,0)))</f>
        <v>Electrification + Hydrogen</v>
      </c>
      <c r="K562" s="272" t="str">
        <f>IF(ISBLANK(INDEX('Policy Characteristics'!E:E,MATCH($C562,'Policy Characteristics'!$C:$C,0))),"",INDEX('Policy Characteristics'!E:E,MATCH($C562,'Policy Characteristics'!$C:$C,0)))</f>
        <v>indst fuel type shifting</v>
      </c>
      <c r="L562" s="285">
        <f>IF(ISBLANK(INDEX('Policy Characteristics'!F:F,MATCH($C562,'Policy Characteristics'!$C:$C,0))),"",INDEX('Policy Characteristics'!F:F,MATCH($C562,'Policy Characteristics'!$C:$C,0)))</f>
        <v>0</v>
      </c>
      <c r="M562" s="285">
        <f>IF(ISBLANK(INDEX('Policy Characteristics'!G:G,MATCH($C562,'Policy Characteristics'!$C:$C,0))),"",INDEX('Policy Characteristics'!G:G,MATCH($C562,'Policy Characteristics'!$C:$C,0)))</f>
        <v>1</v>
      </c>
      <c r="N562" s="285">
        <f>IF(ISBLANK(INDEX('Policy Characteristics'!H:H,MATCH($C562,'Policy Characteristics'!$C:$C,0))),"",INDEX('Policy Characteristics'!H:H,MATCH($C562,'Policy Characteristics'!$C:$C,0)))</f>
        <v>0.01</v>
      </c>
      <c r="O562" s="272" t="str">
        <f>IF(ISBLANK(INDEX('Policy Characteristics'!I:I,MATCH($C562,'Policy Characteristics'!$C:$C,0))),"",INDEX('Policy Characteristics'!I:I,MATCH($C562,'Policy Characteristics'!$C:$C,0)))</f>
        <v>% of fuel shifted</v>
      </c>
      <c r="P562" s="272"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272" t="str">
        <f>IF(ISBLANK(INDEX('Policy Characteristics'!K:K,MATCH($C562,'Policy Characteristics'!$C:$C,0))),"",INDEX('Policy Characteristics'!K:K,MATCH($C562,'Policy Characteristics'!$C:$C,0)))</f>
        <v>industry-ag-main.html#fuel-switching</v>
      </c>
      <c r="R562" s="272" t="str">
        <f>IF(ISBLANK(INDEX('Policy Characteristics'!L:L,MATCH($C562,'Policy Characteristics'!$C:$C,0))),"",INDEX('Policy Characteristics'!L:L,MATCH($C562,'Policy Characteristics'!$C:$C,0)))</f>
        <v>industry-elec-and-hydrogen.html</v>
      </c>
    </row>
    <row r="563" spans="1:18" x14ac:dyDescent="0.25">
      <c r="A563" s="272" t="str">
        <f>IF(ISBLANK(INDEX('Policy Characteristics'!A:A,MATCH($C563,'Policy Characteristics'!$C:$C,0))),"",INDEX('Policy Characteristics'!A:A,MATCH($C563,'Policy Characteristics'!$C:$C,0)))</f>
        <v>Industry</v>
      </c>
      <c r="B563" s="272" t="str">
        <f>IF(ISBLANK(INDEX('Policy Characteristics'!B:B,MATCH($C563,'Policy Characteristics'!$C:$C,0))),"",INDEX('Policy Characteristics'!B:B,MATCH($C563,'Policy Characteristics'!$C:$C,0)))</f>
        <v>Electrification + Hydrogen</v>
      </c>
      <c r="C563" s="274" t="str">
        <f t="shared" si="34"/>
        <v>Fraction of Industrial Fuel Use Shifted to Other Fuels</v>
      </c>
      <c r="D563" s="6" t="s">
        <v>3198</v>
      </c>
      <c r="E563" s="44" t="s">
        <v>2786</v>
      </c>
      <c r="F563" t="s">
        <v>2646</v>
      </c>
      <c r="G563" s="44" t="s">
        <v>3222</v>
      </c>
      <c r="H563" s="43">
        <v>1304</v>
      </c>
      <c r="I563" s="44" t="s">
        <v>46</v>
      </c>
      <c r="J563" s="274" t="str">
        <f>IF(ISBLANK(INDEX('Policy Characteristics'!D:D,MATCH($C563,'Policy Characteristics'!$C:$C,0))),"",INDEX('Policy Characteristics'!D:D,MATCH($C563,'Policy Characteristics'!$C:$C,0)))</f>
        <v>Electrification + Hydrogen</v>
      </c>
      <c r="K563" s="272" t="str">
        <f>IF(ISBLANK(INDEX('Policy Characteristics'!E:E,MATCH($C563,'Policy Characteristics'!$C:$C,0))),"",INDEX('Policy Characteristics'!E:E,MATCH($C563,'Policy Characteristics'!$C:$C,0)))</f>
        <v>indst fuel type shifting</v>
      </c>
      <c r="L563" s="285">
        <f>IF(ISBLANK(INDEX('Policy Characteristics'!F:F,MATCH($C563,'Policy Characteristics'!$C:$C,0))),"",INDEX('Policy Characteristics'!F:F,MATCH($C563,'Policy Characteristics'!$C:$C,0)))</f>
        <v>0</v>
      </c>
      <c r="M563" s="285">
        <f>IF(ISBLANK(INDEX('Policy Characteristics'!G:G,MATCH($C563,'Policy Characteristics'!$C:$C,0))),"",INDEX('Policy Characteristics'!G:G,MATCH($C563,'Policy Characteristics'!$C:$C,0)))</f>
        <v>1</v>
      </c>
      <c r="N563" s="285">
        <f>IF(ISBLANK(INDEX('Policy Characteristics'!H:H,MATCH($C563,'Policy Characteristics'!$C:$C,0))),"",INDEX('Policy Characteristics'!H:H,MATCH($C563,'Policy Characteristics'!$C:$C,0)))</f>
        <v>0.01</v>
      </c>
      <c r="O563" s="272" t="str">
        <f>IF(ISBLANK(INDEX('Policy Characteristics'!I:I,MATCH($C563,'Policy Characteristics'!$C:$C,0))),"",INDEX('Policy Characteristics'!I:I,MATCH($C563,'Policy Characteristics'!$C:$C,0)))</f>
        <v>% of fuel shifted</v>
      </c>
      <c r="P563" s="272"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272" t="str">
        <f>IF(ISBLANK(INDEX('Policy Characteristics'!K:K,MATCH($C563,'Policy Characteristics'!$C:$C,0))),"",INDEX('Policy Characteristics'!K:K,MATCH($C563,'Policy Characteristics'!$C:$C,0)))</f>
        <v>industry-ag-main.html#fuel-switching</v>
      </c>
      <c r="R563" s="272" t="str">
        <f>IF(ISBLANK(INDEX('Policy Characteristics'!L:L,MATCH($C563,'Policy Characteristics'!$C:$C,0))),"",INDEX('Policy Characteristics'!L:L,MATCH($C563,'Policy Characteristics'!$C:$C,0)))</f>
        <v>industry-elec-and-hydrogen.html</v>
      </c>
    </row>
    <row r="564" spans="1:18" x14ac:dyDescent="0.25">
      <c r="A564" s="272" t="str">
        <f>IF(ISBLANK(INDEX('Policy Characteristics'!A:A,MATCH($C564,'Policy Characteristics'!$C:$C,0))),"",INDEX('Policy Characteristics'!A:A,MATCH($C564,'Policy Characteristics'!$C:$C,0)))</f>
        <v>Industry</v>
      </c>
      <c r="B564" s="272" t="str">
        <f>IF(ISBLANK(INDEX('Policy Characteristics'!B:B,MATCH($C564,'Policy Characteristics'!$C:$C,0))),"",INDEX('Policy Characteristics'!B:B,MATCH($C564,'Policy Characteristics'!$C:$C,0)))</f>
        <v>Electrification + Hydrogen</v>
      </c>
      <c r="C564" s="274" t="str">
        <f t="shared" si="34"/>
        <v>Fraction of Industrial Fuel Use Shifted to Other Fuels</v>
      </c>
      <c r="D564" s="6" t="s">
        <v>3198</v>
      </c>
      <c r="E564" s="44" t="s">
        <v>2787</v>
      </c>
      <c r="F564" t="s">
        <v>2646</v>
      </c>
      <c r="G564" s="44" t="s">
        <v>3223</v>
      </c>
      <c r="H564" s="43">
        <v>1305</v>
      </c>
      <c r="I564" s="44" t="s">
        <v>46</v>
      </c>
      <c r="J564" s="274" t="str">
        <f>IF(ISBLANK(INDEX('Policy Characteristics'!D:D,MATCH($C564,'Policy Characteristics'!$C:$C,0))),"",INDEX('Policy Characteristics'!D:D,MATCH($C564,'Policy Characteristics'!$C:$C,0)))</f>
        <v>Electrification + Hydrogen</v>
      </c>
      <c r="K564" s="272" t="str">
        <f>IF(ISBLANK(INDEX('Policy Characteristics'!E:E,MATCH($C564,'Policy Characteristics'!$C:$C,0))),"",INDEX('Policy Characteristics'!E:E,MATCH($C564,'Policy Characteristics'!$C:$C,0)))</f>
        <v>indst fuel type shifting</v>
      </c>
      <c r="L564" s="285">
        <f>IF(ISBLANK(INDEX('Policy Characteristics'!F:F,MATCH($C564,'Policy Characteristics'!$C:$C,0))),"",INDEX('Policy Characteristics'!F:F,MATCH($C564,'Policy Characteristics'!$C:$C,0)))</f>
        <v>0</v>
      </c>
      <c r="M564" s="285">
        <f>IF(ISBLANK(INDEX('Policy Characteristics'!G:G,MATCH($C564,'Policy Characteristics'!$C:$C,0))),"",INDEX('Policy Characteristics'!G:G,MATCH($C564,'Policy Characteristics'!$C:$C,0)))</f>
        <v>1</v>
      </c>
      <c r="N564" s="285">
        <f>IF(ISBLANK(INDEX('Policy Characteristics'!H:H,MATCH($C564,'Policy Characteristics'!$C:$C,0))),"",INDEX('Policy Characteristics'!H:H,MATCH($C564,'Policy Characteristics'!$C:$C,0)))</f>
        <v>0.01</v>
      </c>
      <c r="O564" s="272" t="str">
        <f>IF(ISBLANK(INDEX('Policy Characteristics'!I:I,MATCH($C564,'Policy Characteristics'!$C:$C,0))),"",INDEX('Policy Characteristics'!I:I,MATCH($C564,'Policy Characteristics'!$C:$C,0)))</f>
        <v>% of fuel shifted</v>
      </c>
      <c r="P564" s="272"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272" t="str">
        <f>IF(ISBLANK(INDEX('Policy Characteristics'!K:K,MATCH($C564,'Policy Characteristics'!$C:$C,0))),"",INDEX('Policy Characteristics'!K:K,MATCH($C564,'Policy Characteristics'!$C:$C,0)))</f>
        <v>industry-ag-main.html#fuel-switching</v>
      </c>
      <c r="R564" s="272" t="str">
        <f>IF(ISBLANK(INDEX('Policy Characteristics'!L:L,MATCH($C564,'Policy Characteristics'!$C:$C,0))),"",INDEX('Policy Characteristics'!L:L,MATCH($C564,'Policy Characteristics'!$C:$C,0)))</f>
        <v>industry-elec-and-hydrogen.html</v>
      </c>
    </row>
    <row r="565" spans="1:18" x14ac:dyDescent="0.25">
      <c r="A565" s="272" t="str">
        <f>IF(ISBLANK(INDEX('Policy Characteristics'!A:A,MATCH($C565,'Policy Characteristics'!$C:$C,0))),"",INDEX('Policy Characteristics'!A:A,MATCH($C565,'Policy Characteristics'!$C:$C,0)))</f>
        <v>Industry</v>
      </c>
      <c r="B565" s="272" t="str">
        <f>IF(ISBLANK(INDEX('Policy Characteristics'!B:B,MATCH($C565,'Policy Characteristics'!$C:$C,0))),"",INDEX('Policy Characteristics'!B:B,MATCH($C565,'Policy Characteristics'!$C:$C,0)))</f>
        <v>Electrification + Hydrogen</v>
      </c>
      <c r="C565" s="274" t="str">
        <f t="shared" si="34"/>
        <v>Fraction of Industrial Fuel Use Shifted to Other Fuels</v>
      </c>
      <c r="D565" s="6" t="s">
        <v>3198</v>
      </c>
      <c r="E565" s="44" t="s">
        <v>2788</v>
      </c>
      <c r="F565" t="s">
        <v>2646</v>
      </c>
      <c r="G565" s="44" t="s">
        <v>3224</v>
      </c>
      <c r="H565" s="43">
        <v>1306</v>
      </c>
      <c r="I565" s="44" t="s">
        <v>46</v>
      </c>
      <c r="J565" s="274" t="str">
        <f>IF(ISBLANK(INDEX('Policy Characteristics'!D:D,MATCH($C565,'Policy Characteristics'!$C:$C,0))),"",INDEX('Policy Characteristics'!D:D,MATCH($C565,'Policy Characteristics'!$C:$C,0)))</f>
        <v>Electrification + Hydrogen</v>
      </c>
      <c r="K565" s="272" t="str">
        <f>IF(ISBLANK(INDEX('Policy Characteristics'!E:E,MATCH($C565,'Policy Characteristics'!$C:$C,0))),"",INDEX('Policy Characteristics'!E:E,MATCH($C565,'Policy Characteristics'!$C:$C,0)))</f>
        <v>indst fuel type shifting</v>
      </c>
      <c r="L565" s="285">
        <f>IF(ISBLANK(INDEX('Policy Characteristics'!F:F,MATCH($C565,'Policy Characteristics'!$C:$C,0))),"",INDEX('Policy Characteristics'!F:F,MATCH($C565,'Policy Characteristics'!$C:$C,0)))</f>
        <v>0</v>
      </c>
      <c r="M565" s="285">
        <f>IF(ISBLANK(INDEX('Policy Characteristics'!G:G,MATCH($C565,'Policy Characteristics'!$C:$C,0))),"",INDEX('Policy Characteristics'!G:G,MATCH($C565,'Policy Characteristics'!$C:$C,0)))</f>
        <v>1</v>
      </c>
      <c r="N565" s="285">
        <f>IF(ISBLANK(INDEX('Policy Characteristics'!H:H,MATCH($C565,'Policy Characteristics'!$C:$C,0))),"",INDEX('Policy Characteristics'!H:H,MATCH($C565,'Policy Characteristics'!$C:$C,0)))</f>
        <v>0.01</v>
      </c>
      <c r="O565" s="272" t="str">
        <f>IF(ISBLANK(INDEX('Policy Characteristics'!I:I,MATCH($C565,'Policy Characteristics'!$C:$C,0))),"",INDEX('Policy Characteristics'!I:I,MATCH($C565,'Policy Characteristics'!$C:$C,0)))</f>
        <v>% of fuel shifted</v>
      </c>
      <c r="P565" s="272"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272" t="str">
        <f>IF(ISBLANK(INDEX('Policy Characteristics'!K:K,MATCH($C565,'Policy Characteristics'!$C:$C,0))),"",INDEX('Policy Characteristics'!K:K,MATCH($C565,'Policy Characteristics'!$C:$C,0)))</f>
        <v>industry-ag-main.html#fuel-switching</v>
      </c>
      <c r="R565" s="272" t="str">
        <f>IF(ISBLANK(INDEX('Policy Characteristics'!L:L,MATCH($C565,'Policy Characteristics'!$C:$C,0))),"",INDEX('Policy Characteristics'!L:L,MATCH($C565,'Policy Characteristics'!$C:$C,0)))</f>
        <v>industry-elec-and-hydrogen.html</v>
      </c>
    </row>
    <row r="566" spans="1:18" x14ac:dyDescent="0.25">
      <c r="A566" s="272" t="str">
        <f>IF(ISBLANK(INDEX('Policy Characteristics'!A:A,MATCH($C566,'Policy Characteristics'!$C:$C,0))),"",INDEX('Policy Characteristics'!A:A,MATCH($C566,'Policy Characteristics'!$C:$C,0)))</f>
        <v>Industry</v>
      </c>
      <c r="B566" s="272" t="str">
        <f>IF(ISBLANK(INDEX('Policy Characteristics'!B:B,MATCH($C566,'Policy Characteristics'!$C:$C,0))),"",INDEX('Policy Characteristics'!B:B,MATCH($C566,'Policy Characteristics'!$C:$C,0)))</f>
        <v>Electrification + Hydrogen</v>
      </c>
      <c r="C566" s="274" t="str">
        <f t="shared" si="34"/>
        <v>Fraction of Industrial Fuel Use Shifted to Other Fuels</v>
      </c>
      <c r="D566" s="6" t="s">
        <v>3198</v>
      </c>
      <c r="E566" s="44" t="s">
        <v>2785</v>
      </c>
      <c r="F566" t="s">
        <v>2646</v>
      </c>
      <c r="G566" s="44" t="s">
        <v>3225</v>
      </c>
      <c r="H566" s="43">
        <v>1307</v>
      </c>
      <c r="I566" s="44" t="s">
        <v>45</v>
      </c>
      <c r="J566" s="274" t="str">
        <f>IF(ISBLANK(INDEX('Policy Characteristics'!D:D,MATCH($C566,'Policy Characteristics'!$C:$C,0))),"",INDEX('Policy Characteristics'!D:D,MATCH($C566,'Policy Characteristics'!$C:$C,0)))</f>
        <v>Electrification + Hydrogen</v>
      </c>
      <c r="K566" s="272" t="str">
        <f>IF(ISBLANK(INDEX('Policy Characteristics'!E:E,MATCH($C566,'Policy Characteristics'!$C:$C,0))),"",INDEX('Policy Characteristics'!E:E,MATCH($C566,'Policy Characteristics'!$C:$C,0)))</f>
        <v>indst fuel type shifting</v>
      </c>
      <c r="L566" s="285">
        <f>IF(ISBLANK(INDEX('Policy Characteristics'!F:F,MATCH($C566,'Policy Characteristics'!$C:$C,0))),"",INDEX('Policy Characteristics'!F:F,MATCH($C566,'Policy Characteristics'!$C:$C,0)))</f>
        <v>0</v>
      </c>
      <c r="M566" s="285">
        <f>IF(ISBLANK(INDEX('Policy Characteristics'!G:G,MATCH($C566,'Policy Characteristics'!$C:$C,0))),"",INDEX('Policy Characteristics'!G:G,MATCH($C566,'Policy Characteristics'!$C:$C,0)))</f>
        <v>1</v>
      </c>
      <c r="N566" s="285">
        <f>IF(ISBLANK(INDEX('Policy Characteristics'!H:H,MATCH($C566,'Policy Characteristics'!$C:$C,0))),"",INDEX('Policy Characteristics'!H:H,MATCH($C566,'Policy Characteristics'!$C:$C,0)))</f>
        <v>0.01</v>
      </c>
      <c r="O566" s="272" t="str">
        <f>IF(ISBLANK(INDEX('Policy Characteristics'!I:I,MATCH($C566,'Policy Characteristics'!$C:$C,0))),"",INDEX('Policy Characteristics'!I:I,MATCH($C566,'Policy Characteristics'!$C:$C,0)))</f>
        <v>% of fuel shifted</v>
      </c>
      <c r="P566" s="272"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272" t="str">
        <f>IF(ISBLANK(INDEX('Policy Characteristics'!K:K,MATCH($C566,'Policy Characteristics'!$C:$C,0))),"",INDEX('Policy Characteristics'!K:K,MATCH($C566,'Policy Characteristics'!$C:$C,0)))</f>
        <v>industry-ag-main.html#fuel-switching</v>
      </c>
      <c r="R566" s="272" t="str">
        <f>IF(ISBLANK(INDEX('Policy Characteristics'!L:L,MATCH($C566,'Policy Characteristics'!$C:$C,0))),"",INDEX('Policy Characteristics'!L:L,MATCH($C566,'Policy Characteristics'!$C:$C,0)))</f>
        <v>industry-elec-and-hydrogen.html</v>
      </c>
    </row>
    <row r="567" spans="1:18" x14ac:dyDescent="0.25">
      <c r="A567" s="272" t="str">
        <f>IF(ISBLANK(INDEX('Policy Characteristics'!A:A,MATCH($C567,'Policy Characteristics'!$C:$C,0))),"",INDEX('Policy Characteristics'!A:A,MATCH($C567,'Policy Characteristics'!$C:$C,0)))</f>
        <v>Industry</v>
      </c>
      <c r="B567" s="272" t="str">
        <f>IF(ISBLANK(INDEX('Policy Characteristics'!B:B,MATCH($C567,'Policy Characteristics'!$C:$C,0))),"",INDEX('Policy Characteristics'!B:B,MATCH($C567,'Policy Characteristics'!$C:$C,0)))</f>
        <v>Electrification + Hydrogen</v>
      </c>
      <c r="C567" s="274" t="str">
        <f t="shared" si="34"/>
        <v>Fraction of Industrial Fuel Use Shifted to Other Fuels</v>
      </c>
      <c r="D567" s="6" t="s">
        <v>3199</v>
      </c>
      <c r="E567" s="44" t="s">
        <v>2445</v>
      </c>
      <c r="F567" t="s">
        <v>3168</v>
      </c>
      <c r="G567" s="44" t="s">
        <v>3216</v>
      </c>
      <c r="H567" s="43">
        <v>1308</v>
      </c>
      <c r="I567" s="44" t="s">
        <v>45</v>
      </c>
      <c r="J567" s="274" t="str">
        <f>IF(ISBLANK(INDEX('Policy Characteristics'!D:D,MATCH($C567,'Policy Characteristics'!$C:$C,0))),"",INDEX('Policy Characteristics'!D:D,MATCH($C567,'Policy Characteristics'!$C:$C,0)))</f>
        <v>Electrification + Hydrogen</v>
      </c>
      <c r="K567" s="272" t="str">
        <f>IF(ISBLANK(INDEX('Policy Characteristics'!E:E,MATCH($C567,'Policy Characteristics'!$C:$C,0))),"",INDEX('Policy Characteristics'!E:E,MATCH($C567,'Policy Characteristics'!$C:$C,0)))</f>
        <v>indst fuel type shifting</v>
      </c>
      <c r="L567" s="285">
        <f>IF(ISBLANK(INDEX('Policy Characteristics'!F:F,MATCH($C567,'Policy Characteristics'!$C:$C,0))),"",INDEX('Policy Characteristics'!F:F,MATCH($C567,'Policy Characteristics'!$C:$C,0)))</f>
        <v>0</v>
      </c>
      <c r="M567" s="285">
        <f>IF(ISBLANK(INDEX('Policy Characteristics'!G:G,MATCH($C567,'Policy Characteristics'!$C:$C,0))),"",INDEX('Policy Characteristics'!G:G,MATCH($C567,'Policy Characteristics'!$C:$C,0)))</f>
        <v>1</v>
      </c>
      <c r="N567" s="285">
        <f>IF(ISBLANK(INDEX('Policy Characteristics'!H:H,MATCH($C567,'Policy Characteristics'!$C:$C,0))),"",INDEX('Policy Characteristics'!H:H,MATCH($C567,'Policy Characteristics'!$C:$C,0)))</f>
        <v>0.01</v>
      </c>
      <c r="O567" s="272" t="str">
        <f>IF(ISBLANK(INDEX('Policy Characteristics'!I:I,MATCH($C567,'Policy Characteristics'!$C:$C,0))),"",INDEX('Policy Characteristics'!I:I,MATCH($C567,'Policy Characteristics'!$C:$C,0)))</f>
        <v>% of fuel shifted</v>
      </c>
      <c r="P567" s="272"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272" t="str">
        <f>IF(ISBLANK(INDEX('Policy Characteristics'!K:K,MATCH($C567,'Policy Characteristics'!$C:$C,0))),"",INDEX('Policy Characteristics'!K:K,MATCH($C567,'Policy Characteristics'!$C:$C,0)))</f>
        <v>industry-ag-main.html#fuel-switching</v>
      </c>
      <c r="R567" s="272" t="str">
        <f>IF(ISBLANK(INDEX('Policy Characteristics'!L:L,MATCH($C567,'Policy Characteristics'!$C:$C,0))),"",INDEX('Policy Characteristics'!L:L,MATCH($C567,'Policy Characteristics'!$C:$C,0)))</f>
        <v>industry-elec-and-hydrogen.html</v>
      </c>
    </row>
    <row r="568" spans="1:18" x14ac:dyDescent="0.25">
      <c r="A568" s="272" t="str">
        <f>IF(ISBLANK(INDEX('Policy Characteristics'!A:A,MATCH($C568,'Policy Characteristics'!$C:$C,0))),"",INDEX('Policy Characteristics'!A:A,MATCH($C568,'Policy Characteristics'!$C:$C,0)))</f>
        <v>Industry</v>
      </c>
      <c r="B568" s="272" t="str">
        <f>IF(ISBLANK(INDEX('Policy Characteristics'!B:B,MATCH($C568,'Policy Characteristics'!$C:$C,0))),"",INDEX('Policy Characteristics'!B:B,MATCH($C568,'Policy Characteristics'!$C:$C,0)))</f>
        <v>Electrification + Hydrogen</v>
      </c>
      <c r="C568" s="274" t="str">
        <f t="shared" si="34"/>
        <v>Fraction of Industrial Fuel Use Shifted to Other Fuels</v>
      </c>
      <c r="D568" s="6" t="s">
        <v>3199</v>
      </c>
      <c r="E568" s="44" t="s">
        <v>2446</v>
      </c>
      <c r="F568" t="s">
        <v>3168</v>
      </c>
      <c r="G568" s="44" t="s">
        <v>3217</v>
      </c>
      <c r="H568" s="43">
        <v>1309</v>
      </c>
      <c r="I568" s="44" t="s">
        <v>46</v>
      </c>
      <c r="J568" s="274" t="str">
        <f>IF(ISBLANK(INDEX('Policy Characteristics'!D:D,MATCH($C568,'Policy Characteristics'!$C:$C,0))),"",INDEX('Policy Characteristics'!D:D,MATCH($C568,'Policy Characteristics'!$C:$C,0)))</f>
        <v>Electrification + Hydrogen</v>
      </c>
      <c r="K568" s="272" t="str">
        <f>IF(ISBLANK(INDEX('Policy Characteristics'!E:E,MATCH($C568,'Policy Characteristics'!$C:$C,0))),"",INDEX('Policy Characteristics'!E:E,MATCH($C568,'Policy Characteristics'!$C:$C,0)))</f>
        <v>indst fuel type shifting</v>
      </c>
      <c r="L568" s="285">
        <f>IF(ISBLANK(INDEX('Policy Characteristics'!F:F,MATCH($C568,'Policy Characteristics'!$C:$C,0))),"",INDEX('Policy Characteristics'!F:F,MATCH($C568,'Policy Characteristics'!$C:$C,0)))</f>
        <v>0</v>
      </c>
      <c r="M568" s="285">
        <f>IF(ISBLANK(INDEX('Policy Characteristics'!G:G,MATCH($C568,'Policy Characteristics'!$C:$C,0))),"",INDEX('Policy Characteristics'!G:G,MATCH($C568,'Policy Characteristics'!$C:$C,0)))</f>
        <v>1</v>
      </c>
      <c r="N568" s="285">
        <f>IF(ISBLANK(INDEX('Policy Characteristics'!H:H,MATCH($C568,'Policy Characteristics'!$C:$C,0))),"",INDEX('Policy Characteristics'!H:H,MATCH($C568,'Policy Characteristics'!$C:$C,0)))</f>
        <v>0.01</v>
      </c>
      <c r="O568" s="272" t="str">
        <f>IF(ISBLANK(INDEX('Policy Characteristics'!I:I,MATCH($C568,'Policy Characteristics'!$C:$C,0))),"",INDEX('Policy Characteristics'!I:I,MATCH($C568,'Policy Characteristics'!$C:$C,0)))</f>
        <v>% of fuel shifted</v>
      </c>
      <c r="P568" s="27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272" t="str">
        <f>IF(ISBLANK(INDEX('Policy Characteristics'!K:K,MATCH($C568,'Policy Characteristics'!$C:$C,0))),"",INDEX('Policy Characteristics'!K:K,MATCH($C568,'Policy Characteristics'!$C:$C,0)))</f>
        <v>industry-ag-main.html#fuel-switching</v>
      </c>
      <c r="R568" s="272" t="str">
        <f>IF(ISBLANK(INDEX('Policy Characteristics'!L:L,MATCH($C568,'Policy Characteristics'!$C:$C,0))),"",INDEX('Policy Characteristics'!L:L,MATCH($C568,'Policy Characteristics'!$C:$C,0)))</f>
        <v>industry-elec-and-hydrogen.html</v>
      </c>
    </row>
    <row r="569" spans="1:18" x14ac:dyDescent="0.25">
      <c r="A569" s="272" t="str">
        <f>IF(ISBLANK(INDEX('Policy Characteristics'!A:A,MATCH($C569,'Policy Characteristics'!$C:$C,0))),"",INDEX('Policy Characteristics'!A:A,MATCH($C569,'Policy Characteristics'!$C:$C,0)))</f>
        <v>Industry</v>
      </c>
      <c r="B569" s="272" t="str">
        <f>IF(ISBLANK(INDEX('Policy Characteristics'!B:B,MATCH($C569,'Policy Characteristics'!$C:$C,0))),"",INDEX('Policy Characteristics'!B:B,MATCH($C569,'Policy Characteristics'!$C:$C,0)))</f>
        <v>Electrification + Hydrogen</v>
      </c>
      <c r="C569" s="274" t="str">
        <f t="shared" si="34"/>
        <v>Fraction of Industrial Fuel Use Shifted to Other Fuels</v>
      </c>
      <c r="D569" s="6" t="s">
        <v>3199</v>
      </c>
      <c r="E569" s="44" t="s">
        <v>2447</v>
      </c>
      <c r="F569" t="s">
        <v>3168</v>
      </c>
      <c r="G569" s="44" t="s">
        <v>3218</v>
      </c>
      <c r="H569" s="43">
        <v>1310</v>
      </c>
      <c r="I569" s="44" t="s">
        <v>46</v>
      </c>
      <c r="J569" s="274" t="str">
        <f>IF(ISBLANK(INDEX('Policy Characteristics'!D:D,MATCH($C569,'Policy Characteristics'!$C:$C,0))),"",INDEX('Policy Characteristics'!D:D,MATCH($C569,'Policy Characteristics'!$C:$C,0)))</f>
        <v>Electrification + Hydrogen</v>
      </c>
      <c r="K569" s="272" t="str">
        <f>IF(ISBLANK(INDEX('Policy Characteristics'!E:E,MATCH($C569,'Policy Characteristics'!$C:$C,0))),"",INDEX('Policy Characteristics'!E:E,MATCH($C569,'Policy Characteristics'!$C:$C,0)))</f>
        <v>indst fuel type shifting</v>
      </c>
      <c r="L569" s="285">
        <f>IF(ISBLANK(INDEX('Policy Characteristics'!F:F,MATCH($C569,'Policy Characteristics'!$C:$C,0))),"",INDEX('Policy Characteristics'!F:F,MATCH($C569,'Policy Characteristics'!$C:$C,0)))</f>
        <v>0</v>
      </c>
      <c r="M569" s="285">
        <f>IF(ISBLANK(INDEX('Policy Characteristics'!G:G,MATCH($C569,'Policy Characteristics'!$C:$C,0))),"",INDEX('Policy Characteristics'!G:G,MATCH($C569,'Policy Characteristics'!$C:$C,0)))</f>
        <v>1</v>
      </c>
      <c r="N569" s="285">
        <f>IF(ISBLANK(INDEX('Policy Characteristics'!H:H,MATCH($C569,'Policy Characteristics'!$C:$C,0))),"",INDEX('Policy Characteristics'!H:H,MATCH($C569,'Policy Characteristics'!$C:$C,0)))</f>
        <v>0.01</v>
      </c>
      <c r="O569" s="272" t="str">
        <f>IF(ISBLANK(INDEX('Policy Characteristics'!I:I,MATCH($C569,'Policy Characteristics'!$C:$C,0))),"",INDEX('Policy Characteristics'!I:I,MATCH($C569,'Policy Characteristics'!$C:$C,0)))</f>
        <v>% of fuel shifted</v>
      </c>
      <c r="P569" s="27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272" t="str">
        <f>IF(ISBLANK(INDEX('Policy Characteristics'!K:K,MATCH($C569,'Policy Characteristics'!$C:$C,0))),"",INDEX('Policy Characteristics'!K:K,MATCH($C569,'Policy Characteristics'!$C:$C,0)))</f>
        <v>industry-ag-main.html#fuel-switching</v>
      </c>
      <c r="R569" s="272" t="str">
        <f>IF(ISBLANK(INDEX('Policy Characteristics'!L:L,MATCH($C569,'Policy Characteristics'!$C:$C,0))),"",INDEX('Policy Characteristics'!L:L,MATCH($C569,'Policy Characteristics'!$C:$C,0)))</f>
        <v>industry-elec-and-hydrogen.html</v>
      </c>
    </row>
    <row r="570" spans="1:18" x14ac:dyDescent="0.25">
      <c r="A570" s="272" t="str">
        <f>IF(ISBLANK(INDEX('Policy Characteristics'!A:A,MATCH($C570,'Policy Characteristics'!$C:$C,0))),"",INDEX('Policy Characteristics'!A:A,MATCH($C570,'Policy Characteristics'!$C:$C,0)))</f>
        <v>Industry</v>
      </c>
      <c r="B570" s="272" t="str">
        <f>IF(ISBLANK(INDEX('Policy Characteristics'!B:B,MATCH($C570,'Policy Characteristics'!$C:$C,0))),"",INDEX('Policy Characteristics'!B:B,MATCH($C570,'Policy Characteristics'!$C:$C,0)))</f>
        <v>Electrification + Hydrogen</v>
      </c>
      <c r="C570" s="274" t="str">
        <f t="shared" si="34"/>
        <v>Fraction of Industrial Fuel Use Shifted to Other Fuels</v>
      </c>
      <c r="D570" s="6" t="s">
        <v>3199</v>
      </c>
      <c r="E570" s="44" t="s">
        <v>2448</v>
      </c>
      <c r="F570" t="s">
        <v>3168</v>
      </c>
      <c r="G570" s="44" t="s">
        <v>3219</v>
      </c>
      <c r="H570" s="43">
        <v>1311</v>
      </c>
      <c r="I570" s="44" t="s">
        <v>46</v>
      </c>
      <c r="J570" s="274" t="str">
        <f>IF(ISBLANK(INDEX('Policy Characteristics'!D:D,MATCH($C570,'Policy Characteristics'!$C:$C,0))),"",INDEX('Policy Characteristics'!D:D,MATCH($C570,'Policy Characteristics'!$C:$C,0)))</f>
        <v>Electrification + Hydrogen</v>
      </c>
      <c r="K570" s="272" t="str">
        <f>IF(ISBLANK(INDEX('Policy Characteristics'!E:E,MATCH($C570,'Policy Characteristics'!$C:$C,0))),"",INDEX('Policy Characteristics'!E:E,MATCH($C570,'Policy Characteristics'!$C:$C,0)))</f>
        <v>indst fuel type shifting</v>
      </c>
      <c r="L570" s="285">
        <f>IF(ISBLANK(INDEX('Policy Characteristics'!F:F,MATCH($C570,'Policy Characteristics'!$C:$C,0))),"",INDEX('Policy Characteristics'!F:F,MATCH($C570,'Policy Characteristics'!$C:$C,0)))</f>
        <v>0</v>
      </c>
      <c r="M570" s="285">
        <f>IF(ISBLANK(INDEX('Policy Characteristics'!G:G,MATCH($C570,'Policy Characteristics'!$C:$C,0))),"",INDEX('Policy Characteristics'!G:G,MATCH($C570,'Policy Characteristics'!$C:$C,0)))</f>
        <v>1</v>
      </c>
      <c r="N570" s="285">
        <f>IF(ISBLANK(INDEX('Policy Characteristics'!H:H,MATCH($C570,'Policy Characteristics'!$C:$C,0))),"",INDEX('Policy Characteristics'!H:H,MATCH($C570,'Policy Characteristics'!$C:$C,0)))</f>
        <v>0.01</v>
      </c>
      <c r="O570" s="272" t="str">
        <f>IF(ISBLANK(INDEX('Policy Characteristics'!I:I,MATCH($C570,'Policy Characteristics'!$C:$C,0))),"",INDEX('Policy Characteristics'!I:I,MATCH($C570,'Policy Characteristics'!$C:$C,0)))</f>
        <v>% of fuel shifted</v>
      </c>
      <c r="P570" s="27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272" t="str">
        <f>IF(ISBLANK(INDEX('Policy Characteristics'!K:K,MATCH($C570,'Policy Characteristics'!$C:$C,0))),"",INDEX('Policy Characteristics'!K:K,MATCH($C570,'Policy Characteristics'!$C:$C,0)))</f>
        <v>industry-ag-main.html#fuel-switching</v>
      </c>
      <c r="R570" s="272" t="str">
        <f>IF(ISBLANK(INDEX('Policy Characteristics'!L:L,MATCH($C570,'Policy Characteristics'!$C:$C,0))),"",INDEX('Policy Characteristics'!L:L,MATCH($C570,'Policy Characteristics'!$C:$C,0)))</f>
        <v>industry-elec-and-hydrogen.html</v>
      </c>
    </row>
    <row r="571" spans="1:18" x14ac:dyDescent="0.25">
      <c r="A571" s="272" t="str">
        <f>IF(ISBLANK(INDEX('Policy Characteristics'!A:A,MATCH($C571,'Policy Characteristics'!$C:$C,0))),"",INDEX('Policy Characteristics'!A:A,MATCH($C571,'Policy Characteristics'!$C:$C,0)))</f>
        <v>Industry</v>
      </c>
      <c r="B571" s="272" t="str">
        <f>IF(ISBLANK(INDEX('Policy Characteristics'!B:B,MATCH($C571,'Policy Characteristics'!$C:$C,0))),"",INDEX('Policy Characteristics'!B:B,MATCH($C571,'Policy Characteristics'!$C:$C,0)))</f>
        <v>Electrification + Hydrogen</v>
      </c>
      <c r="C571" s="274" t="str">
        <f t="shared" si="34"/>
        <v>Fraction of Industrial Fuel Use Shifted to Other Fuels</v>
      </c>
      <c r="D571" s="6" t="s">
        <v>3199</v>
      </c>
      <c r="E571" s="44" t="s">
        <v>2449</v>
      </c>
      <c r="F571" t="s">
        <v>3168</v>
      </c>
      <c r="G571" s="44" t="s">
        <v>3220</v>
      </c>
      <c r="H571" s="43">
        <v>1312</v>
      </c>
      <c r="I571" s="44" t="s">
        <v>46</v>
      </c>
      <c r="J571" s="274" t="str">
        <f>IF(ISBLANK(INDEX('Policy Characteristics'!D:D,MATCH($C571,'Policy Characteristics'!$C:$C,0))),"",INDEX('Policy Characteristics'!D:D,MATCH($C571,'Policy Characteristics'!$C:$C,0)))</f>
        <v>Electrification + Hydrogen</v>
      </c>
      <c r="K571" s="272" t="str">
        <f>IF(ISBLANK(INDEX('Policy Characteristics'!E:E,MATCH($C571,'Policy Characteristics'!$C:$C,0))),"",INDEX('Policy Characteristics'!E:E,MATCH($C571,'Policy Characteristics'!$C:$C,0)))</f>
        <v>indst fuel type shifting</v>
      </c>
      <c r="L571" s="285">
        <f>IF(ISBLANK(INDEX('Policy Characteristics'!F:F,MATCH($C571,'Policy Characteristics'!$C:$C,0))),"",INDEX('Policy Characteristics'!F:F,MATCH($C571,'Policy Characteristics'!$C:$C,0)))</f>
        <v>0</v>
      </c>
      <c r="M571" s="285">
        <f>IF(ISBLANK(INDEX('Policy Characteristics'!G:G,MATCH($C571,'Policy Characteristics'!$C:$C,0))),"",INDEX('Policy Characteristics'!G:G,MATCH($C571,'Policy Characteristics'!$C:$C,0)))</f>
        <v>1</v>
      </c>
      <c r="N571" s="285">
        <f>IF(ISBLANK(INDEX('Policy Characteristics'!H:H,MATCH($C571,'Policy Characteristics'!$C:$C,0))),"",INDEX('Policy Characteristics'!H:H,MATCH($C571,'Policy Characteristics'!$C:$C,0)))</f>
        <v>0.01</v>
      </c>
      <c r="O571" s="272" t="str">
        <f>IF(ISBLANK(INDEX('Policy Characteristics'!I:I,MATCH($C571,'Policy Characteristics'!$C:$C,0))),"",INDEX('Policy Characteristics'!I:I,MATCH($C571,'Policy Characteristics'!$C:$C,0)))</f>
        <v>% of fuel shifted</v>
      </c>
      <c r="P571" s="27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272" t="str">
        <f>IF(ISBLANK(INDEX('Policy Characteristics'!K:K,MATCH($C571,'Policy Characteristics'!$C:$C,0))),"",INDEX('Policy Characteristics'!K:K,MATCH($C571,'Policy Characteristics'!$C:$C,0)))</f>
        <v>industry-ag-main.html#fuel-switching</v>
      </c>
      <c r="R571" s="272" t="str">
        <f>IF(ISBLANK(INDEX('Policy Characteristics'!L:L,MATCH($C571,'Policy Characteristics'!$C:$C,0))),"",INDEX('Policy Characteristics'!L:L,MATCH($C571,'Policy Characteristics'!$C:$C,0)))</f>
        <v>industry-elec-and-hydrogen.html</v>
      </c>
    </row>
    <row r="572" spans="1:18" x14ac:dyDescent="0.25">
      <c r="A572" s="272" t="str">
        <f>IF(ISBLANK(INDEX('Policy Characteristics'!A:A,MATCH($C572,'Policy Characteristics'!$C:$C,0))),"",INDEX('Policy Characteristics'!A:A,MATCH($C572,'Policy Characteristics'!$C:$C,0)))</f>
        <v>Industry</v>
      </c>
      <c r="B572" s="272" t="str">
        <f>IF(ISBLANK(INDEX('Policy Characteristics'!B:B,MATCH($C572,'Policy Characteristics'!$C:$C,0))),"",INDEX('Policy Characteristics'!B:B,MATCH($C572,'Policy Characteristics'!$C:$C,0)))</f>
        <v>Electrification + Hydrogen</v>
      </c>
      <c r="C572" s="274" t="str">
        <f t="shared" si="34"/>
        <v>Fraction of Industrial Fuel Use Shifted to Other Fuels</v>
      </c>
      <c r="D572" s="6" t="s">
        <v>3199</v>
      </c>
      <c r="E572" s="44" t="s">
        <v>2450</v>
      </c>
      <c r="F572" t="s">
        <v>3168</v>
      </c>
      <c r="G572" s="44" t="s">
        <v>3221</v>
      </c>
      <c r="H572" s="43">
        <v>1313</v>
      </c>
      <c r="I572" s="44" t="s">
        <v>46</v>
      </c>
      <c r="J572" s="274" t="str">
        <f>IF(ISBLANK(INDEX('Policy Characteristics'!D:D,MATCH($C572,'Policy Characteristics'!$C:$C,0))),"",INDEX('Policy Characteristics'!D:D,MATCH($C572,'Policy Characteristics'!$C:$C,0)))</f>
        <v>Electrification + Hydrogen</v>
      </c>
      <c r="K572" s="272" t="str">
        <f>IF(ISBLANK(INDEX('Policy Characteristics'!E:E,MATCH($C572,'Policy Characteristics'!$C:$C,0))),"",INDEX('Policy Characteristics'!E:E,MATCH($C572,'Policy Characteristics'!$C:$C,0)))</f>
        <v>indst fuel type shifting</v>
      </c>
      <c r="L572" s="285">
        <f>IF(ISBLANK(INDEX('Policy Characteristics'!F:F,MATCH($C572,'Policy Characteristics'!$C:$C,0))),"",INDEX('Policy Characteristics'!F:F,MATCH($C572,'Policy Characteristics'!$C:$C,0)))</f>
        <v>0</v>
      </c>
      <c r="M572" s="285">
        <f>IF(ISBLANK(INDEX('Policy Characteristics'!G:G,MATCH($C572,'Policy Characteristics'!$C:$C,0))),"",INDEX('Policy Characteristics'!G:G,MATCH($C572,'Policy Characteristics'!$C:$C,0)))</f>
        <v>1</v>
      </c>
      <c r="N572" s="285">
        <f>IF(ISBLANK(INDEX('Policy Characteristics'!H:H,MATCH($C572,'Policy Characteristics'!$C:$C,0))),"",INDEX('Policy Characteristics'!H:H,MATCH($C572,'Policy Characteristics'!$C:$C,0)))</f>
        <v>0.01</v>
      </c>
      <c r="O572" s="272" t="str">
        <f>IF(ISBLANK(INDEX('Policy Characteristics'!I:I,MATCH($C572,'Policy Characteristics'!$C:$C,0))),"",INDEX('Policy Characteristics'!I:I,MATCH($C572,'Policy Characteristics'!$C:$C,0)))</f>
        <v>% of fuel shifted</v>
      </c>
      <c r="P572" s="27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272" t="str">
        <f>IF(ISBLANK(INDEX('Policy Characteristics'!K:K,MATCH($C572,'Policy Characteristics'!$C:$C,0))),"",INDEX('Policy Characteristics'!K:K,MATCH($C572,'Policy Characteristics'!$C:$C,0)))</f>
        <v>industry-ag-main.html#fuel-switching</v>
      </c>
      <c r="R572" s="272" t="str">
        <f>IF(ISBLANK(INDEX('Policy Characteristics'!L:L,MATCH($C572,'Policy Characteristics'!$C:$C,0))),"",INDEX('Policy Characteristics'!L:L,MATCH($C572,'Policy Characteristics'!$C:$C,0)))</f>
        <v>industry-elec-and-hydrogen.html</v>
      </c>
    </row>
    <row r="573" spans="1:18" x14ac:dyDescent="0.25">
      <c r="A573" s="272" t="str">
        <f>IF(ISBLANK(INDEX('Policy Characteristics'!A:A,MATCH($C573,'Policy Characteristics'!$C:$C,0))),"",INDEX('Policy Characteristics'!A:A,MATCH($C573,'Policy Characteristics'!$C:$C,0)))</f>
        <v>Industry</v>
      </c>
      <c r="B573" s="272" t="str">
        <f>IF(ISBLANK(INDEX('Policy Characteristics'!B:B,MATCH($C573,'Policy Characteristics'!$C:$C,0))),"",INDEX('Policy Characteristics'!B:B,MATCH($C573,'Policy Characteristics'!$C:$C,0)))</f>
        <v>Electrification + Hydrogen</v>
      </c>
      <c r="C573" s="274" t="str">
        <f t="shared" si="34"/>
        <v>Fraction of Industrial Fuel Use Shifted to Other Fuels</v>
      </c>
      <c r="D573" s="6" t="s">
        <v>3199</v>
      </c>
      <c r="E573" s="44" t="s">
        <v>2786</v>
      </c>
      <c r="F573" t="s">
        <v>3168</v>
      </c>
      <c r="G573" s="44" t="s">
        <v>3222</v>
      </c>
      <c r="H573" s="43">
        <v>1314</v>
      </c>
      <c r="I573" s="44" t="s">
        <v>46</v>
      </c>
      <c r="J573" s="274" t="str">
        <f>IF(ISBLANK(INDEX('Policy Characteristics'!D:D,MATCH($C573,'Policy Characteristics'!$C:$C,0))),"",INDEX('Policy Characteristics'!D:D,MATCH($C573,'Policy Characteristics'!$C:$C,0)))</f>
        <v>Electrification + Hydrogen</v>
      </c>
      <c r="K573" s="272" t="str">
        <f>IF(ISBLANK(INDEX('Policy Characteristics'!E:E,MATCH($C573,'Policy Characteristics'!$C:$C,0))),"",INDEX('Policy Characteristics'!E:E,MATCH($C573,'Policy Characteristics'!$C:$C,0)))</f>
        <v>indst fuel type shifting</v>
      </c>
      <c r="L573" s="285">
        <f>IF(ISBLANK(INDEX('Policy Characteristics'!F:F,MATCH($C573,'Policy Characteristics'!$C:$C,0))),"",INDEX('Policy Characteristics'!F:F,MATCH($C573,'Policy Characteristics'!$C:$C,0)))</f>
        <v>0</v>
      </c>
      <c r="M573" s="285">
        <f>IF(ISBLANK(INDEX('Policy Characteristics'!G:G,MATCH($C573,'Policy Characteristics'!$C:$C,0))),"",INDEX('Policy Characteristics'!G:G,MATCH($C573,'Policy Characteristics'!$C:$C,0)))</f>
        <v>1</v>
      </c>
      <c r="N573" s="285">
        <f>IF(ISBLANK(INDEX('Policy Characteristics'!H:H,MATCH($C573,'Policy Characteristics'!$C:$C,0))),"",INDEX('Policy Characteristics'!H:H,MATCH($C573,'Policy Characteristics'!$C:$C,0)))</f>
        <v>0.01</v>
      </c>
      <c r="O573" s="272" t="str">
        <f>IF(ISBLANK(INDEX('Policy Characteristics'!I:I,MATCH($C573,'Policy Characteristics'!$C:$C,0))),"",INDEX('Policy Characteristics'!I:I,MATCH($C573,'Policy Characteristics'!$C:$C,0)))</f>
        <v>% of fuel shifted</v>
      </c>
      <c r="P573" s="27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272" t="str">
        <f>IF(ISBLANK(INDEX('Policy Characteristics'!K:K,MATCH($C573,'Policy Characteristics'!$C:$C,0))),"",INDEX('Policy Characteristics'!K:K,MATCH($C573,'Policy Characteristics'!$C:$C,0)))</f>
        <v>industry-ag-main.html#fuel-switching</v>
      </c>
      <c r="R573" s="272" t="str">
        <f>IF(ISBLANK(INDEX('Policy Characteristics'!L:L,MATCH($C573,'Policy Characteristics'!$C:$C,0))),"",INDEX('Policy Characteristics'!L:L,MATCH($C573,'Policy Characteristics'!$C:$C,0)))</f>
        <v>industry-elec-and-hydrogen.html</v>
      </c>
    </row>
    <row r="574" spans="1:18" x14ac:dyDescent="0.25">
      <c r="A574" s="272" t="str">
        <f>IF(ISBLANK(INDEX('Policy Characteristics'!A:A,MATCH($C574,'Policy Characteristics'!$C:$C,0))),"",INDEX('Policy Characteristics'!A:A,MATCH($C574,'Policy Characteristics'!$C:$C,0)))</f>
        <v>Industry</v>
      </c>
      <c r="B574" s="272" t="str">
        <f>IF(ISBLANK(INDEX('Policy Characteristics'!B:B,MATCH($C574,'Policy Characteristics'!$C:$C,0))),"",INDEX('Policy Characteristics'!B:B,MATCH($C574,'Policy Characteristics'!$C:$C,0)))</f>
        <v>Electrification + Hydrogen</v>
      </c>
      <c r="C574" s="274" t="str">
        <f t="shared" si="34"/>
        <v>Fraction of Industrial Fuel Use Shifted to Other Fuels</v>
      </c>
      <c r="D574" s="6" t="s">
        <v>3199</v>
      </c>
      <c r="E574" s="44" t="s">
        <v>2787</v>
      </c>
      <c r="F574" t="s">
        <v>3168</v>
      </c>
      <c r="G574" s="44" t="s">
        <v>3223</v>
      </c>
      <c r="H574" s="43">
        <v>1315</v>
      </c>
      <c r="I574" s="44" t="s">
        <v>46</v>
      </c>
      <c r="J574" s="274" t="str">
        <f>IF(ISBLANK(INDEX('Policy Characteristics'!D:D,MATCH($C574,'Policy Characteristics'!$C:$C,0))),"",INDEX('Policy Characteristics'!D:D,MATCH($C574,'Policy Characteristics'!$C:$C,0)))</f>
        <v>Electrification + Hydrogen</v>
      </c>
      <c r="K574" s="272" t="str">
        <f>IF(ISBLANK(INDEX('Policy Characteristics'!E:E,MATCH($C574,'Policy Characteristics'!$C:$C,0))),"",INDEX('Policy Characteristics'!E:E,MATCH($C574,'Policy Characteristics'!$C:$C,0)))</f>
        <v>indst fuel type shifting</v>
      </c>
      <c r="L574" s="285">
        <f>IF(ISBLANK(INDEX('Policy Characteristics'!F:F,MATCH($C574,'Policy Characteristics'!$C:$C,0))),"",INDEX('Policy Characteristics'!F:F,MATCH($C574,'Policy Characteristics'!$C:$C,0)))</f>
        <v>0</v>
      </c>
      <c r="M574" s="285">
        <f>IF(ISBLANK(INDEX('Policy Characteristics'!G:G,MATCH($C574,'Policy Characteristics'!$C:$C,0))),"",INDEX('Policy Characteristics'!G:G,MATCH($C574,'Policy Characteristics'!$C:$C,0)))</f>
        <v>1</v>
      </c>
      <c r="N574" s="285">
        <f>IF(ISBLANK(INDEX('Policy Characteristics'!H:H,MATCH($C574,'Policy Characteristics'!$C:$C,0))),"",INDEX('Policy Characteristics'!H:H,MATCH($C574,'Policy Characteristics'!$C:$C,0)))</f>
        <v>0.01</v>
      </c>
      <c r="O574" s="272" t="str">
        <f>IF(ISBLANK(INDEX('Policy Characteristics'!I:I,MATCH($C574,'Policy Characteristics'!$C:$C,0))),"",INDEX('Policy Characteristics'!I:I,MATCH($C574,'Policy Characteristics'!$C:$C,0)))</f>
        <v>% of fuel shifted</v>
      </c>
      <c r="P574" s="27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272" t="str">
        <f>IF(ISBLANK(INDEX('Policy Characteristics'!K:K,MATCH($C574,'Policy Characteristics'!$C:$C,0))),"",INDEX('Policy Characteristics'!K:K,MATCH($C574,'Policy Characteristics'!$C:$C,0)))</f>
        <v>industry-ag-main.html#fuel-switching</v>
      </c>
      <c r="R574" s="272" t="str">
        <f>IF(ISBLANK(INDEX('Policy Characteristics'!L:L,MATCH($C574,'Policy Characteristics'!$C:$C,0))),"",INDEX('Policy Characteristics'!L:L,MATCH($C574,'Policy Characteristics'!$C:$C,0)))</f>
        <v>industry-elec-and-hydrogen.html</v>
      </c>
    </row>
    <row r="575" spans="1:18" x14ac:dyDescent="0.25">
      <c r="A575" s="272" t="str">
        <f>IF(ISBLANK(INDEX('Policy Characteristics'!A:A,MATCH($C575,'Policy Characteristics'!$C:$C,0))),"",INDEX('Policy Characteristics'!A:A,MATCH($C575,'Policy Characteristics'!$C:$C,0)))</f>
        <v>Industry</v>
      </c>
      <c r="B575" s="272" t="str">
        <f>IF(ISBLANK(INDEX('Policy Characteristics'!B:B,MATCH($C575,'Policy Characteristics'!$C:$C,0))),"",INDEX('Policy Characteristics'!B:B,MATCH($C575,'Policy Characteristics'!$C:$C,0)))</f>
        <v>Electrification + Hydrogen</v>
      </c>
      <c r="C575" s="274" t="str">
        <f t="shared" si="34"/>
        <v>Fraction of Industrial Fuel Use Shifted to Other Fuels</v>
      </c>
      <c r="D575" s="6" t="s">
        <v>3199</v>
      </c>
      <c r="E575" s="44" t="s">
        <v>2788</v>
      </c>
      <c r="F575" t="s">
        <v>3168</v>
      </c>
      <c r="G575" s="44" t="s">
        <v>3224</v>
      </c>
      <c r="H575" s="43">
        <v>1316</v>
      </c>
      <c r="I575" s="44" t="s">
        <v>46</v>
      </c>
      <c r="J575" s="274" t="str">
        <f>IF(ISBLANK(INDEX('Policy Characteristics'!D:D,MATCH($C575,'Policy Characteristics'!$C:$C,0))),"",INDEX('Policy Characteristics'!D:D,MATCH($C575,'Policy Characteristics'!$C:$C,0)))</f>
        <v>Electrification + Hydrogen</v>
      </c>
      <c r="K575" s="272" t="str">
        <f>IF(ISBLANK(INDEX('Policy Characteristics'!E:E,MATCH($C575,'Policy Characteristics'!$C:$C,0))),"",INDEX('Policy Characteristics'!E:E,MATCH($C575,'Policy Characteristics'!$C:$C,0)))</f>
        <v>indst fuel type shifting</v>
      </c>
      <c r="L575" s="285">
        <f>IF(ISBLANK(INDEX('Policy Characteristics'!F:F,MATCH($C575,'Policy Characteristics'!$C:$C,0))),"",INDEX('Policy Characteristics'!F:F,MATCH($C575,'Policy Characteristics'!$C:$C,0)))</f>
        <v>0</v>
      </c>
      <c r="M575" s="285">
        <f>IF(ISBLANK(INDEX('Policy Characteristics'!G:G,MATCH($C575,'Policy Characteristics'!$C:$C,0))),"",INDEX('Policy Characteristics'!G:G,MATCH($C575,'Policy Characteristics'!$C:$C,0)))</f>
        <v>1</v>
      </c>
      <c r="N575" s="285">
        <f>IF(ISBLANK(INDEX('Policy Characteristics'!H:H,MATCH($C575,'Policy Characteristics'!$C:$C,0))),"",INDEX('Policy Characteristics'!H:H,MATCH($C575,'Policy Characteristics'!$C:$C,0)))</f>
        <v>0.01</v>
      </c>
      <c r="O575" s="272" t="str">
        <f>IF(ISBLANK(INDEX('Policy Characteristics'!I:I,MATCH($C575,'Policy Characteristics'!$C:$C,0))),"",INDEX('Policy Characteristics'!I:I,MATCH($C575,'Policy Characteristics'!$C:$C,0)))</f>
        <v>% of fuel shifted</v>
      </c>
      <c r="P575" s="27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272" t="str">
        <f>IF(ISBLANK(INDEX('Policy Characteristics'!K:K,MATCH($C575,'Policy Characteristics'!$C:$C,0))),"",INDEX('Policy Characteristics'!K:K,MATCH($C575,'Policy Characteristics'!$C:$C,0)))</f>
        <v>industry-ag-main.html#fuel-switching</v>
      </c>
      <c r="R575" s="272" t="str">
        <f>IF(ISBLANK(INDEX('Policy Characteristics'!L:L,MATCH($C575,'Policy Characteristics'!$C:$C,0))),"",INDEX('Policy Characteristics'!L:L,MATCH($C575,'Policy Characteristics'!$C:$C,0)))</f>
        <v>industry-elec-and-hydrogen.html</v>
      </c>
    </row>
    <row r="576" spans="1:18" x14ac:dyDescent="0.25">
      <c r="A576" s="272" t="str">
        <f>IF(ISBLANK(INDEX('Policy Characteristics'!A:A,MATCH($C576,'Policy Characteristics'!$C:$C,0))),"",INDEX('Policy Characteristics'!A:A,MATCH($C576,'Policy Characteristics'!$C:$C,0)))</f>
        <v>Industry</v>
      </c>
      <c r="B576" s="272" t="str">
        <f>IF(ISBLANK(INDEX('Policy Characteristics'!B:B,MATCH($C576,'Policy Characteristics'!$C:$C,0))),"",INDEX('Policy Characteristics'!B:B,MATCH($C576,'Policy Characteristics'!$C:$C,0)))</f>
        <v>Electrification + Hydrogen</v>
      </c>
      <c r="C576" s="274" t="str">
        <f t="shared" si="34"/>
        <v>Fraction of Industrial Fuel Use Shifted to Other Fuels</v>
      </c>
      <c r="D576" s="6" t="s">
        <v>3199</v>
      </c>
      <c r="E576" s="44" t="s">
        <v>2785</v>
      </c>
      <c r="F576" t="s">
        <v>3168</v>
      </c>
      <c r="G576" s="44" t="s">
        <v>3225</v>
      </c>
      <c r="H576" s="43">
        <v>1317</v>
      </c>
      <c r="I576" s="44" t="s">
        <v>45</v>
      </c>
      <c r="J576" s="274" t="str">
        <f>IF(ISBLANK(INDEX('Policy Characteristics'!D:D,MATCH($C576,'Policy Characteristics'!$C:$C,0))),"",INDEX('Policy Characteristics'!D:D,MATCH($C576,'Policy Characteristics'!$C:$C,0)))</f>
        <v>Electrification + Hydrogen</v>
      </c>
      <c r="K576" s="272" t="str">
        <f>IF(ISBLANK(INDEX('Policy Characteristics'!E:E,MATCH($C576,'Policy Characteristics'!$C:$C,0))),"",INDEX('Policy Characteristics'!E:E,MATCH($C576,'Policy Characteristics'!$C:$C,0)))</f>
        <v>indst fuel type shifting</v>
      </c>
      <c r="L576" s="285">
        <f>IF(ISBLANK(INDEX('Policy Characteristics'!F:F,MATCH($C576,'Policy Characteristics'!$C:$C,0))),"",INDEX('Policy Characteristics'!F:F,MATCH($C576,'Policy Characteristics'!$C:$C,0)))</f>
        <v>0</v>
      </c>
      <c r="M576" s="285">
        <f>IF(ISBLANK(INDEX('Policy Characteristics'!G:G,MATCH($C576,'Policy Characteristics'!$C:$C,0))),"",INDEX('Policy Characteristics'!G:G,MATCH($C576,'Policy Characteristics'!$C:$C,0)))</f>
        <v>1</v>
      </c>
      <c r="N576" s="285">
        <f>IF(ISBLANK(INDEX('Policy Characteristics'!H:H,MATCH($C576,'Policy Characteristics'!$C:$C,0))),"",INDEX('Policy Characteristics'!H:H,MATCH($C576,'Policy Characteristics'!$C:$C,0)))</f>
        <v>0.01</v>
      </c>
      <c r="O576" s="272" t="str">
        <f>IF(ISBLANK(INDEX('Policy Characteristics'!I:I,MATCH($C576,'Policy Characteristics'!$C:$C,0))),"",INDEX('Policy Characteristics'!I:I,MATCH($C576,'Policy Characteristics'!$C:$C,0)))</f>
        <v>% of fuel shifted</v>
      </c>
      <c r="P576" s="27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272" t="str">
        <f>IF(ISBLANK(INDEX('Policy Characteristics'!K:K,MATCH($C576,'Policy Characteristics'!$C:$C,0))),"",INDEX('Policy Characteristics'!K:K,MATCH($C576,'Policy Characteristics'!$C:$C,0)))</f>
        <v>industry-ag-main.html#fuel-switching</v>
      </c>
      <c r="R576" s="272" t="str">
        <f>IF(ISBLANK(INDEX('Policy Characteristics'!L:L,MATCH($C576,'Policy Characteristics'!$C:$C,0))),"",INDEX('Policy Characteristics'!L:L,MATCH($C576,'Policy Characteristics'!$C:$C,0)))</f>
        <v>industry-elec-and-hydrogen.html</v>
      </c>
    </row>
    <row r="577" spans="1:18" x14ac:dyDescent="0.25">
      <c r="A577" s="272" t="str">
        <f>IF(ISBLANK(INDEX('Policy Characteristics'!A:A,MATCH($C577,'Policy Characteristics'!$C:$C,0))),"",INDEX('Policy Characteristics'!A:A,MATCH($C577,'Policy Characteristics'!$C:$C,0)))</f>
        <v>Industry</v>
      </c>
      <c r="B577" s="272" t="str">
        <f>IF(ISBLANK(INDEX('Policy Characteristics'!B:B,MATCH($C577,'Policy Characteristics'!$C:$C,0))),"",INDEX('Policy Characteristics'!B:B,MATCH($C577,'Policy Characteristics'!$C:$C,0)))</f>
        <v>Electrification + Hydrogen</v>
      </c>
      <c r="C577" s="274" t="str">
        <f t="shared" si="34"/>
        <v>Fraction of Industrial Fuel Use Shifted to Other Fuels</v>
      </c>
      <c r="D577" s="6" t="s">
        <v>3200</v>
      </c>
      <c r="E577" s="44" t="s">
        <v>2445</v>
      </c>
      <c r="F577" t="s">
        <v>3169</v>
      </c>
      <c r="G577" s="44" t="s">
        <v>3216</v>
      </c>
      <c r="H577" s="43">
        <v>1318</v>
      </c>
      <c r="I577" s="44" t="s">
        <v>45</v>
      </c>
      <c r="J577" s="274" t="str">
        <f>IF(ISBLANK(INDEX('Policy Characteristics'!D:D,MATCH($C577,'Policy Characteristics'!$C:$C,0))),"",INDEX('Policy Characteristics'!D:D,MATCH($C577,'Policy Characteristics'!$C:$C,0)))</f>
        <v>Electrification + Hydrogen</v>
      </c>
      <c r="K577" s="272" t="str">
        <f>IF(ISBLANK(INDEX('Policy Characteristics'!E:E,MATCH($C577,'Policy Characteristics'!$C:$C,0))),"",INDEX('Policy Characteristics'!E:E,MATCH($C577,'Policy Characteristics'!$C:$C,0)))</f>
        <v>indst fuel type shifting</v>
      </c>
      <c r="L577" s="285">
        <f>IF(ISBLANK(INDEX('Policy Characteristics'!F:F,MATCH($C577,'Policy Characteristics'!$C:$C,0))),"",INDEX('Policy Characteristics'!F:F,MATCH($C577,'Policy Characteristics'!$C:$C,0)))</f>
        <v>0</v>
      </c>
      <c r="M577" s="285">
        <f>IF(ISBLANK(INDEX('Policy Characteristics'!G:G,MATCH($C577,'Policy Characteristics'!$C:$C,0))),"",INDEX('Policy Characteristics'!G:G,MATCH($C577,'Policy Characteristics'!$C:$C,0)))</f>
        <v>1</v>
      </c>
      <c r="N577" s="285">
        <f>IF(ISBLANK(INDEX('Policy Characteristics'!H:H,MATCH($C577,'Policy Characteristics'!$C:$C,0))),"",INDEX('Policy Characteristics'!H:H,MATCH($C577,'Policy Characteristics'!$C:$C,0)))</f>
        <v>0.01</v>
      </c>
      <c r="O577" s="272" t="str">
        <f>IF(ISBLANK(INDEX('Policy Characteristics'!I:I,MATCH($C577,'Policy Characteristics'!$C:$C,0))),"",INDEX('Policy Characteristics'!I:I,MATCH($C577,'Policy Characteristics'!$C:$C,0)))</f>
        <v>% of fuel shifted</v>
      </c>
      <c r="P577" s="27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272" t="str">
        <f>IF(ISBLANK(INDEX('Policy Characteristics'!K:K,MATCH($C577,'Policy Characteristics'!$C:$C,0))),"",INDEX('Policy Characteristics'!K:K,MATCH($C577,'Policy Characteristics'!$C:$C,0)))</f>
        <v>industry-ag-main.html#fuel-switching</v>
      </c>
      <c r="R577" s="272" t="str">
        <f>IF(ISBLANK(INDEX('Policy Characteristics'!L:L,MATCH($C577,'Policy Characteristics'!$C:$C,0))),"",INDEX('Policy Characteristics'!L:L,MATCH($C577,'Policy Characteristics'!$C:$C,0)))</f>
        <v>industry-elec-and-hydrogen.html</v>
      </c>
    </row>
    <row r="578" spans="1:18" x14ac:dyDescent="0.25">
      <c r="A578" s="272" t="str">
        <f>IF(ISBLANK(INDEX('Policy Characteristics'!A:A,MATCH($C578,'Policy Characteristics'!$C:$C,0))),"",INDEX('Policy Characteristics'!A:A,MATCH($C578,'Policy Characteristics'!$C:$C,0)))</f>
        <v>Industry</v>
      </c>
      <c r="B578" s="272" t="str">
        <f>IF(ISBLANK(INDEX('Policy Characteristics'!B:B,MATCH($C578,'Policy Characteristics'!$C:$C,0))),"",INDEX('Policy Characteristics'!B:B,MATCH($C578,'Policy Characteristics'!$C:$C,0)))</f>
        <v>Electrification + Hydrogen</v>
      </c>
      <c r="C578" s="274" t="str">
        <f t="shared" si="34"/>
        <v>Fraction of Industrial Fuel Use Shifted to Other Fuels</v>
      </c>
      <c r="D578" s="6" t="s">
        <v>3200</v>
      </c>
      <c r="E578" s="44" t="s">
        <v>2446</v>
      </c>
      <c r="F578" t="s">
        <v>3169</v>
      </c>
      <c r="G578" s="44" t="s">
        <v>3217</v>
      </c>
      <c r="H578" s="43">
        <v>1319</v>
      </c>
      <c r="I578" s="44" t="s">
        <v>46</v>
      </c>
      <c r="J578" s="274" t="str">
        <f>IF(ISBLANK(INDEX('Policy Characteristics'!D:D,MATCH($C578,'Policy Characteristics'!$C:$C,0))),"",INDEX('Policy Characteristics'!D:D,MATCH($C578,'Policy Characteristics'!$C:$C,0)))</f>
        <v>Electrification + Hydrogen</v>
      </c>
      <c r="K578" s="272" t="str">
        <f>IF(ISBLANK(INDEX('Policy Characteristics'!E:E,MATCH($C578,'Policy Characteristics'!$C:$C,0))),"",INDEX('Policy Characteristics'!E:E,MATCH($C578,'Policy Characteristics'!$C:$C,0)))</f>
        <v>indst fuel type shifting</v>
      </c>
      <c r="L578" s="285">
        <f>IF(ISBLANK(INDEX('Policy Characteristics'!F:F,MATCH($C578,'Policy Characteristics'!$C:$C,0))),"",INDEX('Policy Characteristics'!F:F,MATCH($C578,'Policy Characteristics'!$C:$C,0)))</f>
        <v>0</v>
      </c>
      <c r="M578" s="285">
        <f>IF(ISBLANK(INDEX('Policy Characteristics'!G:G,MATCH($C578,'Policy Characteristics'!$C:$C,0))),"",INDEX('Policy Characteristics'!G:G,MATCH($C578,'Policy Characteristics'!$C:$C,0)))</f>
        <v>1</v>
      </c>
      <c r="N578" s="285">
        <f>IF(ISBLANK(INDEX('Policy Characteristics'!H:H,MATCH($C578,'Policy Characteristics'!$C:$C,0))),"",INDEX('Policy Characteristics'!H:H,MATCH($C578,'Policy Characteristics'!$C:$C,0)))</f>
        <v>0.01</v>
      </c>
      <c r="O578" s="272" t="str">
        <f>IF(ISBLANK(INDEX('Policy Characteristics'!I:I,MATCH($C578,'Policy Characteristics'!$C:$C,0))),"",INDEX('Policy Characteristics'!I:I,MATCH($C578,'Policy Characteristics'!$C:$C,0)))</f>
        <v>% of fuel shifted</v>
      </c>
      <c r="P578" s="27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272" t="str">
        <f>IF(ISBLANK(INDEX('Policy Characteristics'!K:K,MATCH($C578,'Policy Characteristics'!$C:$C,0))),"",INDEX('Policy Characteristics'!K:K,MATCH($C578,'Policy Characteristics'!$C:$C,0)))</f>
        <v>industry-ag-main.html#fuel-switching</v>
      </c>
      <c r="R578" s="272" t="str">
        <f>IF(ISBLANK(INDEX('Policy Characteristics'!L:L,MATCH($C578,'Policy Characteristics'!$C:$C,0))),"",INDEX('Policy Characteristics'!L:L,MATCH($C578,'Policy Characteristics'!$C:$C,0)))</f>
        <v>industry-elec-and-hydrogen.html</v>
      </c>
    </row>
    <row r="579" spans="1:18" x14ac:dyDescent="0.25">
      <c r="A579" s="272" t="str">
        <f>IF(ISBLANK(INDEX('Policy Characteristics'!A:A,MATCH($C579,'Policy Characteristics'!$C:$C,0))),"",INDEX('Policy Characteristics'!A:A,MATCH($C579,'Policy Characteristics'!$C:$C,0)))</f>
        <v>Industry</v>
      </c>
      <c r="B579" s="272" t="str">
        <f>IF(ISBLANK(INDEX('Policy Characteristics'!B:B,MATCH($C579,'Policy Characteristics'!$C:$C,0))),"",INDEX('Policy Characteristics'!B:B,MATCH($C579,'Policy Characteristics'!$C:$C,0)))</f>
        <v>Electrification + Hydrogen</v>
      </c>
      <c r="C579" s="274" t="str">
        <f t="shared" si="34"/>
        <v>Fraction of Industrial Fuel Use Shifted to Other Fuels</v>
      </c>
      <c r="D579" s="6" t="s">
        <v>3200</v>
      </c>
      <c r="E579" s="44" t="s">
        <v>2447</v>
      </c>
      <c r="F579" t="s">
        <v>3169</v>
      </c>
      <c r="G579" s="44" t="s">
        <v>3218</v>
      </c>
      <c r="H579" s="43">
        <v>1320</v>
      </c>
      <c r="I579" s="44" t="s">
        <v>46</v>
      </c>
      <c r="J579" s="274" t="str">
        <f>IF(ISBLANK(INDEX('Policy Characteristics'!D:D,MATCH($C579,'Policy Characteristics'!$C:$C,0))),"",INDEX('Policy Characteristics'!D:D,MATCH($C579,'Policy Characteristics'!$C:$C,0)))</f>
        <v>Electrification + Hydrogen</v>
      </c>
      <c r="K579" s="272" t="str">
        <f>IF(ISBLANK(INDEX('Policy Characteristics'!E:E,MATCH($C579,'Policy Characteristics'!$C:$C,0))),"",INDEX('Policy Characteristics'!E:E,MATCH($C579,'Policy Characteristics'!$C:$C,0)))</f>
        <v>indst fuel type shifting</v>
      </c>
      <c r="L579" s="285">
        <f>IF(ISBLANK(INDEX('Policy Characteristics'!F:F,MATCH($C579,'Policy Characteristics'!$C:$C,0))),"",INDEX('Policy Characteristics'!F:F,MATCH($C579,'Policy Characteristics'!$C:$C,0)))</f>
        <v>0</v>
      </c>
      <c r="M579" s="285">
        <f>IF(ISBLANK(INDEX('Policy Characteristics'!G:G,MATCH($C579,'Policy Characteristics'!$C:$C,0))),"",INDEX('Policy Characteristics'!G:G,MATCH($C579,'Policy Characteristics'!$C:$C,0)))</f>
        <v>1</v>
      </c>
      <c r="N579" s="285">
        <f>IF(ISBLANK(INDEX('Policy Characteristics'!H:H,MATCH($C579,'Policy Characteristics'!$C:$C,0))),"",INDEX('Policy Characteristics'!H:H,MATCH($C579,'Policy Characteristics'!$C:$C,0)))</f>
        <v>0.01</v>
      </c>
      <c r="O579" s="272" t="str">
        <f>IF(ISBLANK(INDEX('Policy Characteristics'!I:I,MATCH($C579,'Policy Characteristics'!$C:$C,0))),"",INDEX('Policy Characteristics'!I:I,MATCH($C579,'Policy Characteristics'!$C:$C,0)))</f>
        <v>% of fuel shifted</v>
      </c>
      <c r="P579" s="27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272" t="str">
        <f>IF(ISBLANK(INDEX('Policy Characteristics'!K:K,MATCH($C579,'Policy Characteristics'!$C:$C,0))),"",INDEX('Policy Characteristics'!K:K,MATCH($C579,'Policy Characteristics'!$C:$C,0)))</f>
        <v>industry-ag-main.html#fuel-switching</v>
      </c>
      <c r="R579" s="272" t="str">
        <f>IF(ISBLANK(INDEX('Policy Characteristics'!L:L,MATCH($C579,'Policy Characteristics'!$C:$C,0))),"",INDEX('Policy Characteristics'!L:L,MATCH($C579,'Policy Characteristics'!$C:$C,0)))</f>
        <v>industry-elec-and-hydrogen.html</v>
      </c>
    </row>
    <row r="580" spans="1:18" x14ac:dyDescent="0.25">
      <c r="A580" s="272" t="str">
        <f>IF(ISBLANK(INDEX('Policy Characteristics'!A:A,MATCH($C580,'Policy Characteristics'!$C:$C,0))),"",INDEX('Policy Characteristics'!A:A,MATCH($C580,'Policy Characteristics'!$C:$C,0)))</f>
        <v>Industry</v>
      </c>
      <c r="B580" s="272" t="str">
        <f>IF(ISBLANK(INDEX('Policy Characteristics'!B:B,MATCH($C580,'Policy Characteristics'!$C:$C,0))),"",INDEX('Policy Characteristics'!B:B,MATCH($C580,'Policy Characteristics'!$C:$C,0)))</f>
        <v>Electrification + Hydrogen</v>
      </c>
      <c r="C580" s="274" t="str">
        <f t="shared" si="34"/>
        <v>Fraction of Industrial Fuel Use Shifted to Other Fuels</v>
      </c>
      <c r="D580" s="6" t="s">
        <v>3200</v>
      </c>
      <c r="E580" s="44" t="s">
        <v>2448</v>
      </c>
      <c r="F580" t="s">
        <v>3169</v>
      </c>
      <c r="G580" s="44" t="s">
        <v>3219</v>
      </c>
      <c r="H580" s="43">
        <v>1321</v>
      </c>
      <c r="I580" s="44" t="s">
        <v>46</v>
      </c>
      <c r="J580" s="274" t="str">
        <f>IF(ISBLANK(INDEX('Policy Characteristics'!D:D,MATCH($C580,'Policy Characteristics'!$C:$C,0))),"",INDEX('Policy Characteristics'!D:D,MATCH($C580,'Policy Characteristics'!$C:$C,0)))</f>
        <v>Electrification + Hydrogen</v>
      </c>
      <c r="K580" s="272" t="str">
        <f>IF(ISBLANK(INDEX('Policy Characteristics'!E:E,MATCH($C580,'Policy Characteristics'!$C:$C,0))),"",INDEX('Policy Characteristics'!E:E,MATCH($C580,'Policy Characteristics'!$C:$C,0)))</f>
        <v>indst fuel type shifting</v>
      </c>
      <c r="L580" s="285">
        <f>IF(ISBLANK(INDEX('Policy Characteristics'!F:F,MATCH($C580,'Policy Characteristics'!$C:$C,0))),"",INDEX('Policy Characteristics'!F:F,MATCH($C580,'Policy Characteristics'!$C:$C,0)))</f>
        <v>0</v>
      </c>
      <c r="M580" s="285">
        <f>IF(ISBLANK(INDEX('Policy Characteristics'!G:G,MATCH($C580,'Policy Characteristics'!$C:$C,0))),"",INDEX('Policy Characteristics'!G:G,MATCH($C580,'Policy Characteristics'!$C:$C,0)))</f>
        <v>1</v>
      </c>
      <c r="N580" s="285">
        <f>IF(ISBLANK(INDEX('Policy Characteristics'!H:H,MATCH($C580,'Policy Characteristics'!$C:$C,0))),"",INDEX('Policy Characteristics'!H:H,MATCH($C580,'Policy Characteristics'!$C:$C,0)))</f>
        <v>0.01</v>
      </c>
      <c r="O580" s="272" t="str">
        <f>IF(ISBLANK(INDEX('Policy Characteristics'!I:I,MATCH($C580,'Policy Characteristics'!$C:$C,0))),"",INDEX('Policy Characteristics'!I:I,MATCH($C580,'Policy Characteristics'!$C:$C,0)))</f>
        <v>% of fuel shifted</v>
      </c>
      <c r="P580" s="27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272" t="str">
        <f>IF(ISBLANK(INDEX('Policy Characteristics'!K:K,MATCH($C580,'Policy Characteristics'!$C:$C,0))),"",INDEX('Policy Characteristics'!K:K,MATCH($C580,'Policy Characteristics'!$C:$C,0)))</f>
        <v>industry-ag-main.html#fuel-switching</v>
      </c>
      <c r="R580" s="272" t="str">
        <f>IF(ISBLANK(INDEX('Policy Characteristics'!L:L,MATCH($C580,'Policy Characteristics'!$C:$C,0))),"",INDEX('Policy Characteristics'!L:L,MATCH($C580,'Policy Characteristics'!$C:$C,0)))</f>
        <v>industry-elec-and-hydrogen.html</v>
      </c>
    </row>
    <row r="581" spans="1:18" x14ac:dyDescent="0.25">
      <c r="A581" s="272" t="str">
        <f>IF(ISBLANK(INDEX('Policy Characteristics'!A:A,MATCH($C581,'Policy Characteristics'!$C:$C,0))),"",INDEX('Policy Characteristics'!A:A,MATCH($C581,'Policy Characteristics'!$C:$C,0)))</f>
        <v>Industry</v>
      </c>
      <c r="B581" s="272" t="str">
        <f>IF(ISBLANK(INDEX('Policy Characteristics'!B:B,MATCH($C581,'Policy Characteristics'!$C:$C,0))),"",INDEX('Policy Characteristics'!B:B,MATCH($C581,'Policy Characteristics'!$C:$C,0)))</f>
        <v>Electrification + Hydrogen</v>
      </c>
      <c r="C581" s="274" t="str">
        <f t="shared" si="34"/>
        <v>Fraction of Industrial Fuel Use Shifted to Other Fuels</v>
      </c>
      <c r="D581" s="6" t="s">
        <v>3200</v>
      </c>
      <c r="E581" s="44" t="s">
        <v>2449</v>
      </c>
      <c r="F581" t="s">
        <v>3169</v>
      </c>
      <c r="G581" s="44" t="s">
        <v>3220</v>
      </c>
      <c r="H581" s="43">
        <v>1322</v>
      </c>
      <c r="I581" s="44" t="s">
        <v>46</v>
      </c>
      <c r="J581" s="274" t="str">
        <f>IF(ISBLANK(INDEX('Policy Characteristics'!D:D,MATCH($C581,'Policy Characteristics'!$C:$C,0))),"",INDEX('Policy Characteristics'!D:D,MATCH($C581,'Policy Characteristics'!$C:$C,0)))</f>
        <v>Electrification + Hydrogen</v>
      </c>
      <c r="K581" s="272" t="str">
        <f>IF(ISBLANK(INDEX('Policy Characteristics'!E:E,MATCH($C581,'Policy Characteristics'!$C:$C,0))),"",INDEX('Policy Characteristics'!E:E,MATCH($C581,'Policy Characteristics'!$C:$C,0)))</f>
        <v>indst fuel type shifting</v>
      </c>
      <c r="L581" s="285">
        <f>IF(ISBLANK(INDEX('Policy Characteristics'!F:F,MATCH($C581,'Policy Characteristics'!$C:$C,0))),"",INDEX('Policy Characteristics'!F:F,MATCH($C581,'Policy Characteristics'!$C:$C,0)))</f>
        <v>0</v>
      </c>
      <c r="M581" s="285">
        <f>IF(ISBLANK(INDEX('Policy Characteristics'!G:G,MATCH($C581,'Policy Characteristics'!$C:$C,0))),"",INDEX('Policy Characteristics'!G:G,MATCH($C581,'Policy Characteristics'!$C:$C,0)))</f>
        <v>1</v>
      </c>
      <c r="N581" s="285">
        <f>IF(ISBLANK(INDEX('Policy Characteristics'!H:H,MATCH($C581,'Policy Characteristics'!$C:$C,0))),"",INDEX('Policy Characteristics'!H:H,MATCH($C581,'Policy Characteristics'!$C:$C,0)))</f>
        <v>0.01</v>
      </c>
      <c r="O581" s="272" t="str">
        <f>IF(ISBLANK(INDEX('Policy Characteristics'!I:I,MATCH($C581,'Policy Characteristics'!$C:$C,0))),"",INDEX('Policy Characteristics'!I:I,MATCH($C581,'Policy Characteristics'!$C:$C,0)))</f>
        <v>% of fuel shifted</v>
      </c>
      <c r="P581" s="27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272" t="str">
        <f>IF(ISBLANK(INDEX('Policy Characteristics'!K:K,MATCH($C581,'Policy Characteristics'!$C:$C,0))),"",INDEX('Policy Characteristics'!K:K,MATCH($C581,'Policy Characteristics'!$C:$C,0)))</f>
        <v>industry-ag-main.html#fuel-switching</v>
      </c>
      <c r="R581" s="272" t="str">
        <f>IF(ISBLANK(INDEX('Policy Characteristics'!L:L,MATCH($C581,'Policy Characteristics'!$C:$C,0))),"",INDEX('Policy Characteristics'!L:L,MATCH($C581,'Policy Characteristics'!$C:$C,0)))</f>
        <v>industry-elec-and-hydrogen.html</v>
      </c>
    </row>
    <row r="582" spans="1:18" x14ac:dyDescent="0.25">
      <c r="A582" s="272" t="str">
        <f>IF(ISBLANK(INDEX('Policy Characteristics'!A:A,MATCH($C582,'Policy Characteristics'!$C:$C,0))),"",INDEX('Policy Characteristics'!A:A,MATCH($C582,'Policy Characteristics'!$C:$C,0)))</f>
        <v>Industry</v>
      </c>
      <c r="B582" s="272" t="str">
        <f>IF(ISBLANK(INDEX('Policy Characteristics'!B:B,MATCH($C582,'Policy Characteristics'!$C:$C,0))),"",INDEX('Policy Characteristics'!B:B,MATCH($C582,'Policy Characteristics'!$C:$C,0)))</f>
        <v>Electrification + Hydrogen</v>
      </c>
      <c r="C582" s="274" t="str">
        <f t="shared" si="34"/>
        <v>Fraction of Industrial Fuel Use Shifted to Other Fuels</v>
      </c>
      <c r="D582" s="6" t="s">
        <v>3200</v>
      </c>
      <c r="E582" s="44" t="s">
        <v>2450</v>
      </c>
      <c r="F582" t="s">
        <v>3169</v>
      </c>
      <c r="G582" s="44" t="s">
        <v>3221</v>
      </c>
      <c r="H582" s="43">
        <v>1323</v>
      </c>
      <c r="I582" s="44" t="s">
        <v>46</v>
      </c>
      <c r="J582" s="274" t="str">
        <f>IF(ISBLANK(INDEX('Policy Characteristics'!D:D,MATCH($C582,'Policy Characteristics'!$C:$C,0))),"",INDEX('Policy Characteristics'!D:D,MATCH($C582,'Policy Characteristics'!$C:$C,0)))</f>
        <v>Electrification + Hydrogen</v>
      </c>
      <c r="K582" s="272" t="str">
        <f>IF(ISBLANK(INDEX('Policy Characteristics'!E:E,MATCH($C582,'Policy Characteristics'!$C:$C,0))),"",INDEX('Policy Characteristics'!E:E,MATCH($C582,'Policy Characteristics'!$C:$C,0)))</f>
        <v>indst fuel type shifting</v>
      </c>
      <c r="L582" s="285">
        <f>IF(ISBLANK(INDEX('Policy Characteristics'!F:F,MATCH($C582,'Policy Characteristics'!$C:$C,0))),"",INDEX('Policy Characteristics'!F:F,MATCH($C582,'Policy Characteristics'!$C:$C,0)))</f>
        <v>0</v>
      </c>
      <c r="M582" s="285">
        <f>IF(ISBLANK(INDEX('Policy Characteristics'!G:G,MATCH($C582,'Policy Characteristics'!$C:$C,0))),"",INDEX('Policy Characteristics'!G:G,MATCH($C582,'Policy Characteristics'!$C:$C,0)))</f>
        <v>1</v>
      </c>
      <c r="N582" s="285">
        <f>IF(ISBLANK(INDEX('Policy Characteristics'!H:H,MATCH($C582,'Policy Characteristics'!$C:$C,0))),"",INDEX('Policy Characteristics'!H:H,MATCH($C582,'Policy Characteristics'!$C:$C,0)))</f>
        <v>0.01</v>
      </c>
      <c r="O582" s="272" t="str">
        <f>IF(ISBLANK(INDEX('Policy Characteristics'!I:I,MATCH($C582,'Policy Characteristics'!$C:$C,0))),"",INDEX('Policy Characteristics'!I:I,MATCH($C582,'Policy Characteristics'!$C:$C,0)))</f>
        <v>% of fuel shifted</v>
      </c>
      <c r="P582" s="27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272" t="str">
        <f>IF(ISBLANK(INDEX('Policy Characteristics'!K:K,MATCH($C582,'Policy Characteristics'!$C:$C,0))),"",INDEX('Policy Characteristics'!K:K,MATCH($C582,'Policy Characteristics'!$C:$C,0)))</f>
        <v>industry-ag-main.html#fuel-switching</v>
      </c>
      <c r="R582" s="272" t="str">
        <f>IF(ISBLANK(INDEX('Policy Characteristics'!L:L,MATCH($C582,'Policy Characteristics'!$C:$C,0))),"",INDEX('Policy Characteristics'!L:L,MATCH($C582,'Policy Characteristics'!$C:$C,0)))</f>
        <v>industry-elec-and-hydrogen.html</v>
      </c>
    </row>
    <row r="583" spans="1:18" x14ac:dyDescent="0.25">
      <c r="A583" s="272" t="str">
        <f>IF(ISBLANK(INDEX('Policy Characteristics'!A:A,MATCH($C583,'Policy Characteristics'!$C:$C,0))),"",INDEX('Policy Characteristics'!A:A,MATCH($C583,'Policy Characteristics'!$C:$C,0)))</f>
        <v>Industry</v>
      </c>
      <c r="B583" s="272" t="str">
        <f>IF(ISBLANK(INDEX('Policy Characteristics'!B:B,MATCH($C583,'Policy Characteristics'!$C:$C,0))),"",INDEX('Policy Characteristics'!B:B,MATCH($C583,'Policy Characteristics'!$C:$C,0)))</f>
        <v>Electrification + Hydrogen</v>
      </c>
      <c r="C583" s="274" t="str">
        <f t="shared" si="34"/>
        <v>Fraction of Industrial Fuel Use Shifted to Other Fuels</v>
      </c>
      <c r="D583" s="6" t="s">
        <v>3200</v>
      </c>
      <c r="E583" s="44" t="s">
        <v>2786</v>
      </c>
      <c r="F583" t="s">
        <v>3169</v>
      </c>
      <c r="G583" s="44" t="s">
        <v>3222</v>
      </c>
      <c r="H583" s="43">
        <v>1324</v>
      </c>
      <c r="I583" s="44" t="s">
        <v>46</v>
      </c>
      <c r="J583" s="274" t="str">
        <f>IF(ISBLANK(INDEX('Policy Characteristics'!D:D,MATCH($C583,'Policy Characteristics'!$C:$C,0))),"",INDEX('Policy Characteristics'!D:D,MATCH($C583,'Policy Characteristics'!$C:$C,0)))</f>
        <v>Electrification + Hydrogen</v>
      </c>
      <c r="K583" s="272" t="str">
        <f>IF(ISBLANK(INDEX('Policy Characteristics'!E:E,MATCH($C583,'Policy Characteristics'!$C:$C,0))),"",INDEX('Policy Characteristics'!E:E,MATCH($C583,'Policy Characteristics'!$C:$C,0)))</f>
        <v>indst fuel type shifting</v>
      </c>
      <c r="L583" s="285">
        <f>IF(ISBLANK(INDEX('Policy Characteristics'!F:F,MATCH($C583,'Policy Characteristics'!$C:$C,0))),"",INDEX('Policy Characteristics'!F:F,MATCH($C583,'Policy Characteristics'!$C:$C,0)))</f>
        <v>0</v>
      </c>
      <c r="M583" s="285">
        <f>IF(ISBLANK(INDEX('Policy Characteristics'!G:G,MATCH($C583,'Policy Characteristics'!$C:$C,0))),"",INDEX('Policy Characteristics'!G:G,MATCH($C583,'Policy Characteristics'!$C:$C,0)))</f>
        <v>1</v>
      </c>
      <c r="N583" s="285">
        <f>IF(ISBLANK(INDEX('Policy Characteristics'!H:H,MATCH($C583,'Policy Characteristics'!$C:$C,0))),"",INDEX('Policy Characteristics'!H:H,MATCH($C583,'Policy Characteristics'!$C:$C,0)))</f>
        <v>0.01</v>
      </c>
      <c r="O583" s="272" t="str">
        <f>IF(ISBLANK(INDEX('Policy Characteristics'!I:I,MATCH($C583,'Policy Characteristics'!$C:$C,0))),"",INDEX('Policy Characteristics'!I:I,MATCH($C583,'Policy Characteristics'!$C:$C,0)))</f>
        <v>% of fuel shifted</v>
      </c>
      <c r="P583" s="27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272" t="str">
        <f>IF(ISBLANK(INDEX('Policy Characteristics'!K:K,MATCH($C583,'Policy Characteristics'!$C:$C,0))),"",INDEX('Policy Characteristics'!K:K,MATCH($C583,'Policy Characteristics'!$C:$C,0)))</f>
        <v>industry-ag-main.html#fuel-switching</v>
      </c>
      <c r="R583" s="272" t="str">
        <f>IF(ISBLANK(INDEX('Policy Characteristics'!L:L,MATCH($C583,'Policy Characteristics'!$C:$C,0))),"",INDEX('Policy Characteristics'!L:L,MATCH($C583,'Policy Characteristics'!$C:$C,0)))</f>
        <v>industry-elec-and-hydrogen.html</v>
      </c>
    </row>
    <row r="584" spans="1:18" x14ac:dyDescent="0.25">
      <c r="A584" s="272" t="str">
        <f>IF(ISBLANK(INDEX('Policy Characteristics'!A:A,MATCH($C584,'Policy Characteristics'!$C:$C,0))),"",INDEX('Policy Characteristics'!A:A,MATCH($C584,'Policy Characteristics'!$C:$C,0)))</f>
        <v>Industry</v>
      </c>
      <c r="B584" s="272" t="str">
        <f>IF(ISBLANK(INDEX('Policy Characteristics'!B:B,MATCH($C584,'Policy Characteristics'!$C:$C,0))),"",INDEX('Policy Characteristics'!B:B,MATCH($C584,'Policy Characteristics'!$C:$C,0)))</f>
        <v>Electrification + Hydrogen</v>
      </c>
      <c r="C584" s="274" t="str">
        <f t="shared" si="34"/>
        <v>Fraction of Industrial Fuel Use Shifted to Other Fuels</v>
      </c>
      <c r="D584" s="6" t="s">
        <v>3200</v>
      </c>
      <c r="E584" s="44" t="s">
        <v>2787</v>
      </c>
      <c r="F584" t="s">
        <v>3169</v>
      </c>
      <c r="G584" s="44" t="s">
        <v>3223</v>
      </c>
      <c r="H584" s="43">
        <v>1325</v>
      </c>
      <c r="I584" s="44" t="s">
        <v>46</v>
      </c>
      <c r="J584" s="274" t="str">
        <f>IF(ISBLANK(INDEX('Policy Characteristics'!D:D,MATCH($C584,'Policy Characteristics'!$C:$C,0))),"",INDEX('Policy Characteristics'!D:D,MATCH($C584,'Policy Characteristics'!$C:$C,0)))</f>
        <v>Electrification + Hydrogen</v>
      </c>
      <c r="K584" s="272" t="str">
        <f>IF(ISBLANK(INDEX('Policy Characteristics'!E:E,MATCH($C584,'Policy Characteristics'!$C:$C,0))),"",INDEX('Policy Characteristics'!E:E,MATCH($C584,'Policy Characteristics'!$C:$C,0)))</f>
        <v>indst fuel type shifting</v>
      </c>
      <c r="L584" s="285">
        <f>IF(ISBLANK(INDEX('Policy Characteristics'!F:F,MATCH($C584,'Policy Characteristics'!$C:$C,0))),"",INDEX('Policy Characteristics'!F:F,MATCH($C584,'Policy Characteristics'!$C:$C,0)))</f>
        <v>0</v>
      </c>
      <c r="M584" s="285">
        <f>IF(ISBLANK(INDEX('Policy Characteristics'!G:G,MATCH($C584,'Policy Characteristics'!$C:$C,0))),"",INDEX('Policy Characteristics'!G:G,MATCH($C584,'Policy Characteristics'!$C:$C,0)))</f>
        <v>1</v>
      </c>
      <c r="N584" s="285">
        <f>IF(ISBLANK(INDEX('Policy Characteristics'!H:H,MATCH($C584,'Policy Characteristics'!$C:$C,0))),"",INDEX('Policy Characteristics'!H:H,MATCH($C584,'Policy Characteristics'!$C:$C,0)))</f>
        <v>0.01</v>
      </c>
      <c r="O584" s="272" t="str">
        <f>IF(ISBLANK(INDEX('Policy Characteristics'!I:I,MATCH($C584,'Policy Characteristics'!$C:$C,0))),"",INDEX('Policy Characteristics'!I:I,MATCH($C584,'Policy Characteristics'!$C:$C,0)))</f>
        <v>% of fuel shifted</v>
      </c>
      <c r="P584" s="27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272" t="str">
        <f>IF(ISBLANK(INDEX('Policy Characteristics'!K:K,MATCH($C584,'Policy Characteristics'!$C:$C,0))),"",INDEX('Policy Characteristics'!K:K,MATCH($C584,'Policy Characteristics'!$C:$C,0)))</f>
        <v>industry-ag-main.html#fuel-switching</v>
      </c>
      <c r="R584" s="272" t="str">
        <f>IF(ISBLANK(INDEX('Policy Characteristics'!L:L,MATCH($C584,'Policy Characteristics'!$C:$C,0))),"",INDEX('Policy Characteristics'!L:L,MATCH($C584,'Policy Characteristics'!$C:$C,0)))</f>
        <v>industry-elec-and-hydrogen.html</v>
      </c>
    </row>
    <row r="585" spans="1:18" x14ac:dyDescent="0.25">
      <c r="A585" s="272" t="str">
        <f>IF(ISBLANK(INDEX('Policy Characteristics'!A:A,MATCH($C585,'Policy Characteristics'!$C:$C,0))),"",INDEX('Policy Characteristics'!A:A,MATCH($C585,'Policy Characteristics'!$C:$C,0)))</f>
        <v>Industry</v>
      </c>
      <c r="B585" s="272" t="str">
        <f>IF(ISBLANK(INDEX('Policy Characteristics'!B:B,MATCH($C585,'Policy Characteristics'!$C:$C,0))),"",INDEX('Policy Characteristics'!B:B,MATCH($C585,'Policy Characteristics'!$C:$C,0)))</f>
        <v>Electrification + Hydrogen</v>
      </c>
      <c r="C585" s="274" t="str">
        <f t="shared" si="34"/>
        <v>Fraction of Industrial Fuel Use Shifted to Other Fuels</v>
      </c>
      <c r="D585" s="6" t="s">
        <v>3200</v>
      </c>
      <c r="E585" s="44" t="s">
        <v>2788</v>
      </c>
      <c r="F585" t="s">
        <v>3169</v>
      </c>
      <c r="G585" s="44" t="s">
        <v>3224</v>
      </c>
      <c r="H585" s="43">
        <v>1326</v>
      </c>
      <c r="I585" s="44" t="s">
        <v>46</v>
      </c>
      <c r="J585" s="274" t="str">
        <f>IF(ISBLANK(INDEX('Policy Characteristics'!D:D,MATCH($C585,'Policy Characteristics'!$C:$C,0))),"",INDEX('Policy Characteristics'!D:D,MATCH($C585,'Policy Characteristics'!$C:$C,0)))</f>
        <v>Electrification + Hydrogen</v>
      </c>
      <c r="K585" s="272" t="str">
        <f>IF(ISBLANK(INDEX('Policy Characteristics'!E:E,MATCH($C585,'Policy Characteristics'!$C:$C,0))),"",INDEX('Policy Characteristics'!E:E,MATCH($C585,'Policy Characteristics'!$C:$C,0)))</f>
        <v>indst fuel type shifting</v>
      </c>
      <c r="L585" s="285">
        <f>IF(ISBLANK(INDEX('Policy Characteristics'!F:F,MATCH($C585,'Policy Characteristics'!$C:$C,0))),"",INDEX('Policy Characteristics'!F:F,MATCH($C585,'Policy Characteristics'!$C:$C,0)))</f>
        <v>0</v>
      </c>
      <c r="M585" s="285">
        <f>IF(ISBLANK(INDEX('Policy Characteristics'!G:G,MATCH($C585,'Policy Characteristics'!$C:$C,0))),"",INDEX('Policy Characteristics'!G:G,MATCH($C585,'Policy Characteristics'!$C:$C,0)))</f>
        <v>1</v>
      </c>
      <c r="N585" s="285">
        <f>IF(ISBLANK(INDEX('Policy Characteristics'!H:H,MATCH($C585,'Policy Characteristics'!$C:$C,0))),"",INDEX('Policy Characteristics'!H:H,MATCH($C585,'Policy Characteristics'!$C:$C,0)))</f>
        <v>0.01</v>
      </c>
      <c r="O585" s="272" t="str">
        <f>IF(ISBLANK(INDEX('Policy Characteristics'!I:I,MATCH($C585,'Policy Characteristics'!$C:$C,0))),"",INDEX('Policy Characteristics'!I:I,MATCH($C585,'Policy Characteristics'!$C:$C,0)))</f>
        <v>% of fuel shifted</v>
      </c>
      <c r="P585" s="27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272" t="str">
        <f>IF(ISBLANK(INDEX('Policy Characteristics'!K:K,MATCH($C585,'Policy Characteristics'!$C:$C,0))),"",INDEX('Policy Characteristics'!K:K,MATCH($C585,'Policy Characteristics'!$C:$C,0)))</f>
        <v>industry-ag-main.html#fuel-switching</v>
      </c>
      <c r="R585" s="272" t="str">
        <f>IF(ISBLANK(INDEX('Policy Characteristics'!L:L,MATCH($C585,'Policy Characteristics'!$C:$C,0))),"",INDEX('Policy Characteristics'!L:L,MATCH($C585,'Policy Characteristics'!$C:$C,0)))</f>
        <v>industry-elec-and-hydrogen.html</v>
      </c>
    </row>
    <row r="586" spans="1:18" x14ac:dyDescent="0.25">
      <c r="A586" s="272" t="str">
        <f>IF(ISBLANK(INDEX('Policy Characteristics'!A:A,MATCH($C586,'Policy Characteristics'!$C:$C,0))),"",INDEX('Policy Characteristics'!A:A,MATCH($C586,'Policy Characteristics'!$C:$C,0)))</f>
        <v>Industry</v>
      </c>
      <c r="B586" s="272" t="str">
        <f>IF(ISBLANK(INDEX('Policy Characteristics'!B:B,MATCH($C586,'Policy Characteristics'!$C:$C,0))),"",INDEX('Policy Characteristics'!B:B,MATCH($C586,'Policy Characteristics'!$C:$C,0)))</f>
        <v>Electrification + Hydrogen</v>
      </c>
      <c r="C586" s="274" t="str">
        <f t="shared" si="34"/>
        <v>Fraction of Industrial Fuel Use Shifted to Other Fuels</v>
      </c>
      <c r="D586" s="6" t="s">
        <v>3200</v>
      </c>
      <c r="E586" s="44" t="s">
        <v>2785</v>
      </c>
      <c r="F586" t="s">
        <v>3169</v>
      </c>
      <c r="G586" s="44" t="s">
        <v>3225</v>
      </c>
      <c r="H586" s="43">
        <v>1327</v>
      </c>
      <c r="I586" s="44" t="s">
        <v>45</v>
      </c>
      <c r="J586" s="274" t="str">
        <f>IF(ISBLANK(INDEX('Policy Characteristics'!D:D,MATCH($C586,'Policy Characteristics'!$C:$C,0))),"",INDEX('Policy Characteristics'!D:D,MATCH($C586,'Policy Characteristics'!$C:$C,0)))</f>
        <v>Electrification + Hydrogen</v>
      </c>
      <c r="K586" s="272" t="str">
        <f>IF(ISBLANK(INDEX('Policy Characteristics'!E:E,MATCH($C586,'Policy Characteristics'!$C:$C,0))),"",INDEX('Policy Characteristics'!E:E,MATCH($C586,'Policy Characteristics'!$C:$C,0)))</f>
        <v>indst fuel type shifting</v>
      </c>
      <c r="L586" s="285">
        <f>IF(ISBLANK(INDEX('Policy Characteristics'!F:F,MATCH($C586,'Policy Characteristics'!$C:$C,0))),"",INDEX('Policy Characteristics'!F:F,MATCH($C586,'Policy Characteristics'!$C:$C,0)))</f>
        <v>0</v>
      </c>
      <c r="M586" s="285">
        <f>IF(ISBLANK(INDEX('Policy Characteristics'!G:G,MATCH($C586,'Policy Characteristics'!$C:$C,0))),"",INDEX('Policy Characteristics'!G:G,MATCH($C586,'Policy Characteristics'!$C:$C,0)))</f>
        <v>1</v>
      </c>
      <c r="N586" s="285">
        <f>IF(ISBLANK(INDEX('Policy Characteristics'!H:H,MATCH($C586,'Policy Characteristics'!$C:$C,0))),"",INDEX('Policy Characteristics'!H:H,MATCH($C586,'Policy Characteristics'!$C:$C,0)))</f>
        <v>0.01</v>
      </c>
      <c r="O586" s="272" t="str">
        <f>IF(ISBLANK(INDEX('Policy Characteristics'!I:I,MATCH($C586,'Policy Characteristics'!$C:$C,0))),"",INDEX('Policy Characteristics'!I:I,MATCH($C586,'Policy Characteristics'!$C:$C,0)))</f>
        <v>% of fuel shifted</v>
      </c>
      <c r="P586" s="27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272" t="str">
        <f>IF(ISBLANK(INDEX('Policy Characteristics'!K:K,MATCH($C586,'Policy Characteristics'!$C:$C,0))),"",INDEX('Policy Characteristics'!K:K,MATCH($C586,'Policy Characteristics'!$C:$C,0)))</f>
        <v>industry-ag-main.html#fuel-switching</v>
      </c>
      <c r="R586" s="272" t="str">
        <f>IF(ISBLANK(INDEX('Policy Characteristics'!L:L,MATCH($C586,'Policy Characteristics'!$C:$C,0))),"",INDEX('Policy Characteristics'!L:L,MATCH($C586,'Policy Characteristics'!$C:$C,0)))</f>
        <v>industry-elec-and-hydrogen.html</v>
      </c>
    </row>
    <row r="587" spans="1:18" x14ac:dyDescent="0.25">
      <c r="A587" s="272" t="str">
        <f>IF(ISBLANK(INDEX('Policy Characteristics'!A:A,MATCH($C587,'Policy Characteristics'!$C:$C,0))),"",INDEX('Policy Characteristics'!A:A,MATCH($C587,'Policy Characteristics'!$C:$C,0)))</f>
        <v>Industry</v>
      </c>
      <c r="B587" s="272" t="str">
        <f>IF(ISBLANK(INDEX('Policy Characteristics'!B:B,MATCH($C587,'Policy Characteristics'!$C:$C,0))),"",INDEX('Policy Characteristics'!B:B,MATCH($C587,'Policy Characteristics'!$C:$C,0)))</f>
        <v>Electrification + Hydrogen</v>
      </c>
      <c r="C587" s="274" t="str">
        <f t="shared" si="34"/>
        <v>Fraction of Industrial Fuel Use Shifted to Other Fuels</v>
      </c>
      <c r="D587" s="6" t="s">
        <v>3201</v>
      </c>
      <c r="E587" s="44" t="s">
        <v>2445</v>
      </c>
      <c r="F587" t="s">
        <v>3170</v>
      </c>
      <c r="G587" s="44" t="s">
        <v>3216</v>
      </c>
      <c r="H587" s="43">
        <v>1328</v>
      </c>
      <c r="I587" s="44" t="s">
        <v>45</v>
      </c>
      <c r="J587" s="274" t="str">
        <f>IF(ISBLANK(INDEX('Policy Characteristics'!D:D,MATCH($C587,'Policy Characteristics'!$C:$C,0))),"",INDEX('Policy Characteristics'!D:D,MATCH($C587,'Policy Characteristics'!$C:$C,0)))</f>
        <v>Electrification + Hydrogen</v>
      </c>
      <c r="K587" s="272" t="str">
        <f>IF(ISBLANK(INDEX('Policy Characteristics'!E:E,MATCH($C587,'Policy Characteristics'!$C:$C,0))),"",INDEX('Policy Characteristics'!E:E,MATCH($C587,'Policy Characteristics'!$C:$C,0)))</f>
        <v>indst fuel type shifting</v>
      </c>
      <c r="L587" s="285">
        <f>IF(ISBLANK(INDEX('Policy Characteristics'!F:F,MATCH($C587,'Policy Characteristics'!$C:$C,0))),"",INDEX('Policy Characteristics'!F:F,MATCH($C587,'Policy Characteristics'!$C:$C,0)))</f>
        <v>0</v>
      </c>
      <c r="M587" s="285">
        <f>IF(ISBLANK(INDEX('Policy Characteristics'!G:G,MATCH($C587,'Policy Characteristics'!$C:$C,0))),"",INDEX('Policy Characteristics'!G:G,MATCH($C587,'Policy Characteristics'!$C:$C,0)))</f>
        <v>1</v>
      </c>
      <c r="N587" s="285">
        <f>IF(ISBLANK(INDEX('Policy Characteristics'!H:H,MATCH($C587,'Policy Characteristics'!$C:$C,0))),"",INDEX('Policy Characteristics'!H:H,MATCH($C587,'Policy Characteristics'!$C:$C,0)))</f>
        <v>0.01</v>
      </c>
      <c r="O587" s="272" t="str">
        <f>IF(ISBLANK(INDEX('Policy Characteristics'!I:I,MATCH($C587,'Policy Characteristics'!$C:$C,0))),"",INDEX('Policy Characteristics'!I:I,MATCH($C587,'Policy Characteristics'!$C:$C,0)))</f>
        <v>% of fuel shifted</v>
      </c>
      <c r="P587" s="27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272" t="str">
        <f>IF(ISBLANK(INDEX('Policy Characteristics'!K:K,MATCH($C587,'Policy Characteristics'!$C:$C,0))),"",INDEX('Policy Characteristics'!K:K,MATCH($C587,'Policy Characteristics'!$C:$C,0)))</f>
        <v>industry-ag-main.html#fuel-switching</v>
      </c>
      <c r="R587" s="272" t="str">
        <f>IF(ISBLANK(INDEX('Policy Characteristics'!L:L,MATCH($C587,'Policy Characteristics'!$C:$C,0))),"",INDEX('Policy Characteristics'!L:L,MATCH($C587,'Policy Characteristics'!$C:$C,0)))</f>
        <v>industry-elec-and-hydrogen.html</v>
      </c>
    </row>
    <row r="588" spans="1:18" x14ac:dyDescent="0.25">
      <c r="A588" s="272" t="str">
        <f>IF(ISBLANK(INDEX('Policy Characteristics'!A:A,MATCH($C588,'Policy Characteristics'!$C:$C,0))),"",INDEX('Policy Characteristics'!A:A,MATCH($C588,'Policy Characteristics'!$C:$C,0)))</f>
        <v>Industry</v>
      </c>
      <c r="B588" s="272" t="str">
        <f>IF(ISBLANK(INDEX('Policy Characteristics'!B:B,MATCH($C588,'Policy Characteristics'!$C:$C,0))),"",INDEX('Policy Characteristics'!B:B,MATCH($C588,'Policy Characteristics'!$C:$C,0)))</f>
        <v>Electrification + Hydrogen</v>
      </c>
      <c r="C588" s="274" t="str">
        <f t="shared" si="34"/>
        <v>Fraction of Industrial Fuel Use Shifted to Other Fuels</v>
      </c>
      <c r="D588" s="6" t="s">
        <v>3201</v>
      </c>
      <c r="E588" s="44" t="s">
        <v>2446</v>
      </c>
      <c r="F588" t="s">
        <v>3170</v>
      </c>
      <c r="G588" s="44" t="s">
        <v>3217</v>
      </c>
      <c r="H588" s="43">
        <v>1329</v>
      </c>
      <c r="I588" s="44" t="s">
        <v>46</v>
      </c>
      <c r="J588" s="274" t="str">
        <f>IF(ISBLANK(INDEX('Policy Characteristics'!D:D,MATCH($C588,'Policy Characteristics'!$C:$C,0))),"",INDEX('Policy Characteristics'!D:D,MATCH($C588,'Policy Characteristics'!$C:$C,0)))</f>
        <v>Electrification + Hydrogen</v>
      </c>
      <c r="K588" s="272" t="str">
        <f>IF(ISBLANK(INDEX('Policy Characteristics'!E:E,MATCH($C588,'Policy Characteristics'!$C:$C,0))),"",INDEX('Policy Characteristics'!E:E,MATCH($C588,'Policy Characteristics'!$C:$C,0)))</f>
        <v>indst fuel type shifting</v>
      </c>
      <c r="L588" s="285">
        <f>IF(ISBLANK(INDEX('Policy Characteristics'!F:F,MATCH($C588,'Policy Characteristics'!$C:$C,0))),"",INDEX('Policy Characteristics'!F:F,MATCH($C588,'Policy Characteristics'!$C:$C,0)))</f>
        <v>0</v>
      </c>
      <c r="M588" s="285">
        <f>IF(ISBLANK(INDEX('Policy Characteristics'!G:G,MATCH($C588,'Policy Characteristics'!$C:$C,0))),"",INDEX('Policy Characteristics'!G:G,MATCH($C588,'Policy Characteristics'!$C:$C,0)))</f>
        <v>1</v>
      </c>
      <c r="N588" s="285">
        <f>IF(ISBLANK(INDEX('Policy Characteristics'!H:H,MATCH($C588,'Policy Characteristics'!$C:$C,0))),"",INDEX('Policy Characteristics'!H:H,MATCH($C588,'Policy Characteristics'!$C:$C,0)))</f>
        <v>0.01</v>
      </c>
      <c r="O588" s="272" t="str">
        <f>IF(ISBLANK(INDEX('Policy Characteristics'!I:I,MATCH($C588,'Policy Characteristics'!$C:$C,0))),"",INDEX('Policy Characteristics'!I:I,MATCH($C588,'Policy Characteristics'!$C:$C,0)))</f>
        <v>% of fuel shifted</v>
      </c>
      <c r="P588" s="27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272" t="str">
        <f>IF(ISBLANK(INDEX('Policy Characteristics'!K:K,MATCH($C588,'Policy Characteristics'!$C:$C,0))),"",INDEX('Policy Characteristics'!K:K,MATCH($C588,'Policy Characteristics'!$C:$C,0)))</f>
        <v>industry-ag-main.html#fuel-switching</v>
      </c>
      <c r="R588" s="272" t="str">
        <f>IF(ISBLANK(INDEX('Policy Characteristics'!L:L,MATCH($C588,'Policy Characteristics'!$C:$C,0))),"",INDEX('Policy Characteristics'!L:L,MATCH($C588,'Policy Characteristics'!$C:$C,0)))</f>
        <v>industry-elec-and-hydrogen.html</v>
      </c>
    </row>
    <row r="589" spans="1:18" x14ac:dyDescent="0.25">
      <c r="A589" s="272" t="str">
        <f>IF(ISBLANK(INDEX('Policy Characteristics'!A:A,MATCH($C589,'Policy Characteristics'!$C:$C,0))),"",INDEX('Policy Characteristics'!A:A,MATCH($C589,'Policy Characteristics'!$C:$C,0)))</f>
        <v>Industry</v>
      </c>
      <c r="B589" s="272" t="str">
        <f>IF(ISBLANK(INDEX('Policy Characteristics'!B:B,MATCH($C589,'Policy Characteristics'!$C:$C,0))),"",INDEX('Policy Characteristics'!B:B,MATCH($C589,'Policy Characteristics'!$C:$C,0)))</f>
        <v>Electrification + Hydrogen</v>
      </c>
      <c r="C589" s="274" t="str">
        <f t="shared" si="34"/>
        <v>Fraction of Industrial Fuel Use Shifted to Other Fuels</v>
      </c>
      <c r="D589" s="6" t="s">
        <v>3201</v>
      </c>
      <c r="E589" s="44" t="s">
        <v>2447</v>
      </c>
      <c r="F589" t="s">
        <v>3170</v>
      </c>
      <c r="G589" s="44" t="s">
        <v>3218</v>
      </c>
      <c r="H589" s="43">
        <v>1330</v>
      </c>
      <c r="I589" s="44" t="s">
        <v>46</v>
      </c>
      <c r="J589" s="274" t="str">
        <f>IF(ISBLANK(INDEX('Policy Characteristics'!D:D,MATCH($C589,'Policy Characteristics'!$C:$C,0))),"",INDEX('Policy Characteristics'!D:D,MATCH($C589,'Policy Characteristics'!$C:$C,0)))</f>
        <v>Electrification + Hydrogen</v>
      </c>
      <c r="K589" s="272" t="str">
        <f>IF(ISBLANK(INDEX('Policy Characteristics'!E:E,MATCH($C589,'Policy Characteristics'!$C:$C,0))),"",INDEX('Policy Characteristics'!E:E,MATCH($C589,'Policy Characteristics'!$C:$C,0)))</f>
        <v>indst fuel type shifting</v>
      </c>
      <c r="L589" s="285">
        <f>IF(ISBLANK(INDEX('Policy Characteristics'!F:F,MATCH($C589,'Policy Characteristics'!$C:$C,0))),"",INDEX('Policy Characteristics'!F:F,MATCH($C589,'Policy Characteristics'!$C:$C,0)))</f>
        <v>0</v>
      </c>
      <c r="M589" s="285">
        <f>IF(ISBLANK(INDEX('Policy Characteristics'!G:G,MATCH($C589,'Policy Characteristics'!$C:$C,0))),"",INDEX('Policy Characteristics'!G:G,MATCH($C589,'Policy Characteristics'!$C:$C,0)))</f>
        <v>1</v>
      </c>
      <c r="N589" s="285">
        <f>IF(ISBLANK(INDEX('Policy Characteristics'!H:H,MATCH($C589,'Policy Characteristics'!$C:$C,0))),"",INDEX('Policy Characteristics'!H:H,MATCH($C589,'Policy Characteristics'!$C:$C,0)))</f>
        <v>0.01</v>
      </c>
      <c r="O589" s="272" t="str">
        <f>IF(ISBLANK(INDEX('Policy Characteristics'!I:I,MATCH($C589,'Policy Characteristics'!$C:$C,0))),"",INDEX('Policy Characteristics'!I:I,MATCH($C589,'Policy Characteristics'!$C:$C,0)))</f>
        <v>% of fuel shifted</v>
      </c>
      <c r="P589" s="27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272" t="str">
        <f>IF(ISBLANK(INDEX('Policy Characteristics'!K:K,MATCH($C589,'Policy Characteristics'!$C:$C,0))),"",INDEX('Policy Characteristics'!K:K,MATCH($C589,'Policy Characteristics'!$C:$C,0)))</f>
        <v>industry-ag-main.html#fuel-switching</v>
      </c>
      <c r="R589" s="272" t="str">
        <f>IF(ISBLANK(INDEX('Policy Characteristics'!L:L,MATCH($C589,'Policy Characteristics'!$C:$C,0))),"",INDEX('Policy Characteristics'!L:L,MATCH($C589,'Policy Characteristics'!$C:$C,0)))</f>
        <v>industry-elec-and-hydrogen.html</v>
      </c>
    </row>
    <row r="590" spans="1:18" x14ac:dyDescent="0.25">
      <c r="A590" s="272" t="str">
        <f>IF(ISBLANK(INDEX('Policy Characteristics'!A:A,MATCH($C590,'Policy Characteristics'!$C:$C,0))),"",INDEX('Policy Characteristics'!A:A,MATCH($C590,'Policy Characteristics'!$C:$C,0)))</f>
        <v>Industry</v>
      </c>
      <c r="B590" s="272" t="str">
        <f>IF(ISBLANK(INDEX('Policy Characteristics'!B:B,MATCH($C590,'Policy Characteristics'!$C:$C,0))),"",INDEX('Policy Characteristics'!B:B,MATCH($C590,'Policy Characteristics'!$C:$C,0)))</f>
        <v>Electrification + Hydrogen</v>
      </c>
      <c r="C590" s="274" t="str">
        <f t="shared" si="34"/>
        <v>Fraction of Industrial Fuel Use Shifted to Other Fuels</v>
      </c>
      <c r="D590" s="6" t="s">
        <v>3201</v>
      </c>
      <c r="E590" s="44" t="s">
        <v>2448</v>
      </c>
      <c r="F590" t="s">
        <v>3170</v>
      </c>
      <c r="G590" s="44" t="s">
        <v>3219</v>
      </c>
      <c r="H590" s="43">
        <v>1331</v>
      </c>
      <c r="I590" s="44" t="s">
        <v>46</v>
      </c>
      <c r="J590" s="274" t="str">
        <f>IF(ISBLANK(INDEX('Policy Characteristics'!D:D,MATCH($C590,'Policy Characteristics'!$C:$C,0))),"",INDEX('Policy Characteristics'!D:D,MATCH($C590,'Policy Characteristics'!$C:$C,0)))</f>
        <v>Electrification + Hydrogen</v>
      </c>
      <c r="K590" s="272" t="str">
        <f>IF(ISBLANK(INDEX('Policy Characteristics'!E:E,MATCH($C590,'Policy Characteristics'!$C:$C,0))),"",INDEX('Policy Characteristics'!E:E,MATCH($C590,'Policy Characteristics'!$C:$C,0)))</f>
        <v>indst fuel type shifting</v>
      </c>
      <c r="L590" s="285">
        <f>IF(ISBLANK(INDEX('Policy Characteristics'!F:F,MATCH($C590,'Policy Characteristics'!$C:$C,0))),"",INDEX('Policy Characteristics'!F:F,MATCH($C590,'Policy Characteristics'!$C:$C,0)))</f>
        <v>0</v>
      </c>
      <c r="M590" s="285">
        <f>IF(ISBLANK(INDEX('Policy Characteristics'!G:G,MATCH($C590,'Policy Characteristics'!$C:$C,0))),"",INDEX('Policy Characteristics'!G:G,MATCH($C590,'Policy Characteristics'!$C:$C,0)))</f>
        <v>1</v>
      </c>
      <c r="N590" s="285">
        <f>IF(ISBLANK(INDEX('Policy Characteristics'!H:H,MATCH($C590,'Policy Characteristics'!$C:$C,0))),"",INDEX('Policy Characteristics'!H:H,MATCH($C590,'Policy Characteristics'!$C:$C,0)))</f>
        <v>0.01</v>
      </c>
      <c r="O590" s="272" t="str">
        <f>IF(ISBLANK(INDEX('Policy Characteristics'!I:I,MATCH($C590,'Policy Characteristics'!$C:$C,0))),"",INDEX('Policy Characteristics'!I:I,MATCH($C590,'Policy Characteristics'!$C:$C,0)))</f>
        <v>% of fuel shifted</v>
      </c>
      <c r="P590" s="27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272" t="str">
        <f>IF(ISBLANK(INDEX('Policy Characteristics'!K:K,MATCH($C590,'Policy Characteristics'!$C:$C,0))),"",INDEX('Policy Characteristics'!K:K,MATCH($C590,'Policy Characteristics'!$C:$C,0)))</f>
        <v>industry-ag-main.html#fuel-switching</v>
      </c>
      <c r="R590" s="272" t="str">
        <f>IF(ISBLANK(INDEX('Policy Characteristics'!L:L,MATCH($C590,'Policy Characteristics'!$C:$C,0))),"",INDEX('Policy Characteristics'!L:L,MATCH($C590,'Policy Characteristics'!$C:$C,0)))</f>
        <v>industry-elec-and-hydrogen.html</v>
      </c>
    </row>
    <row r="591" spans="1:18" x14ac:dyDescent="0.25">
      <c r="A591" s="272" t="str">
        <f>IF(ISBLANK(INDEX('Policy Characteristics'!A:A,MATCH($C591,'Policy Characteristics'!$C:$C,0))),"",INDEX('Policy Characteristics'!A:A,MATCH($C591,'Policy Characteristics'!$C:$C,0)))</f>
        <v>Industry</v>
      </c>
      <c r="B591" s="272" t="str">
        <f>IF(ISBLANK(INDEX('Policy Characteristics'!B:B,MATCH($C591,'Policy Characteristics'!$C:$C,0))),"",INDEX('Policy Characteristics'!B:B,MATCH($C591,'Policy Characteristics'!$C:$C,0)))</f>
        <v>Electrification + Hydrogen</v>
      </c>
      <c r="C591" s="274" t="str">
        <f t="shared" si="34"/>
        <v>Fraction of Industrial Fuel Use Shifted to Other Fuels</v>
      </c>
      <c r="D591" s="6" t="s">
        <v>3201</v>
      </c>
      <c r="E591" s="44" t="s">
        <v>2449</v>
      </c>
      <c r="F591" t="s">
        <v>3170</v>
      </c>
      <c r="G591" s="44" t="s">
        <v>3220</v>
      </c>
      <c r="H591" s="43">
        <v>1332</v>
      </c>
      <c r="I591" s="44" t="s">
        <v>46</v>
      </c>
      <c r="J591" s="274" t="str">
        <f>IF(ISBLANK(INDEX('Policy Characteristics'!D:D,MATCH($C591,'Policy Characteristics'!$C:$C,0))),"",INDEX('Policy Characteristics'!D:D,MATCH($C591,'Policy Characteristics'!$C:$C,0)))</f>
        <v>Electrification + Hydrogen</v>
      </c>
      <c r="K591" s="272" t="str">
        <f>IF(ISBLANK(INDEX('Policy Characteristics'!E:E,MATCH($C591,'Policy Characteristics'!$C:$C,0))),"",INDEX('Policy Characteristics'!E:E,MATCH($C591,'Policy Characteristics'!$C:$C,0)))</f>
        <v>indst fuel type shifting</v>
      </c>
      <c r="L591" s="285">
        <f>IF(ISBLANK(INDEX('Policy Characteristics'!F:F,MATCH($C591,'Policy Characteristics'!$C:$C,0))),"",INDEX('Policy Characteristics'!F:F,MATCH($C591,'Policy Characteristics'!$C:$C,0)))</f>
        <v>0</v>
      </c>
      <c r="M591" s="285">
        <f>IF(ISBLANK(INDEX('Policy Characteristics'!G:G,MATCH($C591,'Policy Characteristics'!$C:$C,0))),"",INDEX('Policy Characteristics'!G:G,MATCH($C591,'Policy Characteristics'!$C:$C,0)))</f>
        <v>1</v>
      </c>
      <c r="N591" s="285">
        <f>IF(ISBLANK(INDEX('Policy Characteristics'!H:H,MATCH($C591,'Policy Characteristics'!$C:$C,0))),"",INDEX('Policy Characteristics'!H:H,MATCH($C591,'Policy Characteristics'!$C:$C,0)))</f>
        <v>0.01</v>
      </c>
      <c r="O591" s="272" t="str">
        <f>IF(ISBLANK(INDEX('Policy Characteristics'!I:I,MATCH($C591,'Policy Characteristics'!$C:$C,0))),"",INDEX('Policy Characteristics'!I:I,MATCH($C591,'Policy Characteristics'!$C:$C,0)))</f>
        <v>% of fuel shifted</v>
      </c>
      <c r="P591" s="27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272" t="str">
        <f>IF(ISBLANK(INDEX('Policy Characteristics'!K:K,MATCH($C591,'Policy Characteristics'!$C:$C,0))),"",INDEX('Policy Characteristics'!K:K,MATCH($C591,'Policy Characteristics'!$C:$C,0)))</f>
        <v>industry-ag-main.html#fuel-switching</v>
      </c>
      <c r="R591" s="272" t="str">
        <f>IF(ISBLANK(INDEX('Policy Characteristics'!L:L,MATCH($C591,'Policy Characteristics'!$C:$C,0))),"",INDEX('Policy Characteristics'!L:L,MATCH($C591,'Policy Characteristics'!$C:$C,0)))</f>
        <v>industry-elec-and-hydrogen.html</v>
      </c>
    </row>
    <row r="592" spans="1:18" x14ac:dyDescent="0.25">
      <c r="A592" s="272" t="str">
        <f>IF(ISBLANK(INDEX('Policy Characteristics'!A:A,MATCH($C592,'Policy Characteristics'!$C:$C,0))),"",INDEX('Policy Characteristics'!A:A,MATCH($C592,'Policy Characteristics'!$C:$C,0)))</f>
        <v>Industry</v>
      </c>
      <c r="B592" s="272" t="str">
        <f>IF(ISBLANK(INDEX('Policy Characteristics'!B:B,MATCH($C592,'Policy Characteristics'!$C:$C,0))),"",INDEX('Policy Characteristics'!B:B,MATCH($C592,'Policy Characteristics'!$C:$C,0)))</f>
        <v>Electrification + Hydrogen</v>
      </c>
      <c r="C592" s="274" t="str">
        <f t="shared" si="34"/>
        <v>Fraction of Industrial Fuel Use Shifted to Other Fuels</v>
      </c>
      <c r="D592" s="6" t="s">
        <v>3201</v>
      </c>
      <c r="E592" s="44" t="s">
        <v>2450</v>
      </c>
      <c r="F592" t="s">
        <v>3170</v>
      </c>
      <c r="G592" s="44" t="s">
        <v>3221</v>
      </c>
      <c r="H592" s="43">
        <v>1333</v>
      </c>
      <c r="I592" s="44" t="s">
        <v>46</v>
      </c>
      <c r="J592" s="274" t="str">
        <f>IF(ISBLANK(INDEX('Policy Characteristics'!D:D,MATCH($C592,'Policy Characteristics'!$C:$C,0))),"",INDEX('Policy Characteristics'!D:D,MATCH($C592,'Policy Characteristics'!$C:$C,0)))</f>
        <v>Electrification + Hydrogen</v>
      </c>
      <c r="K592" s="272" t="str">
        <f>IF(ISBLANK(INDEX('Policy Characteristics'!E:E,MATCH($C592,'Policy Characteristics'!$C:$C,0))),"",INDEX('Policy Characteristics'!E:E,MATCH($C592,'Policy Characteristics'!$C:$C,0)))</f>
        <v>indst fuel type shifting</v>
      </c>
      <c r="L592" s="285">
        <f>IF(ISBLANK(INDEX('Policy Characteristics'!F:F,MATCH($C592,'Policy Characteristics'!$C:$C,0))),"",INDEX('Policy Characteristics'!F:F,MATCH($C592,'Policy Characteristics'!$C:$C,0)))</f>
        <v>0</v>
      </c>
      <c r="M592" s="285">
        <f>IF(ISBLANK(INDEX('Policy Characteristics'!G:G,MATCH($C592,'Policy Characteristics'!$C:$C,0))),"",INDEX('Policy Characteristics'!G:G,MATCH($C592,'Policy Characteristics'!$C:$C,0)))</f>
        <v>1</v>
      </c>
      <c r="N592" s="285">
        <f>IF(ISBLANK(INDEX('Policy Characteristics'!H:H,MATCH($C592,'Policy Characteristics'!$C:$C,0))),"",INDEX('Policy Characteristics'!H:H,MATCH($C592,'Policy Characteristics'!$C:$C,0)))</f>
        <v>0.01</v>
      </c>
      <c r="O592" s="272" t="str">
        <f>IF(ISBLANK(INDEX('Policy Characteristics'!I:I,MATCH($C592,'Policy Characteristics'!$C:$C,0))),"",INDEX('Policy Characteristics'!I:I,MATCH($C592,'Policy Characteristics'!$C:$C,0)))</f>
        <v>% of fuel shifted</v>
      </c>
      <c r="P592" s="27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272" t="str">
        <f>IF(ISBLANK(INDEX('Policy Characteristics'!K:K,MATCH($C592,'Policy Characteristics'!$C:$C,0))),"",INDEX('Policy Characteristics'!K:K,MATCH($C592,'Policy Characteristics'!$C:$C,0)))</f>
        <v>industry-ag-main.html#fuel-switching</v>
      </c>
      <c r="R592" s="272" t="str">
        <f>IF(ISBLANK(INDEX('Policy Characteristics'!L:L,MATCH($C592,'Policy Characteristics'!$C:$C,0))),"",INDEX('Policy Characteristics'!L:L,MATCH($C592,'Policy Characteristics'!$C:$C,0)))</f>
        <v>industry-elec-and-hydrogen.html</v>
      </c>
    </row>
    <row r="593" spans="1:18" x14ac:dyDescent="0.25">
      <c r="A593" s="272" t="str">
        <f>IF(ISBLANK(INDEX('Policy Characteristics'!A:A,MATCH($C593,'Policy Characteristics'!$C:$C,0))),"",INDEX('Policy Characteristics'!A:A,MATCH($C593,'Policy Characteristics'!$C:$C,0)))</f>
        <v>Industry</v>
      </c>
      <c r="B593" s="272" t="str">
        <f>IF(ISBLANK(INDEX('Policy Characteristics'!B:B,MATCH($C593,'Policy Characteristics'!$C:$C,0))),"",INDEX('Policy Characteristics'!B:B,MATCH($C593,'Policy Characteristics'!$C:$C,0)))</f>
        <v>Electrification + Hydrogen</v>
      </c>
      <c r="C593" s="274" t="str">
        <f t="shared" si="34"/>
        <v>Fraction of Industrial Fuel Use Shifted to Other Fuels</v>
      </c>
      <c r="D593" s="6" t="s">
        <v>3201</v>
      </c>
      <c r="E593" s="44" t="s">
        <v>2786</v>
      </c>
      <c r="F593" t="s">
        <v>3170</v>
      </c>
      <c r="G593" s="44" t="s">
        <v>3222</v>
      </c>
      <c r="H593" s="43">
        <v>1334</v>
      </c>
      <c r="I593" s="44" t="s">
        <v>46</v>
      </c>
      <c r="J593" s="274" t="str">
        <f>IF(ISBLANK(INDEX('Policy Characteristics'!D:D,MATCH($C593,'Policy Characteristics'!$C:$C,0))),"",INDEX('Policy Characteristics'!D:D,MATCH($C593,'Policy Characteristics'!$C:$C,0)))</f>
        <v>Electrification + Hydrogen</v>
      </c>
      <c r="K593" s="272" t="str">
        <f>IF(ISBLANK(INDEX('Policy Characteristics'!E:E,MATCH($C593,'Policy Characteristics'!$C:$C,0))),"",INDEX('Policy Characteristics'!E:E,MATCH($C593,'Policy Characteristics'!$C:$C,0)))</f>
        <v>indst fuel type shifting</v>
      </c>
      <c r="L593" s="285">
        <f>IF(ISBLANK(INDEX('Policy Characteristics'!F:F,MATCH($C593,'Policy Characteristics'!$C:$C,0))),"",INDEX('Policy Characteristics'!F:F,MATCH($C593,'Policy Characteristics'!$C:$C,0)))</f>
        <v>0</v>
      </c>
      <c r="M593" s="285">
        <f>IF(ISBLANK(INDEX('Policy Characteristics'!G:G,MATCH($C593,'Policy Characteristics'!$C:$C,0))),"",INDEX('Policy Characteristics'!G:G,MATCH($C593,'Policy Characteristics'!$C:$C,0)))</f>
        <v>1</v>
      </c>
      <c r="N593" s="285">
        <f>IF(ISBLANK(INDEX('Policy Characteristics'!H:H,MATCH($C593,'Policy Characteristics'!$C:$C,0))),"",INDEX('Policy Characteristics'!H:H,MATCH($C593,'Policy Characteristics'!$C:$C,0)))</f>
        <v>0.01</v>
      </c>
      <c r="O593" s="272" t="str">
        <f>IF(ISBLANK(INDEX('Policy Characteristics'!I:I,MATCH($C593,'Policy Characteristics'!$C:$C,0))),"",INDEX('Policy Characteristics'!I:I,MATCH($C593,'Policy Characteristics'!$C:$C,0)))</f>
        <v>% of fuel shifted</v>
      </c>
      <c r="P593" s="27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272" t="str">
        <f>IF(ISBLANK(INDEX('Policy Characteristics'!K:K,MATCH($C593,'Policy Characteristics'!$C:$C,0))),"",INDEX('Policy Characteristics'!K:K,MATCH($C593,'Policy Characteristics'!$C:$C,0)))</f>
        <v>industry-ag-main.html#fuel-switching</v>
      </c>
      <c r="R593" s="272" t="str">
        <f>IF(ISBLANK(INDEX('Policy Characteristics'!L:L,MATCH($C593,'Policy Characteristics'!$C:$C,0))),"",INDEX('Policy Characteristics'!L:L,MATCH($C593,'Policy Characteristics'!$C:$C,0)))</f>
        <v>industry-elec-and-hydrogen.html</v>
      </c>
    </row>
    <row r="594" spans="1:18" x14ac:dyDescent="0.25">
      <c r="A594" s="272" t="str">
        <f>IF(ISBLANK(INDEX('Policy Characteristics'!A:A,MATCH($C594,'Policy Characteristics'!$C:$C,0))),"",INDEX('Policy Characteristics'!A:A,MATCH($C594,'Policy Characteristics'!$C:$C,0)))</f>
        <v>Industry</v>
      </c>
      <c r="B594" s="272" t="str">
        <f>IF(ISBLANK(INDEX('Policy Characteristics'!B:B,MATCH($C594,'Policy Characteristics'!$C:$C,0))),"",INDEX('Policy Characteristics'!B:B,MATCH($C594,'Policy Characteristics'!$C:$C,0)))</f>
        <v>Electrification + Hydrogen</v>
      </c>
      <c r="C594" s="274" t="str">
        <f t="shared" si="34"/>
        <v>Fraction of Industrial Fuel Use Shifted to Other Fuels</v>
      </c>
      <c r="D594" s="6" t="s">
        <v>3201</v>
      </c>
      <c r="E594" s="44" t="s">
        <v>2787</v>
      </c>
      <c r="F594" t="s">
        <v>3170</v>
      </c>
      <c r="G594" s="44" t="s">
        <v>3223</v>
      </c>
      <c r="H594" s="43">
        <v>1335</v>
      </c>
      <c r="I594" s="44" t="s">
        <v>46</v>
      </c>
      <c r="J594" s="274" t="str">
        <f>IF(ISBLANK(INDEX('Policy Characteristics'!D:D,MATCH($C594,'Policy Characteristics'!$C:$C,0))),"",INDEX('Policy Characteristics'!D:D,MATCH($C594,'Policy Characteristics'!$C:$C,0)))</f>
        <v>Electrification + Hydrogen</v>
      </c>
      <c r="K594" s="272" t="str">
        <f>IF(ISBLANK(INDEX('Policy Characteristics'!E:E,MATCH($C594,'Policy Characteristics'!$C:$C,0))),"",INDEX('Policy Characteristics'!E:E,MATCH($C594,'Policy Characteristics'!$C:$C,0)))</f>
        <v>indst fuel type shifting</v>
      </c>
      <c r="L594" s="285">
        <f>IF(ISBLANK(INDEX('Policy Characteristics'!F:F,MATCH($C594,'Policy Characteristics'!$C:$C,0))),"",INDEX('Policy Characteristics'!F:F,MATCH($C594,'Policy Characteristics'!$C:$C,0)))</f>
        <v>0</v>
      </c>
      <c r="M594" s="285">
        <f>IF(ISBLANK(INDEX('Policy Characteristics'!G:G,MATCH($C594,'Policy Characteristics'!$C:$C,0))),"",INDEX('Policy Characteristics'!G:G,MATCH($C594,'Policy Characteristics'!$C:$C,0)))</f>
        <v>1</v>
      </c>
      <c r="N594" s="285">
        <f>IF(ISBLANK(INDEX('Policy Characteristics'!H:H,MATCH($C594,'Policy Characteristics'!$C:$C,0))),"",INDEX('Policy Characteristics'!H:H,MATCH($C594,'Policy Characteristics'!$C:$C,0)))</f>
        <v>0.01</v>
      </c>
      <c r="O594" s="272" t="str">
        <f>IF(ISBLANK(INDEX('Policy Characteristics'!I:I,MATCH($C594,'Policy Characteristics'!$C:$C,0))),"",INDEX('Policy Characteristics'!I:I,MATCH($C594,'Policy Characteristics'!$C:$C,0)))</f>
        <v>% of fuel shifted</v>
      </c>
      <c r="P594" s="27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272" t="str">
        <f>IF(ISBLANK(INDEX('Policy Characteristics'!K:K,MATCH($C594,'Policy Characteristics'!$C:$C,0))),"",INDEX('Policy Characteristics'!K:K,MATCH($C594,'Policy Characteristics'!$C:$C,0)))</f>
        <v>industry-ag-main.html#fuel-switching</v>
      </c>
      <c r="R594" s="272" t="str">
        <f>IF(ISBLANK(INDEX('Policy Characteristics'!L:L,MATCH($C594,'Policy Characteristics'!$C:$C,0))),"",INDEX('Policy Characteristics'!L:L,MATCH($C594,'Policy Characteristics'!$C:$C,0)))</f>
        <v>industry-elec-and-hydrogen.html</v>
      </c>
    </row>
    <row r="595" spans="1:18" x14ac:dyDescent="0.25">
      <c r="A595" s="272" t="str">
        <f>IF(ISBLANK(INDEX('Policy Characteristics'!A:A,MATCH($C595,'Policy Characteristics'!$C:$C,0))),"",INDEX('Policy Characteristics'!A:A,MATCH($C595,'Policy Characteristics'!$C:$C,0)))</f>
        <v>Industry</v>
      </c>
      <c r="B595" s="272" t="str">
        <f>IF(ISBLANK(INDEX('Policy Characteristics'!B:B,MATCH($C595,'Policy Characteristics'!$C:$C,0))),"",INDEX('Policy Characteristics'!B:B,MATCH($C595,'Policy Characteristics'!$C:$C,0)))</f>
        <v>Electrification + Hydrogen</v>
      </c>
      <c r="C595" s="274" t="str">
        <f t="shared" si="34"/>
        <v>Fraction of Industrial Fuel Use Shifted to Other Fuels</v>
      </c>
      <c r="D595" s="6" t="s">
        <v>3201</v>
      </c>
      <c r="E595" s="44" t="s">
        <v>2788</v>
      </c>
      <c r="F595" t="s">
        <v>3170</v>
      </c>
      <c r="G595" s="44" t="s">
        <v>3224</v>
      </c>
      <c r="H595" s="43">
        <v>1336</v>
      </c>
      <c r="I595" s="44" t="s">
        <v>46</v>
      </c>
      <c r="J595" s="274" t="str">
        <f>IF(ISBLANK(INDEX('Policy Characteristics'!D:D,MATCH($C595,'Policy Characteristics'!$C:$C,0))),"",INDEX('Policy Characteristics'!D:D,MATCH($C595,'Policy Characteristics'!$C:$C,0)))</f>
        <v>Electrification + Hydrogen</v>
      </c>
      <c r="K595" s="272" t="str">
        <f>IF(ISBLANK(INDEX('Policy Characteristics'!E:E,MATCH($C595,'Policy Characteristics'!$C:$C,0))),"",INDEX('Policy Characteristics'!E:E,MATCH($C595,'Policy Characteristics'!$C:$C,0)))</f>
        <v>indst fuel type shifting</v>
      </c>
      <c r="L595" s="285">
        <f>IF(ISBLANK(INDEX('Policy Characteristics'!F:F,MATCH($C595,'Policy Characteristics'!$C:$C,0))),"",INDEX('Policy Characteristics'!F:F,MATCH($C595,'Policy Characteristics'!$C:$C,0)))</f>
        <v>0</v>
      </c>
      <c r="M595" s="285">
        <f>IF(ISBLANK(INDEX('Policy Characteristics'!G:G,MATCH($C595,'Policy Characteristics'!$C:$C,0))),"",INDEX('Policy Characteristics'!G:G,MATCH($C595,'Policy Characteristics'!$C:$C,0)))</f>
        <v>1</v>
      </c>
      <c r="N595" s="285">
        <f>IF(ISBLANK(INDEX('Policy Characteristics'!H:H,MATCH($C595,'Policy Characteristics'!$C:$C,0))),"",INDEX('Policy Characteristics'!H:H,MATCH($C595,'Policy Characteristics'!$C:$C,0)))</f>
        <v>0.01</v>
      </c>
      <c r="O595" s="272" t="str">
        <f>IF(ISBLANK(INDEX('Policy Characteristics'!I:I,MATCH($C595,'Policy Characteristics'!$C:$C,0))),"",INDEX('Policy Characteristics'!I:I,MATCH($C595,'Policy Characteristics'!$C:$C,0)))</f>
        <v>% of fuel shifted</v>
      </c>
      <c r="P595" s="27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272" t="str">
        <f>IF(ISBLANK(INDEX('Policy Characteristics'!K:K,MATCH($C595,'Policy Characteristics'!$C:$C,0))),"",INDEX('Policy Characteristics'!K:K,MATCH($C595,'Policy Characteristics'!$C:$C,0)))</f>
        <v>industry-ag-main.html#fuel-switching</v>
      </c>
      <c r="R595" s="272" t="str">
        <f>IF(ISBLANK(INDEX('Policy Characteristics'!L:L,MATCH($C595,'Policy Characteristics'!$C:$C,0))),"",INDEX('Policy Characteristics'!L:L,MATCH($C595,'Policy Characteristics'!$C:$C,0)))</f>
        <v>industry-elec-and-hydrogen.html</v>
      </c>
    </row>
    <row r="596" spans="1:18" x14ac:dyDescent="0.25">
      <c r="A596" s="272" t="str">
        <f>IF(ISBLANK(INDEX('Policy Characteristics'!A:A,MATCH($C596,'Policy Characteristics'!$C:$C,0))),"",INDEX('Policy Characteristics'!A:A,MATCH($C596,'Policy Characteristics'!$C:$C,0)))</f>
        <v>Industry</v>
      </c>
      <c r="B596" s="272" t="str">
        <f>IF(ISBLANK(INDEX('Policy Characteristics'!B:B,MATCH($C596,'Policy Characteristics'!$C:$C,0))),"",INDEX('Policy Characteristics'!B:B,MATCH($C596,'Policy Characteristics'!$C:$C,0)))</f>
        <v>Electrification + Hydrogen</v>
      </c>
      <c r="C596" s="274" t="str">
        <f t="shared" si="34"/>
        <v>Fraction of Industrial Fuel Use Shifted to Other Fuels</v>
      </c>
      <c r="D596" s="6" t="s">
        <v>3201</v>
      </c>
      <c r="E596" s="44" t="s">
        <v>2785</v>
      </c>
      <c r="F596" t="s">
        <v>3170</v>
      </c>
      <c r="G596" s="44" t="s">
        <v>3225</v>
      </c>
      <c r="H596" s="43">
        <v>1337</v>
      </c>
      <c r="I596" s="44" t="s">
        <v>45</v>
      </c>
      <c r="J596" s="274" t="str">
        <f>IF(ISBLANK(INDEX('Policy Characteristics'!D:D,MATCH($C596,'Policy Characteristics'!$C:$C,0))),"",INDEX('Policy Characteristics'!D:D,MATCH($C596,'Policy Characteristics'!$C:$C,0)))</f>
        <v>Electrification + Hydrogen</v>
      </c>
      <c r="K596" s="272" t="str">
        <f>IF(ISBLANK(INDEX('Policy Characteristics'!E:E,MATCH($C596,'Policy Characteristics'!$C:$C,0))),"",INDEX('Policy Characteristics'!E:E,MATCH($C596,'Policy Characteristics'!$C:$C,0)))</f>
        <v>indst fuel type shifting</v>
      </c>
      <c r="L596" s="285">
        <f>IF(ISBLANK(INDEX('Policy Characteristics'!F:F,MATCH($C596,'Policy Characteristics'!$C:$C,0))),"",INDEX('Policy Characteristics'!F:F,MATCH($C596,'Policy Characteristics'!$C:$C,0)))</f>
        <v>0</v>
      </c>
      <c r="M596" s="285">
        <f>IF(ISBLANK(INDEX('Policy Characteristics'!G:G,MATCH($C596,'Policy Characteristics'!$C:$C,0))),"",INDEX('Policy Characteristics'!G:G,MATCH($C596,'Policy Characteristics'!$C:$C,0)))</f>
        <v>1</v>
      </c>
      <c r="N596" s="285">
        <f>IF(ISBLANK(INDEX('Policy Characteristics'!H:H,MATCH($C596,'Policy Characteristics'!$C:$C,0))),"",INDEX('Policy Characteristics'!H:H,MATCH($C596,'Policy Characteristics'!$C:$C,0)))</f>
        <v>0.01</v>
      </c>
      <c r="O596" s="272" t="str">
        <f>IF(ISBLANK(INDEX('Policy Characteristics'!I:I,MATCH($C596,'Policy Characteristics'!$C:$C,0))),"",INDEX('Policy Characteristics'!I:I,MATCH($C596,'Policy Characteristics'!$C:$C,0)))</f>
        <v>% of fuel shifted</v>
      </c>
      <c r="P596" s="27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272" t="str">
        <f>IF(ISBLANK(INDEX('Policy Characteristics'!K:K,MATCH($C596,'Policy Characteristics'!$C:$C,0))),"",INDEX('Policy Characteristics'!K:K,MATCH($C596,'Policy Characteristics'!$C:$C,0)))</f>
        <v>industry-ag-main.html#fuel-switching</v>
      </c>
      <c r="R596" s="272" t="str">
        <f>IF(ISBLANK(INDEX('Policy Characteristics'!L:L,MATCH($C596,'Policy Characteristics'!$C:$C,0))),"",INDEX('Policy Characteristics'!L:L,MATCH($C596,'Policy Characteristics'!$C:$C,0)))</f>
        <v>industry-elec-and-hydrogen.html</v>
      </c>
    </row>
    <row r="597" spans="1:18" x14ac:dyDescent="0.25">
      <c r="A597" s="272" t="str">
        <f>IF(ISBLANK(INDEX('Policy Characteristics'!A:A,MATCH($C597,'Policy Characteristics'!$C:$C,0))),"",INDEX('Policy Characteristics'!A:A,MATCH($C597,'Policy Characteristics'!$C:$C,0)))</f>
        <v>Industry</v>
      </c>
      <c r="B597" s="272" t="str">
        <f>IF(ISBLANK(INDEX('Policy Characteristics'!B:B,MATCH($C597,'Policy Characteristics'!$C:$C,0))),"",INDEX('Policy Characteristics'!B:B,MATCH($C597,'Policy Characteristics'!$C:$C,0)))</f>
        <v>Electrification + Hydrogen</v>
      </c>
      <c r="C597" s="274" t="str">
        <f t="shared" si="34"/>
        <v>Fraction of Industrial Fuel Use Shifted to Other Fuels</v>
      </c>
      <c r="D597" s="6" t="s">
        <v>3202</v>
      </c>
      <c r="E597" s="44" t="s">
        <v>2445</v>
      </c>
      <c r="F597" t="s">
        <v>2647</v>
      </c>
      <c r="G597" s="44" t="s">
        <v>3216</v>
      </c>
      <c r="H597" s="43">
        <v>1338</v>
      </c>
      <c r="I597" s="44" t="s">
        <v>45</v>
      </c>
      <c r="J597" s="274" t="str">
        <f>IF(ISBLANK(INDEX('Policy Characteristics'!D:D,MATCH($C597,'Policy Characteristics'!$C:$C,0))),"",INDEX('Policy Characteristics'!D:D,MATCH($C597,'Policy Characteristics'!$C:$C,0)))</f>
        <v>Electrification + Hydrogen</v>
      </c>
      <c r="K597" s="272" t="str">
        <f>IF(ISBLANK(INDEX('Policy Characteristics'!E:E,MATCH($C597,'Policy Characteristics'!$C:$C,0))),"",INDEX('Policy Characteristics'!E:E,MATCH($C597,'Policy Characteristics'!$C:$C,0)))</f>
        <v>indst fuel type shifting</v>
      </c>
      <c r="L597" s="285">
        <f>IF(ISBLANK(INDEX('Policy Characteristics'!F:F,MATCH($C597,'Policy Characteristics'!$C:$C,0))),"",INDEX('Policy Characteristics'!F:F,MATCH($C597,'Policy Characteristics'!$C:$C,0)))</f>
        <v>0</v>
      </c>
      <c r="M597" s="285">
        <f>IF(ISBLANK(INDEX('Policy Characteristics'!G:G,MATCH($C597,'Policy Characteristics'!$C:$C,0))),"",INDEX('Policy Characteristics'!G:G,MATCH($C597,'Policy Characteristics'!$C:$C,0)))</f>
        <v>1</v>
      </c>
      <c r="N597" s="285">
        <f>IF(ISBLANK(INDEX('Policy Characteristics'!H:H,MATCH($C597,'Policy Characteristics'!$C:$C,0))),"",INDEX('Policy Characteristics'!H:H,MATCH($C597,'Policy Characteristics'!$C:$C,0)))</f>
        <v>0.01</v>
      </c>
      <c r="O597" s="272" t="str">
        <f>IF(ISBLANK(INDEX('Policy Characteristics'!I:I,MATCH($C597,'Policy Characteristics'!$C:$C,0))),"",INDEX('Policy Characteristics'!I:I,MATCH($C597,'Policy Characteristics'!$C:$C,0)))</f>
        <v>% of fuel shifted</v>
      </c>
      <c r="P597" s="27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272" t="str">
        <f>IF(ISBLANK(INDEX('Policy Characteristics'!K:K,MATCH($C597,'Policy Characteristics'!$C:$C,0))),"",INDEX('Policy Characteristics'!K:K,MATCH($C597,'Policy Characteristics'!$C:$C,0)))</f>
        <v>industry-ag-main.html#fuel-switching</v>
      </c>
      <c r="R597" s="272" t="str">
        <f>IF(ISBLANK(INDEX('Policy Characteristics'!L:L,MATCH($C597,'Policy Characteristics'!$C:$C,0))),"",INDEX('Policy Characteristics'!L:L,MATCH($C597,'Policy Characteristics'!$C:$C,0)))</f>
        <v>industry-elec-and-hydrogen.html</v>
      </c>
    </row>
    <row r="598" spans="1:18" x14ac:dyDescent="0.25">
      <c r="A598" s="272" t="str">
        <f>IF(ISBLANK(INDEX('Policy Characteristics'!A:A,MATCH($C598,'Policy Characteristics'!$C:$C,0))),"",INDEX('Policy Characteristics'!A:A,MATCH($C598,'Policy Characteristics'!$C:$C,0)))</f>
        <v>Industry</v>
      </c>
      <c r="B598" s="272" t="str">
        <f>IF(ISBLANK(INDEX('Policy Characteristics'!B:B,MATCH($C598,'Policy Characteristics'!$C:$C,0))),"",INDEX('Policy Characteristics'!B:B,MATCH($C598,'Policy Characteristics'!$C:$C,0)))</f>
        <v>Electrification + Hydrogen</v>
      </c>
      <c r="C598" s="274" t="str">
        <f t="shared" si="34"/>
        <v>Fraction of Industrial Fuel Use Shifted to Other Fuels</v>
      </c>
      <c r="D598" s="6" t="s">
        <v>3202</v>
      </c>
      <c r="E598" s="44" t="s">
        <v>2446</v>
      </c>
      <c r="F598" t="s">
        <v>2647</v>
      </c>
      <c r="G598" s="44" t="s">
        <v>3217</v>
      </c>
      <c r="H598" s="43">
        <v>1339</v>
      </c>
      <c r="I598" s="44" t="s">
        <v>46</v>
      </c>
      <c r="J598" s="274" t="str">
        <f>IF(ISBLANK(INDEX('Policy Characteristics'!D:D,MATCH($C598,'Policy Characteristics'!$C:$C,0))),"",INDEX('Policy Characteristics'!D:D,MATCH($C598,'Policy Characteristics'!$C:$C,0)))</f>
        <v>Electrification + Hydrogen</v>
      </c>
      <c r="K598" s="272" t="str">
        <f>IF(ISBLANK(INDEX('Policy Characteristics'!E:E,MATCH($C598,'Policy Characteristics'!$C:$C,0))),"",INDEX('Policy Characteristics'!E:E,MATCH($C598,'Policy Characteristics'!$C:$C,0)))</f>
        <v>indst fuel type shifting</v>
      </c>
      <c r="L598" s="285">
        <f>IF(ISBLANK(INDEX('Policy Characteristics'!F:F,MATCH($C598,'Policy Characteristics'!$C:$C,0))),"",INDEX('Policy Characteristics'!F:F,MATCH($C598,'Policy Characteristics'!$C:$C,0)))</f>
        <v>0</v>
      </c>
      <c r="M598" s="285">
        <f>IF(ISBLANK(INDEX('Policy Characteristics'!G:G,MATCH($C598,'Policy Characteristics'!$C:$C,0))),"",INDEX('Policy Characteristics'!G:G,MATCH($C598,'Policy Characteristics'!$C:$C,0)))</f>
        <v>1</v>
      </c>
      <c r="N598" s="285">
        <f>IF(ISBLANK(INDEX('Policy Characteristics'!H:H,MATCH($C598,'Policy Characteristics'!$C:$C,0))),"",INDEX('Policy Characteristics'!H:H,MATCH($C598,'Policy Characteristics'!$C:$C,0)))</f>
        <v>0.01</v>
      </c>
      <c r="O598" s="272" t="str">
        <f>IF(ISBLANK(INDEX('Policy Characteristics'!I:I,MATCH($C598,'Policy Characteristics'!$C:$C,0))),"",INDEX('Policy Characteristics'!I:I,MATCH($C598,'Policy Characteristics'!$C:$C,0)))</f>
        <v>% of fuel shifted</v>
      </c>
      <c r="P598" s="27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272" t="str">
        <f>IF(ISBLANK(INDEX('Policy Characteristics'!K:K,MATCH($C598,'Policy Characteristics'!$C:$C,0))),"",INDEX('Policy Characteristics'!K:K,MATCH($C598,'Policy Characteristics'!$C:$C,0)))</f>
        <v>industry-ag-main.html#fuel-switching</v>
      </c>
      <c r="R598" s="272" t="str">
        <f>IF(ISBLANK(INDEX('Policy Characteristics'!L:L,MATCH($C598,'Policy Characteristics'!$C:$C,0))),"",INDEX('Policy Characteristics'!L:L,MATCH($C598,'Policy Characteristics'!$C:$C,0)))</f>
        <v>industry-elec-and-hydrogen.html</v>
      </c>
    </row>
    <row r="599" spans="1:18" x14ac:dyDescent="0.25">
      <c r="A599" s="272" t="str">
        <f>IF(ISBLANK(INDEX('Policy Characteristics'!A:A,MATCH($C599,'Policy Characteristics'!$C:$C,0))),"",INDEX('Policy Characteristics'!A:A,MATCH($C599,'Policy Characteristics'!$C:$C,0)))</f>
        <v>Industry</v>
      </c>
      <c r="B599" s="272" t="str">
        <f>IF(ISBLANK(INDEX('Policy Characteristics'!B:B,MATCH($C599,'Policy Characteristics'!$C:$C,0))),"",INDEX('Policy Characteristics'!B:B,MATCH($C599,'Policy Characteristics'!$C:$C,0)))</f>
        <v>Electrification + Hydrogen</v>
      </c>
      <c r="C599" s="274" t="str">
        <f t="shared" si="34"/>
        <v>Fraction of Industrial Fuel Use Shifted to Other Fuels</v>
      </c>
      <c r="D599" s="6" t="s">
        <v>3202</v>
      </c>
      <c r="E599" s="44" t="s">
        <v>2447</v>
      </c>
      <c r="F599" t="s">
        <v>2647</v>
      </c>
      <c r="G599" s="44" t="s">
        <v>3218</v>
      </c>
      <c r="H599" s="43">
        <v>1340</v>
      </c>
      <c r="I599" s="44" t="s">
        <v>46</v>
      </c>
      <c r="J599" s="274" t="str">
        <f>IF(ISBLANK(INDEX('Policy Characteristics'!D:D,MATCH($C599,'Policy Characteristics'!$C:$C,0))),"",INDEX('Policy Characteristics'!D:D,MATCH($C599,'Policy Characteristics'!$C:$C,0)))</f>
        <v>Electrification + Hydrogen</v>
      </c>
      <c r="K599" s="272" t="str">
        <f>IF(ISBLANK(INDEX('Policy Characteristics'!E:E,MATCH($C599,'Policy Characteristics'!$C:$C,0))),"",INDEX('Policy Characteristics'!E:E,MATCH($C599,'Policy Characteristics'!$C:$C,0)))</f>
        <v>indst fuel type shifting</v>
      </c>
      <c r="L599" s="285">
        <f>IF(ISBLANK(INDEX('Policy Characteristics'!F:F,MATCH($C599,'Policy Characteristics'!$C:$C,0))),"",INDEX('Policy Characteristics'!F:F,MATCH($C599,'Policy Characteristics'!$C:$C,0)))</f>
        <v>0</v>
      </c>
      <c r="M599" s="285">
        <f>IF(ISBLANK(INDEX('Policy Characteristics'!G:G,MATCH($C599,'Policy Characteristics'!$C:$C,0))),"",INDEX('Policy Characteristics'!G:G,MATCH($C599,'Policy Characteristics'!$C:$C,0)))</f>
        <v>1</v>
      </c>
      <c r="N599" s="285">
        <f>IF(ISBLANK(INDEX('Policy Characteristics'!H:H,MATCH($C599,'Policy Characteristics'!$C:$C,0))),"",INDEX('Policy Characteristics'!H:H,MATCH($C599,'Policy Characteristics'!$C:$C,0)))</f>
        <v>0.01</v>
      </c>
      <c r="O599" s="272" t="str">
        <f>IF(ISBLANK(INDEX('Policy Characteristics'!I:I,MATCH($C599,'Policy Characteristics'!$C:$C,0))),"",INDEX('Policy Characteristics'!I:I,MATCH($C599,'Policy Characteristics'!$C:$C,0)))</f>
        <v>% of fuel shifted</v>
      </c>
      <c r="P599" s="27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272" t="str">
        <f>IF(ISBLANK(INDEX('Policy Characteristics'!K:K,MATCH($C599,'Policy Characteristics'!$C:$C,0))),"",INDEX('Policy Characteristics'!K:K,MATCH($C599,'Policy Characteristics'!$C:$C,0)))</f>
        <v>industry-ag-main.html#fuel-switching</v>
      </c>
      <c r="R599" s="272" t="str">
        <f>IF(ISBLANK(INDEX('Policy Characteristics'!L:L,MATCH($C599,'Policy Characteristics'!$C:$C,0))),"",INDEX('Policy Characteristics'!L:L,MATCH($C599,'Policy Characteristics'!$C:$C,0)))</f>
        <v>industry-elec-and-hydrogen.html</v>
      </c>
    </row>
    <row r="600" spans="1:18" x14ac:dyDescent="0.25">
      <c r="A600" s="272" t="str">
        <f>IF(ISBLANK(INDEX('Policy Characteristics'!A:A,MATCH($C600,'Policy Characteristics'!$C:$C,0))),"",INDEX('Policy Characteristics'!A:A,MATCH($C600,'Policy Characteristics'!$C:$C,0)))</f>
        <v>Industry</v>
      </c>
      <c r="B600" s="272" t="str">
        <f>IF(ISBLANK(INDEX('Policy Characteristics'!B:B,MATCH($C600,'Policy Characteristics'!$C:$C,0))),"",INDEX('Policy Characteristics'!B:B,MATCH($C600,'Policy Characteristics'!$C:$C,0)))</f>
        <v>Electrification + Hydrogen</v>
      </c>
      <c r="C600" s="274" t="str">
        <f t="shared" si="34"/>
        <v>Fraction of Industrial Fuel Use Shifted to Other Fuels</v>
      </c>
      <c r="D600" s="6" t="s">
        <v>3202</v>
      </c>
      <c r="E600" s="44" t="s">
        <v>2448</v>
      </c>
      <c r="F600" t="s">
        <v>2647</v>
      </c>
      <c r="G600" s="44" t="s">
        <v>3219</v>
      </c>
      <c r="H600" s="43">
        <v>1341</v>
      </c>
      <c r="I600" s="44" t="s">
        <v>46</v>
      </c>
      <c r="J600" s="274" t="str">
        <f>IF(ISBLANK(INDEX('Policy Characteristics'!D:D,MATCH($C600,'Policy Characteristics'!$C:$C,0))),"",INDEX('Policy Characteristics'!D:D,MATCH($C600,'Policy Characteristics'!$C:$C,0)))</f>
        <v>Electrification + Hydrogen</v>
      </c>
      <c r="K600" s="272" t="str">
        <f>IF(ISBLANK(INDEX('Policy Characteristics'!E:E,MATCH($C600,'Policy Characteristics'!$C:$C,0))),"",INDEX('Policy Characteristics'!E:E,MATCH($C600,'Policy Characteristics'!$C:$C,0)))</f>
        <v>indst fuel type shifting</v>
      </c>
      <c r="L600" s="285">
        <f>IF(ISBLANK(INDEX('Policy Characteristics'!F:F,MATCH($C600,'Policy Characteristics'!$C:$C,0))),"",INDEX('Policy Characteristics'!F:F,MATCH($C600,'Policy Characteristics'!$C:$C,0)))</f>
        <v>0</v>
      </c>
      <c r="M600" s="285">
        <f>IF(ISBLANK(INDEX('Policy Characteristics'!G:G,MATCH($C600,'Policy Characteristics'!$C:$C,0))),"",INDEX('Policy Characteristics'!G:G,MATCH($C600,'Policy Characteristics'!$C:$C,0)))</f>
        <v>1</v>
      </c>
      <c r="N600" s="285">
        <f>IF(ISBLANK(INDEX('Policy Characteristics'!H:H,MATCH($C600,'Policy Characteristics'!$C:$C,0))),"",INDEX('Policy Characteristics'!H:H,MATCH($C600,'Policy Characteristics'!$C:$C,0)))</f>
        <v>0.01</v>
      </c>
      <c r="O600" s="272" t="str">
        <f>IF(ISBLANK(INDEX('Policy Characteristics'!I:I,MATCH($C600,'Policy Characteristics'!$C:$C,0))),"",INDEX('Policy Characteristics'!I:I,MATCH($C600,'Policy Characteristics'!$C:$C,0)))</f>
        <v>% of fuel shifted</v>
      </c>
      <c r="P600" s="27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272" t="str">
        <f>IF(ISBLANK(INDEX('Policy Characteristics'!K:K,MATCH($C600,'Policy Characteristics'!$C:$C,0))),"",INDEX('Policy Characteristics'!K:K,MATCH($C600,'Policy Characteristics'!$C:$C,0)))</f>
        <v>industry-ag-main.html#fuel-switching</v>
      </c>
      <c r="R600" s="272" t="str">
        <f>IF(ISBLANK(INDEX('Policy Characteristics'!L:L,MATCH($C600,'Policy Characteristics'!$C:$C,0))),"",INDEX('Policy Characteristics'!L:L,MATCH($C600,'Policy Characteristics'!$C:$C,0)))</f>
        <v>industry-elec-and-hydrogen.html</v>
      </c>
    </row>
    <row r="601" spans="1:18" x14ac:dyDescent="0.25">
      <c r="A601" s="272" t="str">
        <f>IF(ISBLANK(INDEX('Policy Characteristics'!A:A,MATCH($C601,'Policy Characteristics'!$C:$C,0))),"",INDEX('Policy Characteristics'!A:A,MATCH($C601,'Policy Characteristics'!$C:$C,0)))</f>
        <v>Industry</v>
      </c>
      <c r="B601" s="272" t="str">
        <f>IF(ISBLANK(INDEX('Policy Characteristics'!B:B,MATCH($C601,'Policy Characteristics'!$C:$C,0))),"",INDEX('Policy Characteristics'!B:B,MATCH($C601,'Policy Characteristics'!$C:$C,0)))</f>
        <v>Electrification + Hydrogen</v>
      </c>
      <c r="C601" s="274" t="str">
        <f t="shared" si="34"/>
        <v>Fraction of Industrial Fuel Use Shifted to Other Fuels</v>
      </c>
      <c r="D601" s="6" t="s">
        <v>3202</v>
      </c>
      <c r="E601" s="44" t="s">
        <v>2449</v>
      </c>
      <c r="F601" t="s">
        <v>2647</v>
      </c>
      <c r="G601" s="44" t="s">
        <v>3220</v>
      </c>
      <c r="H601" s="43">
        <v>1342</v>
      </c>
      <c r="I601" s="44" t="s">
        <v>46</v>
      </c>
      <c r="J601" s="274" t="str">
        <f>IF(ISBLANK(INDEX('Policy Characteristics'!D:D,MATCH($C601,'Policy Characteristics'!$C:$C,0))),"",INDEX('Policy Characteristics'!D:D,MATCH($C601,'Policy Characteristics'!$C:$C,0)))</f>
        <v>Electrification + Hydrogen</v>
      </c>
      <c r="K601" s="272" t="str">
        <f>IF(ISBLANK(INDEX('Policy Characteristics'!E:E,MATCH($C601,'Policy Characteristics'!$C:$C,0))),"",INDEX('Policy Characteristics'!E:E,MATCH($C601,'Policy Characteristics'!$C:$C,0)))</f>
        <v>indst fuel type shifting</v>
      </c>
      <c r="L601" s="285">
        <f>IF(ISBLANK(INDEX('Policy Characteristics'!F:F,MATCH($C601,'Policy Characteristics'!$C:$C,0))),"",INDEX('Policy Characteristics'!F:F,MATCH($C601,'Policy Characteristics'!$C:$C,0)))</f>
        <v>0</v>
      </c>
      <c r="M601" s="285">
        <f>IF(ISBLANK(INDEX('Policy Characteristics'!G:G,MATCH($C601,'Policy Characteristics'!$C:$C,0))),"",INDEX('Policy Characteristics'!G:G,MATCH($C601,'Policy Characteristics'!$C:$C,0)))</f>
        <v>1</v>
      </c>
      <c r="N601" s="285">
        <f>IF(ISBLANK(INDEX('Policy Characteristics'!H:H,MATCH($C601,'Policy Characteristics'!$C:$C,0))),"",INDEX('Policy Characteristics'!H:H,MATCH($C601,'Policy Characteristics'!$C:$C,0)))</f>
        <v>0.01</v>
      </c>
      <c r="O601" s="272" t="str">
        <f>IF(ISBLANK(INDEX('Policy Characteristics'!I:I,MATCH($C601,'Policy Characteristics'!$C:$C,0))),"",INDEX('Policy Characteristics'!I:I,MATCH($C601,'Policy Characteristics'!$C:$C,0)))</f>
        <v>% of fuel shifted</v>
      </c>
      <c r="P601" s="27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272" t="str">
        <f>IF(ISBLANK(INDEX('Policy Characteristics'!K:K,MATCH($C601,'Policy Characteristics'!$C:$C,0))),"",INDEX('Policy Characteristics'!K:K,MATCH($C601,'Policy Characteristics'!$C:$C,0)))</f>
        <v>industry-ag-main.html#fuel-switching</v>
      </c>
      <c r="R601" s="272" t="str">
        <f>IF(ISBLANK(INDEX('Policy Characteristics'!L:L,MATCH($C601,'Policy Characteristics'!$C:$C,0))),"",INDEX('Policy Characteristics'!L:L,MATCH($C601,'Policy Characteristics'!$C:$C,0)))</f>
        <v>industry-elec-and-hydrogen.html</v>
      </c>
    </row>
    <row r="602" spans="1:18" x14ac:dyDescent="0.25">
      <c r="A602" s="272" t="str">
        <f>IF(ISBLANK(INDEX('Policy Characteristics'!A:A,MATCH($C602,'Policy Characteristics'!$C:$C,0))),"",INDEX('Policy Characteristics'!A:A,MATCH($C602,'Policy Characteristics'!$C:$C,0)))</f>
        <v>Industry</v>
      </c>
      <c r="B602" s="272" t="str">
        <f>IF(ISBLANK(INDEX('Policy Characteristics'!B:B,MATCH($C602,'Policy Characteristics'!$C:$C,0))),"",INDEX('Policy Characteristics'!B:B,MATCH($C602,'Policy Characteristics'!$C:$C,0)))</f>
        <v>Electrification + Hydrogen</v>
      </c>
      <c r="C602" s="274" t="str">
        <f t="shared" si="34"/>
        <v>Fraction of Industrial Fuel Use Shifted to Other Fuels</v>
      </c>
      <c r="D602" s="6" t="s">
        <v>3202</v>
      </c>
      <c r="E602" s="44" t="s">
        <v>2450</v>
      </c>
      <c r="F602" t="s">
        <v>2647</v>
      </c>
      <c r="G602" s="44" t="s">
        <v>3221</v>
      </c>
      <c r="H602" s="43">
        <v>1343</v>
      </c>
      <c r="I602" s="44" t="s">
        <v>46</v>
      </c>
      <c r="J602" s="274" t="str">
        <f>IF(ISBLANK(INDEX('Policy Characteristics'!D:D,MATCH($C602,'Policy Characteristics'!$C:$C,0))),"",INDEX('Policy Characteristics'!D:D,MATCH($C602,'Policy Characteristics'!$C:$C,0)))</f>
        <v>Electrification + Hydrogen</v>
      </c>
      <c r="K602" s="272" t="str">
        <f>IF(ISBLANK(INDEX('Policy Characteristics'!E:E,MATCH($C602,'Policy Characteristics'!$C:$C,0))),"",INDEX('Policy Characteristics'!E:E,MATCH($C602,'Policy Characteristics'!$C:$C,0)))</f>
        <v>indst fuel type shifting</v>
      </c>
      <c r="L602" s="285">
        <f>IF(ISBLANK(INDEX('Policy Characteristics'!F:F,MATCH($C602,'Policy Characteristics'!$C:$C,0))),"",INDEX('Policy Characteristics'!F:F,MATCH($C602,'Policy Characteristics'!$C:$C,0)))</f>
        <v>0</v>
      </c>
      <c r="M602" s="285">
        <f>IF(ISBLANK(INDEX('Policy Characteristics'!G:G,MATCH($C602,'Policy Characteristics'!$C:$C,0))),"",INDEX('Policy Characteristics'!G:G,MATCH($C602,'Policy Characteristics'!$C:$C,0)))</f>
        <v>1</v>
      </c>
      <c r="N602" s="285">
        <f>IF(ISBLANK(INDEX('Policy Characteristics'!H:H,MATCH($C602,'Policy Characteristics'!$C:$C,0))),"",INDEX('Policy Characteristics'!H:H,MATCH($C602,'Policy Characteristics'!$C:$C,0)))</f>
        <v>0.01</v>
      </c>
      <c r="O602" s="272" t="str">
        <f>IF(ISBLANK(INDEX('Policy Characteristics'!I:I,MATCH($C602,'Policy Characteristics'!$C:$C,0))),"",INDEX('Policy Characteristics'!I:I,MATCH($C602,'Policy Characteristics'!$C:$C,0)))</f>
        <v>% of fuel shifted</v>
      </c>
      <c r="P602" s="27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272" t="str">
        <f>IF(ISBLANK(INDEX('Policy Characteristics'!K:K,MATCH($C602,'Policy Characteristics'!$C:$C,0))),"",INDEX('Policy Characteristics'!K:K,MATCH($C602,'Policy Characteristics'!$C:$C,0)))</f>
        <v>industry-ag-main.html#fuel-switching</v>
      </c>
      <c r="R602" s="272" t="str">
        <f>IF(ISBLANK(INDEX('Policy Characteristics'!L:L,MATCH($C602,'Policy Characteristics'!$C:$C,0))),"",INDEX('Policy Characteristics'!L:L,MATCH($C602,'Policy Characteristics'!$C:$C,0)))</f>
        <v>industry-elec-and-hydrogen.html</v>
      </c>
    </row>
    <row r="603" spans="1:18" x14ac:dyDescent="0.25">
      <c r="A603" s="272" t="str">
        <f>IF(ISBLANK(INDEX('Policy Characteristics'!A:A,MATCH($C603,'Policy Characteristics'!$C:$C,0))),"",INDEX('Policy Characteristics'!A:A,MATCH($C603,'Policy Characteristics'!$C:$C,0)))</f>
        <v>Industry</v>
      </c>
      <c r="B603" s="272" t="str">
        <f>IF(ISBLANK(INDEX('Policy Characteristics'!B:B,MATCH($C603,'Policy Characteristics'!$C:$C,0))),"",INDEX('Policy Characteristics'!B:B,MATCH($C603,'Policy Characteristics'!$C:$C,0)))</f>
        <v>Electrification + Hydrogen</v>
      </c>
      <c r="C603" s="274" t="str">
        <f t="shared" si="34"/>
        <v>Fraction of Industrial Fuel Use Shifted to Other Fuels</v>
      </c>
      <c r="D603" s="6" t="s">
        <v>3202</v>
      </c>
      <c r="E603" s="44" t="s">
        <v>2786</v>
      </c>
      <c r="F603" t="s">
        <v>2647</v>
      </c>
      <c r="G603" s="44" t="s">
        <v>3222</v>
      </c>
      <c r="H603" s="43">
        <v>1344</v>
      </c>
      <c r="I603" s="44" t="s">
        <v>46</v>
      </c>
      <c r="J603" s="274" t="str">
        <f>IF(ISBLANK(INDEX('Policy Characteristics'!D:D,MATCH($C603,'Policy Characteristics'!$C:$C,0))),"",INDEX('Policy Characteristics'!D:D,MATCH($C603,'Policy Characteristics'!$C:$C,0)))</f>
        <v>Electrification + Hydrogen</v>
      </c>
      <c r="K603" s="272" t="str">
        <f>IF(ISBLANK(INDEX('Policy Characteristics'!E:E,MATCH($C603,'Policy Characteristics'!$C:$C,0))),"",INDEX('Policy Characteristics'!E:E,MATCH($C603,'Policy Characteristics'!$C:$C,0)))</f>
        <v>indst fuel type shifting</v>
      </c>
      <c r="L603" s="285">
        <f>IF(ISBLANK(INDEX('Policy Characteristics'!F:F,MATCH($C603,'Policy Characteristics'!$C:$C,0))),"",INDEX('Policy Characteristics'!F:F,MATCH($C603,'Policy Characteristics'!$C:$C,0)))</f>
        <v>0</v>
      </c>
      <c r="M603" s="285">
        <f>IF(ISBLANK(INDEX('Policy Characteristics'!G:G,MATCH($C603,'Policy Characteristics'!$C:$C,0))),"",INDEX('Policy Characteristics'!G:G,MATCH($C603,'Policy Characteristics'!$C:$C,0)))</f>
        <v>1</v>
      </c>
      <c r="N603" s="285">
        <f>IF(ISBLANK(INDEX('Policy Characteristics'!H:H,MATCH($C603,'Policy Characteristics'!$C:$C,0))),"",INDEX('Policy Characteristics'!H:H,MATCH($C603,'Policy Characteristics'!$C:$C,0)))</f>
        <v>0.01</v>
      </c>
      <c r="O603" s="272" t="str">
        <f>IF(ISBLANK(INDEX('Policy Characteristics'!I:I,MATCH($C603,'Policy Characteristics'!$C:$C,0))),"",INDEX('Policy Characteristics'!I:I,MATCH($C603,'Policy Characteristics'!$C:$C,0)))</f>
        <v>% of fuel shifted</v>
      </c>
      <c r="P603" s="27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272" t="str">
        <f>IF(ISBLANK(INDEX('Policy Characteristics'!K:K,MATCH($C603,'Policy Characteristics'!$C:$C,0))),"",INDEX('Policy Characteristics'!K:K,MATCH($C603,'Policy Characteristics'!$C:$C,0)))</f>
        <v>industry-ag-main.html#fuel-switching</v>
      </c>
      <c r="R603" s="272" t="str">
        <f>IF(ISBLANK(INDEX('Policy Characteristics'!L:L,MATCH($C603,'Policy Characteristics'!$C:$C,0))),"",INDEX('Policy Characteristics'!L:L,MATCH($C603,'Policy Characteristics'!$C:$C,0)))</f>
        <v>industry-elec-and-hydrogen.html</v>
      </c>
    </row>
    <row r="604" spans="1:18" x14ac:dyDescent="0.25">
      <c r="A604" s="272" t="str">
        <f>IF(ISBLANK(INDEX('Policy Characteristics'!A:A,MATCH($C604,'Policy Characteristics'!$C:$C,0))),"",INDEX('Policy Characteristics'!A:A,MATCH($C604,'Policy Characteristics'!$C:$C,0)))</f>
        <v>Industry</v>
      </c>
      <c r="B604" s="272" t="str">
        <f>IF(ISBLANK(INDEX('Policy Characteristics'!B:B,MATCH($C604,'Policy Characteristics'!$C:$C,0))),"",INDEX('Policy Characteristics'!B:B,MATCH($C604,'Policy Characteristics'!$C:$C,0)))</f>
        <v>Electrification + Hydrogen</v>
      </c>
      <c r="C604" s="274" t="str">
        <f t="shared" si="34"/>
        <v>Fraction of Industrial Fuel Use Shifted to Other Fuels</v>
      </c>
      <c r="D604" s="6" t="s">
        <v>3202</v>
      </c>
      <c r="E604" s="44" t="s">
        <v>2787</v>
      </c>
      <c r="F604" t="s">
        <v>2647</v>
      </c>
      <c r="G604" s="44" t="s">
        <v>3223</v>
      </c>
      <c r="H604" s="43">
        <v>1345</v>
      </c>
      <c r="I604" s="44" t="s">
        <v>46</v>
      </c>
      <c r="J604" s="274" t="str">
        <f>IF(ISBLANK(INDEX('Policy Characteristics'!D:D,MATCH($C604,'Policy Characteristics'!$C:$C,0))),"",INDEX('Policy Characteristics'!D:D,MATCH($C604,'Policy Characteristics'!$C:$C,0)))</f>
        <v>Electrification + Hydrogen</v>
      </c>
      <c r="K604" s="272" t="str">
        <f>IF(ISBLANK(INDEX('Policy Characteristics'!E:E,MATCH($C604,'Policy Characteristics'!$C:$C,0))),"",INDEX('Policy Characteristics'!E:E,MATCH($C604,'Policy Characteristics'!$C:$C,0)))</f>
        <v>indst fuel type shifting</v>
      </c>
      <c r="L604" s="285">
        <f>IF(ISBLANK(INDEX('Policy Characteristics'!F:F,MATCH($C604,'Policy Characteristics'!$C:$C,0))),"",INDEX('Policy Characteristics'!F:F,MATCH($C604,'Policy Characteristics'!$C:$C,0)))</f>
        <v>0</v>
      </c>
      <c r="M604" s="285">
        <f>IF(ISBLANK(INDEX('Policy Characteristics'!G:G,MATCH($C604,'Policy Characteristics'!$C:$C,0))),"",INDEX('Policy Characteristics'!G:G,MATCH($C604,'Policy Characteristics'!$C:$C,0)))</f>
        <v>1</v>
      </c>
      <c r="N604" s="285">
        <f>IF(ISBLANK(INDEX('Policy Characteristics'!H:H,MATCH($C604,'Policy Characteristics'!$C:$C,0))),"",INDEX('Policy Characteristics'!H:H,MATCH($C604,'Policy Characteristics'!$C:$C,0)))</f>
        <v>0.01</v>
      </c>
      <c r="O604" s="272" t="str">
        <f>IF(ISBLANK(INDEX('Policy Characteristics'!I:I,MATCH($C604,'Policy Characteristics'!$C:$C,0))),"",INDEX('Policy Characteristics'!I:I,MATCH($C604,'Policy Characteristics'!$C:$C,0)))</f>
        <v>% of fuel shifted</v>
      </c>
      <c r="P604" s="27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272" t="str">
        <f>IF(ISBLANK(INDEX('Policy Characteristics'!K:K,MATCH($C604,'Policy Characteristics'!$C:$C,0))),"",INDEX('Policy Characteristics'!K:K,MATCH($C604,'Policy Characteristics'!$C:$C,0)))</f>
        <v>industry-ag-main.html#fuel-switching</v>
      </c>
      <c r="R604" s="272" t="str">
        <f>IF(ISBLANK(INDEX('Policy Characteristics'!L:L,MATCH($C604,'Policy Characteristics'!$C:$C,0))),"",INDEX('Policy Characteristics'!L:L,MATCH($C604,'Policy Characteristics'!$C:$C,0)))</f>
        <v>industry-elec-and-hydrogen.html</v>
      </c>
    </row>
    <row r="605" spans="1:18" x14ac:dyDescent="0.25">
      <c r="A605" s="272" t="str">
        <f>IF(ISBLANK(INDEX('Policy Characteristics'!A:A,MATCH($C605,'Policy Characteristics'!$C:$C,0))),"",INDEX('Policy Characteristics'!A:A,MATCH($C605,'Policy Characteristics'!$C:$C,0)))</f>
        <v>Industry</v>
      </c>
      <c r="B605" s="272" t="str">
        <f>IF(ISBLANK(INDEX('Policy Characteristics'!B:B,MATCH($C605,'Policy Characteristics'!$C:$C,0))),"",INDEX('Policy Characteristics'!B:B,MATCH($C605,'Policy Characteristics'!$C:$C,0)))</f>
        <v>Electrification + Hydrogen</v>
      </c>
      <c r="C605" s="274" t="str">
        <f t="shared" si="34"/>
        <v>Fraction of Industrial Fuel Use Shifted to Other Fuels</v>
      </c>
      <c r="D605" s="6" t="s">
        <v>3202</v>
      </c>
      <c r="E605" s="44" t="s">
        <v>2788</v>
      </c>
      <c r="F605" t="s">
        <v>2647</v>
      </c>
      <c r="G605" s="44" t="s">
        <v>3224</v>
      </c>
      <c r="H605" s="43">
        <v>1346</v>
      </c>
      <c r="I605" s="44" t="s">
        <v>46</v>
      </c>
      <c r="J605" s="274" t="str">
        <f>IF(ISBLANK(INDEX('Policy Characteristics'!D:D,MATCH($C605,'Policy Characteristics'!$C:$C,0))),"",INDEX('Policy Characteristics'!D:D,MATCH($C605,'Policy Characteristics'!$C:$C,0)))</f>
        <v>Electrification + Hydrogen</v>
      </c>
      <c r="K605" s="272" t="str">
        <f>IF(ISBLANK(INDEX('Policy Characteristics'!E:E,MATCH($C605,'Policy Characteristics'!$C:$C,0))),"",INDEX('Policy Characteristics'!E:E,MATCH($C605,'Policy Characteristics'!$C:$C,0)))</f>
        <v>indst fuel type shifting</v>
      </c>
      <c r="L605" s="285">
        <f>IF(ISBLANK(INDEX('Policy Characteristics'!F:F,MATCH($C605,'Policy Characteristics'!$C:$C,0))),"",INDEX('Policy Characteristics'!F:F,MATCH($C605,'Policy Characteristics'!$C:$C,0)))</f>
        <v>0</v>
      </c>
      <c r="M605" s="285">
        <f>IF(ISBLANK(INDEX('Policy Characteristics'!G:G,MATCH($C605,'Policy Characteristics'!$C:$C,0))),"",INDEX('Policy Characteristics'!G:G,MATCH($C605,'Policy Characteristics'!$C:$C,0)))</f>
        <v>1</v>
      </c>
      <c r="N605" s="285">
        <f>IF(ISBLANK(INDEX('Policy Characteristics'!H:H,MATCH($C605,'Policy Characteristics'!$C:$C,0))),"",INDEX('Policy Characteristics'!H:H,MATCH($C605,'Policy Characteristics'!$C:$C,0)))</f>
        <v>0.01</v>
      </c>
      <c r="O605" s="272" t="str">
        <f>IF(ISBLANK(INDEX('Policy Characteristics'!I:I,MATCH($C605,'Policy Characteristics'!$C:$C,0))),"",INDEX('Policy Characteristics'!I:I,MATCH($C605,'Policy Characteristics'!$C:$C,0)))</f>
        <v>% of fuel shifted</v>
      </c>
      <c r="P605" s="27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272" t="str">
        <f>IF(ISBLANK(INDEX('Policy Characteristics'!K:K,MATCH($C605,'Policy Characteristics'!$C:$C,0))),"",INDEX('Policy Characteristics'!K:K,MATCH($C605,'Policy Characteristics'!$C:$C,0)))</f>
        <v>industry-ag-main.html#fuel-switching</v>
      </c>
      <c r="R605" s="272" t="str">
        <f>IF(ISBLANK(INDEX('Policy Characteristics'!L:L,MATCH($C605,'Policy Characteristics'!$C:$C,0))),"",INDEX('Policy Characteristics'!L:L,MATCH($C605,'Policy Characteristics'!$C:$C,0)))</f>
        <v>industry-elec-and-hydrogen.html</v>
      </c>
    </row>
    <row r="606" spans="1:18" x14ac:dyDescent="0.25">
      <c r="A606" s="272" t="str">
        <f>IF(ISBLANK(INDEX('Policy Characteristics'!A:A,MATCH($C606,'Policy Characteristics'!$C:$C,0))),"",INDEX('Policy Characteristics'!A:A,MATCH($C606,'Policy Characteristics'!$C:$C,0)))</f>
        <v>Industry</v>
      </c>
      <c r="B606" s="272" t="str">
        <f>IF(ISBLANK(INDEX('Policy Characteristics'!B:B,MATCH($C606,'Policy Characteristics'!$C:$C,0))),"",INDEX('Policy Characteristics'!B:B,MATCH($C606,'Policy Characteristics'!$C:$C,0)))</f>
        <v>Electrification + Hydrogen</v>
      </c>
      <c r="C606" s="274" t="str">
        <f t="shared" si="34"/>
        <v>Fraction of Industrial Fuel Use Shifted to Other Fuels</v>
      </c>
      <c r="D606" s="6" t="s">
        <v>3202</v>
      </c>
      <c r="E606" s="44" t="s">
        <v>2785</v>
      </c>
      <c r="F606" t="s">
        <v>2647</v>
      </c>
      <c r="G606" s="44" t="s">
        <v>3225</v>
      </c>
      <c r="H606" s="43">
        <v>1347</v>
      </c>
      <c r="I606" s="44" t="s">
        <v>45</v>
      </c>
      <c r="J606" s="274" t="str">
        <f>IF(ISBLANK(INDEX('Policy Characteristics'!D:D,MATCH($C606,'Policy Characteristics'!$C:$C,0))),"",INDEX('Policy Characteristics'!D:D,MATCH($C606,'Policy Characteristics'!$C:$C,0)))</f>
        <v>Electrification + Hydrogen</v>
      </c>
      <c r="K606" s="272" t="str">
        <f>IF(ISBLANK(INDEX('Policy Characteristics'!E:E,MATCH($C606,'Policy Characteristics'!$C:$C,0))),"",INDEX('Policy Characteristics'!E:E,MATCH($C606,'Policy Characteristics'!$C:$C,0)))</f>
        <v>indst fuel type shifting</v>
      </c>
      <c r="L606" s="285">
        <f>IF(ISBLANK(INDEX('Policy Characteristics'!F:F,MATCH($C606,'Policy Characteristics'!$C:$C,0))),"",INDEX('Policy Characteristics'!F:F,MATCH($C606,'Policy Characteristics'!$C:$C,0)))</f>
        <v>0</v>
      </c>
      <c r="M606" s="285">
        <f>IF(ISBLANK(INDEX('Policy Characteristics'!G:G,MATCH($C606,'Policy Characteristics'!$C:$C,0))),"",INDEX('Policy Characteristics'!G:G,MATCH($C606,'Policy Characteristics'!$C:$C,0)))</f>
        <v>1</v>
      </c>
      <c r="N606" s="285">
        <f>IF(ISBLANK(INDEX('Policy Characteristics'!H:H,MATCH($C606,'Policy Characteristics'!$C:$C,0))),"",INDEX('Policy Characteristics'!H:H,MATCH($C606,'Policy Characteristics'!$C:$C,0)))</f>
        <v>0.01</v>
      </c>
      <c r="O606" s="272" t="str">
        <f>IF(ISBLANK(INDEX('Policy Characteristics'!I:I,MATCH($C606,'Policy Characteristics'!$C:$C,0))),"",INDEX('Policy Characteristics'!I:I,MATCH($C606,'Policy Characteristics'!$C:$C,0)))</f>
        <v>% of fuel shifted</v>
      </c>
      <c r="P606" s="27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272" t="str">
        <f>IF(ISBLANK(INDEX('Policy Characteristics'!K:K,MATCH($C606,'Policy Characteristics'!$C:$C,0))),"",INDEX('Policy Characteristics'!K:K,MATCH($C606,'Policy Characteristics'!$C:$C,0)))</f>
        <v>industry-ag-main.html#fuel-switching</v>
      </c>
      <c r="R606" s="272" t="str">
        <f>IF(ISBLANK(INDEX('Policy Characteristics'!L:L,MATCH($C606,'Policy Characteristics'!$C:$C,0))),"",INDEX('Policy Characteristics'!L:L,MATCH($C606,'Policy Characteristics'!$C:$C,0)))</f>
        <v>industry-elec-and-hydrogen.html</v>
      </c>
    </row>
    <row r="607" spans="1:18" x14ac:dyDescent="0.25">
      <c r="A607" s="272" t="str">
        <f>IF(ISBLANK(INDEX('Policy Characteristics'!A:A,MATCH($C607,'Policy Characteristics'!$C:$C,0))),"",INDEX('Policy Characteristics'!A:A,MATCH($C607,'Policy Characteristics'!$C:$C,0)))</f>
        <v>Industry</v>
      </c>
      <c r="B607" s="272" t="str">
        <f>IF(ISBLANK(INDEX('Policy Characteristics'!B:B,MATCH($C607,'Policy Characteristics'!$C:$C,0))),"",INDEX('Policy Characteristics'!B:B,MATCH($C607,'Policy Characteristics'!$C:$C,0)))</f>
        <v>Electrification + Hydrogen</v>
      </c>
      <c r="C607" s="274" t="str">
        <f t="shared" si="34"/>
        <v>Fraction of Industrial Fuel Use Shifted to Other Fuels</v>
      </c>
      <c r="D607" s="6" t="s">
        <v>3203</v>
      </c>
      <c r="E607" s="44" t="s">
        <v>2445</v>
      </c>
      <c r="F607" t="s">
        <v>3171</v>
      </c>
      <c r="G607" s="44" t="s">
        <v>3216</v>
      </c>
      <c r="H607" s="43">
        <v>1348</v>
      </c>
      <c r="I607" s="44" t="s">
        <v>45</v>
      </c>
      <c r="J607" s="274" t="str">
        <f>IF(ISBLANK(INDEX('Policy Characteristics'!D:D,MATCH($C607,'Policy Characteristics'!$C:$C,0))),"",INDEX('Policy Characteristics'!D:D,MATCH($C607,'Policy Characteristics'!$C:$C,0)))</f>
        <v>Electrification + Hydrogen</v>
      </c>
      <c r="K607" s="272" t="str">
        <f>IF(ISBLANK(INDEX('Policy Characteristics'!E:E,MATCH($C607,'Policy Characteristics'!$C:$C,0))),"",INDEX('Policy Characteristics'!E:E,MATCH($C607,'Policy Characteristics'!$C:$C,0)))</f>
        <v>indst fuel type shifting</v>
      </c>
      <c r="L607" s="285">
        <f>IF(ISBLANK(INDEX('Policy Characteristics'!F:F,MATCH($C607,'Policy Characteristics'!$C:$C,0))),"",INDEX('Policy Characteristics'!F:F,MATCH($C607,'Policy Characteristics'!$C:$C,0)))</f>
        <v>0</v>
      </c>
      <c r="M607" s="285">
        <f>IF(ISBLANK(INDEX('Policy Characteristics'!G:G,MATCH($C607,'Policy Characteristics'!$C:$C,0))),"",INDEX('Policy Characteristics'!G:G,MATCH($C607,'Policy Characteristics'!$C:$C,0)))</f>
        <v>1</v>
      </c>
      <c r="N607" s="285">
        <f>IF(ISBLANK(INDEX('Policy Characteristics'!H:H,MATCH($C607,'Policy Characteristics'!$C:$C,0))),"",INDEX('Policy Characteristics'!H:H,MATCH($C607,'Policy Characteristics'!$C:$C,0)))</f>
        <v>0.01</v>
      </c>
      <c r="O607" s="272" t="str">
        <f>IF(ISBLANK(INDEX('Policy Characteristics'!I:I,MATCH($C607,'Policy Characteristics'!$C:$C,0))),"",INDEX('Policy Characteristics'!I:I,MATCH($C607,'Policy Characteristics'!$C:$C,0)))</f>
        <v>% of fuel shifted</v>
      </c>
      <c r="P607" s="27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272" t="str">
        <f>IF(ISBLANK(INDEX('Policy Characteristics'!K:K,MATCH($C607,'Policy Characteristics'!$C:$C,0))),"",INDEX('Policy Characteristics'!K:K,MATCH($C607,'Policy Characteristics'!$C:$C,0)))</f>
        <v>industry-ag-main.html#fuel-switching</v>
      </c>
      <c r="R607" s="272" t="str">
        <f>IF(ISBLANK(INDEX('Policy Characteristics'!L:L,MATCH($C607,'Policy Characteristics'!$C:$C,0))),"",INDEX('Policy Characteristics'!L:L,MATCH($C607,'Policy Characteristics'!$C:$C,0)))</f>
        <v>industry-elec-and-hydrogen.html</v>
      </c>
    </row>
    <row r="608" spans="1:18" x14ac:dyDescent="0.25">
      <c r="A608" s="272" t="str">
        <f>IF(ISBLANK(INDEX('Policy Characteristics'!A:A,MATCH($C608,'Policy Characteristics'!$C:$C,0))),"",INDEX('Policy Characteristics'!A:A,MATCH($C608,'Policy Characteristics'!$C:$C,0)))</f>
        <v>Industry</v>
      </c>
      <c r="B608" s="272" t="str">
        <f>IF(ISBLANK(INDEX('Policy Characteristics'!B:B,MATCH($C608,'Policy Characteristics'!$C:$C,0))),"",INDEX('Policy Characteristics'!B:B,MATCH($C608,'Policy Characteristics'!$C:$C,0)))</f>
        <v>Electrification + Hydrogen</v>
      </c>
      <c r="C608" s="274" t="str">
        <f t="shared" si="34"/>
        <v>Fraction of Industrial Fuel Use Shifted to Other Fuels</v>
      </c>
      <c r="D608" s="6" t="s">
        <v>3203</v>
      </c>
      <c r="E608" s="44" t="s">
        <v>2446</v>
      </c>
      <c r="F608" t="s">
        <v>3171</v>
      </c>
      <c r="G608" s="44" t="s">
        <v>3217</v>
      </c>
      <c r="H608" s="43">
        <v>1349</v>
      </c>
      <c r="I608" s="44" t="s">
        <v>46</v>
      </c>
      <c r="J608" s="274" t="str">
        <f>IF(ISBLANK(INDEX('Policy Characteristics'!D:D,MATCH($C608,'Policy Characteristics'!$C:$C,0))),"",INDEX('Policy Characteristics'!D:D,MATCH($C608,'Policy Characteristics'!$C:$C,0)))</f>
        <v>Electrification + Hydrogen</v>
      </c>
      <c r="K608" s="272" t="str">
        <f>IF(ISBLANK(INDEX('Policy Characteristics'!E:E,MATCH($C608,'Policy Characteristics'!$C:$C,0))),"",INDEX('Policy Characteristics'!E:E,MATCH($C608,'Policy Characteristics'!$C:$C,0)))</f>
        <v>indst fuel type shifting</v>
      </c>
      <c r="L608" s="285">
        <f>IF(ISBLANK(INDEX('Policy Characteristics'!F:F,MATCH($C608,'Policy Characteristics'!$C:$C,0))),"",INDEX('Policy Characteristics'!F:F,MATCH($C608,'Policy Characteristics'!$C:$C,0)))</f>
        <v>0</v>
      </c>
      <c r="M608" s="285">
        <f>IF(ISBLANK(INDEX('Policy Characteristics'!G:G,MATCH($C608,'Policy Characteristics'!$C:$C,0))),"",INDEX('Policy Characteristics'!G:G,MATCH($C608,'Policy Characteristics'!$C:$C,0)))</f>
        <v>1</v>
      </c>
      <c r="N608" s="285">
        <f>IF(ISBLANK(INDEX('Policy Characteristics'!H:H,MATCH($C608,'Policy Characteristics'!$C:$C,0))),"",INDEX('Policy Characteristics'!H:H,MATCH($C608,'Policy Characteristics'!$C:$C,0)))</f>
        <v>0.01</v>
      </c>
      <c r="O608" s="272" t="str">
        <f>IF(ISBLANK(INDEX('Policy Characteristics'!I:I,MATCH($C608,'Policy Characteristics'!$C:$C,0))),"",INDEX('Policy Characteristics'!I:I,MATCH($C608,'Policy Characteristics'!$C:$C,0)))</f>
        <v>% of fuel shifted</v>
      </c>
      <c r="P608" s="27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272" t="str">
        <f>IF(ISBLANK(INDEX('Policy Characteristics'!K:K,MATCH($C608,'Policy Characteristics'!$C:$C,0))),"",INDEX('Policy Characteristics'!K:K,MATCH($C608,'Policy Characteristics'!$C:$C,0)))</f>
        <v>industry-ag-main.html#fuel-switching</v>
      </c>
      <c r="R608" s="272" t="str">
        <f>IF(ISBLANK(INDEX('Policy Characteristics'!L:L,MATCH($C608,'Policy Characteristics'!$C:$C,0))),"",INDEX('Policy Characteristics'!L:L,MATCH($C608,'Policy Characteristics'!$C:$C,0)))</f>
        <v>industry-elec-and-hydrogen.html</v>
      </c>
    </row>
    <row r="609" spans="1:18" x14ac:dyDescent="0.25">
      <c r="A609" s="272" t="str">
        <f>IF(ISBLANK(INDEX('Policy Characteristics'!A:A,MATCH($C609,'Policy Characteristics'!$C:$C,0))),"",INDEX('Policy Characteristics'!A:A,MATCH($C609,'Policy Characteristics'!$C:$C,0)))</f>
        <v>Industry</v>
      </c>
      <c r="B609" s="272" t="str">
        <f>IF(ISBLANK(INDEX('Policy Characteristics'!B:B,MATCH($C609,'Policy Characteristics'!$C:$C,0))),"",INDEX('Policy Characteristics'!B:B,MATCH($C609,'Policy Characteristics'!$C:$C,0)))</f>
        <v>Electrification + Hydrogen</v>
      </c>
      <c r="C609" s="274" t="str">
        <f t="shared" si="34"/>
        <v>Fraction of Industrial Fuel Use Shifted to Other Fuels</v>
      </c>
      <c r="D609" s="6" t="s">
        <v>3203</v>
      </c>
      <c r="E609" s="44" t="s">
        <v>2447</v>
      </c>
      <c r="F609" t="s">
        <v>3171</v>
      </c>
      <c r="G609" s="44" t="s">
        <v>3218</v>
      </c>
      <c r="H609" s="43">
        <v>1350</v>
      </c>
      <c r="I609" s="44" t="s">
        <v>46</v>
      </c>
      <c r="J609" s="274" t="str">
        <f>IF(ISBLANK(INDEX('Policy Characteristics'!D:D,MATCH($C609,'Policy Characteristics'!$C:$C,0))),"",INDEX('Policy Characteristics'!D:D,MATCH($C609,'Policy Characteristics'!$C:$C,0)))</f>
        <v>Electrification + Hydrogen</v>
      </c>
      <c r="K609" s="272" t="str">
        <f>IF(ISBLANK(INDEX('Policy Characteristics'!E:E,MATCH($C609,'Policy Characteristics'!$C:$C,0))),"",INDEX('Policy Characteristics'!E:E,MATCH($C609,'Policy Characteristics'!$C:$C,0)))</f>
        <v>indst fuel type shifting</v>
      </c>
      <c r="L609" s="285">
        <f>IF(ISBLANK(INDEX('Policy Characteristics'!F:F,MATCH($C609,'Policy Characteristics'!$C:$C,0))),"",INDEX('Policy Characteristics'!F:F,MATCH($C609,'Policy Characteristics'!$C:$C,0)))</f>
        <v>0</v>
      </c>
      <c r="M609" s="285">
        <f>IF(ISBLANK(INDEX('Policy Characteristics'!G:G,MATCH($C609,'Policy Characteristics'!$C:$C,0))),"",INDEX('Policy Characteristics'!G:G,MATCH($C609,'Policy Characteristics'!$C:$C,0)))</f>
        <v>1</v>
      </c>
      <c r="N609" s="285">
        <f>IF(ISBLANK(INDEX('Policy Characteristics'!H:H,MATCH($C609,'Policy Characteristics'!$C:$C,0))),"",INDEX('Policy Characteristics'!H:H,MATCH($C609,'Policy Characteristics'!$C:$C,0)))</f>
        <v>0.01</v>
      </c>
      <c r="O609" s="272" t="str">
        <f>IF(ISBLANK(INDEX('Policy Characteristics'!I:I,MATCH($C609,'Policy Characteristics'!$C:$C,0))),"",INDEX('Policy Characteristics'!I:I,MATCH($C609,'Policy Characteristics'!$C:$C,0)))</f>
        <v>% of fuel shifted</v>
      </c>
      <c r="P609" s="27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272" t="str">
        <f>IF(ISBLANK(INDEX('Policy Characteristics'!K:K,MATCH($C609,'Policy Characteristics'!$C:$C,0))),"",INDEX('Policy Characteristics'!K:K,MATCH($C609,'Policy Characteristics'!$C:$C,0)))</f>
        <v>industry-ag-main.html#fuel-switching</v>
      </c>
      <c r="R609" s="272" t="str">
        <f>IF(ISBLANK(INDEX('Policy Characteristics'!L:L,MATCH($C609,'Policy Characteristics'!$C:$C,0))),"",INDEX('Policy Characteristics'!L:L,MATCH($C609,'Policy Characteristics'!$C:$C,0)))</f>
        <v>industry-elec-and-hydrogen.html</v>
      </c>
    </row>
    <row r="610" spans="1:18" x14ac:dyDescent="0.25">
      <c r="A610" s="272" t="str">
        <f>IF(ISBLANK(INDEX('Policy Characteristics'!A:A,MATCH($C610,'Policy Characteristics'!$C:$C,0))),"",INDEX('Policy Characteristics'!A:A,MATCH($C610,'Policy Characteristics'!$C:$C,0)))</f>
        <v>Industry</v>
      </c>
      <c r="B610" s="272" t="str">
        <f>IF(ISBLANK(INDEX('Policy Characteristics'!B:B,MATCH($C610,'Policy Characteristics'!$C:$C,0))),"",INDEX('Policy Characteristics'!B:B,MATCH($C610,'Policy Characteristics'!$C:$C,0)))</f>
        <v>Electrification + Hydrogen</v>
      </c>
      <c r="C610" s="274" t="str">
        <f t="shared" si="34"/>
        <v>Fraction of Industrial Fuel Use Shifted to Other Fuels</v>
      </c>
      <c r="D610" s="6" t="s">
        <v>3203</v>
      </c>
      <c r="E610" s="44" t="s">
        <v>2448</v>
      </c>
      <c r="F610" t="s">
        <v>3171</v>
      </c>
      <c r="G610" s="44" t="s">
        <v>3219</v>
      </c>
      <c r="H610" s="43">
        <v>1351</v>
      </c>
      <c r="I610" s="44" t="s">
        <v>46</v>
      </c>
      <c r="J610" s="274" t="str">
        <f>IF(ISBLANK(INDEX('Policy Characteristics'!D:D,MATCH($C610,'Policy Characteristics'!$C:$C,0))),"",INDEX('Policy Characteristics'!D:D,MATCH($C610,'Policy Characteristics'!$C:$C,0)))</f>
        <v>Electrification + Hydrogen</v>
      </c>
      <c r="K610" s="272" t="str">
        <f>IF(ISBLANK(INDEX('Policy Characteristics'!E:E,MATCH($C610,'Policy Characteristics'!$C:$C,0))),"",INDEX('Policy Characteristics'!E:E,MATCH($C610,'Policy Characteristics'!$C:$C,0)))</f>
        <v>indst fuel type shifting</v>
      </c>
      <c r="L610" s="285">
        <f>IF(ISBLANK(INDEX('Policy Characteristics'!F:F,MATCH($C610,'Policy Characteristics'!$C:$C,0))),"",INDEX('Policy Characteristics'!F:F,MATCH($C610,'Policy Characteristics'!$C:$C,0)))</f>
        <v>0</v>
      </c>
      <c r="M610" s="285">
        <f>IF(ISBLANK(INDEX('Policy Characteristics'!G:G,MATCH($C610,'Policy Characteristics'!$C:$C,0))),"",INDEX('Policy Characteristics'!G:G,MATCH($C610,'Policy Characteristics'!$C:$C,0)))</f>
        <v>1</v>
      </c>
      <c r="N610" s="285">
        <f>IF(ISBLANK(INDEX('Policy Characteristics'!H:H,MATCH($C610,'Policy Characteristics'!$C:$C,0))),"",INDEX('Policy Characteristics'!H:H,MATCH($C610,'Policy Characteristics'!$C:$C,0)))</f>
        <v>0.01</v>
      </c>
      <c r="O610" s="272" t="str">
        <f>IF(ISBLANK(INDEX('Policy Characteristics'!I:I,MATCH($C610,'Policy Characteristics'!$C:$C,0))),"",INDEX('Policy Characteristics'!I:I,MATCH($C610,'Policy Characteristics'!$C:$C,0)))</f>
        <v>% of fuel shifted</v>
      </c>
      <c r="P610" s="27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272" t="str">
        <f>IF(ISBLANK(INDEX('Policy Characteristics'!K:K,MATCH($C610,'Policy Characteristics'!$C:$C,0))),"",INDEX('Policy Characteristics'!K:K,MATCH($C610,'Policy Characteristics'!$C:$C,0)))</f>
        <v>industry-ag-main.html#fuel-switching</v>
      </c>
      <c r="R610" s="272" t="str">
        <f>IF(ISBLANK(INDEX('Policy Characteristics'!L:L,MATCH($C610,'Policy Characteristics'!$C:$C,0))),"",INDEX('Policy Characteristics'!L:L,MATCH($C610,'Policy Characteristics'!$C:$C,0)))</f>
        <v>industry-elec-and-hydrogen.html</v>
      </c>
    </row>
    <row r="611" spans="1:18" x14ac:dyDescent="0.25">
      <c r="A611" s="272" t="str">
        <f>IF(ISBLANK(INDEX('Policy Characteristics'!A:A,MATCH($C611,'Policy Characteristics'!$C:$C,0))),"",INDEX('Policy Characteristics'!A:A,MATCH($C611,'Policy Characteristics'!$C:$C,0)))</f>
        <v>Industry</v>
      </c>
      <c r="B611" s="272" t="str">
        <f>IF(ISBLANK(INDEX('Policy Characteristics'!B:B,MATCH($C611,'Policy Characteristics'!$C:$C,0))),"",INDEX('Policy Characteristics'!B:B,MATCH($C611,'Policy Characteristics'!$C:$C,0)))</f>
        <v>Electrification + Hydrogen</v>
      </c>
      <c r="C611" s="274" t="str">
        <f t="shared" si="34"/>
        <v>Fraction of Industrial Fuel Use Shifted to Other Fuels</v>
      </c>
      <c r="D611" s="6" t="s">
        <v>3203</v>
      </c>
      <c r="E611" s="44" t="s">
        <v>2449</v>
      </c>
      <c r="F611" t="s">
        <v>3171</v>
      </c>
      <c r="G611" s="44" t="s">
        <v>3220</v>
      </c>
      <c r="H611" s="43">
        <v>1352</v>
      </c>
      <c r="I611" s="44" t="s">
        <v>46</v>
      </c>
      <c r="J611" s="274" t="str">
        <f>IF(ISBLANK(INDEX('Policy Characteristics'!D:D,MATCH($C611,'Policy Characteristics'!$C:$C,0))),"",INDEX('Policy Characteristics'!D:D,MATCH($C611,'Policy Characteristics'!$C:$C,0)))</f>
        <v>Electrification + Hydrogen</v>
      </c>
      <c r="K611" s="272" t="str">
        <f>IF(ISBLANK(INDEX('Policy Characteristics'!E:E,MATCH($C611,'Policy Characteristics'!$C:$C,0))),"",INDEX('Policy Characteristics'!E:E,MATCH($C611,'Policy Characteristics'!$C:$C,0)))</f>
        <v>indst fuel type shifting</v>
      </c>
      <c r="L611" s="285">
        <f>IF(ISBLANK(INDEX('Policy Characteristics'!F:F,MATCH($C611,'Policy Characteristics'!$C:$C,0))),"",INDEX('Policy Characteristics'!F:F,MATCH($C611,'Policy Characteristics'!$C:$C,0)))</f>
        <v>0</v>
      </c>
      <c r="M611" s="285">
        <f>IF(ISBLANK(INDEX('Policy Characteristics'!G:G,MATCH($C611,'Policy Characteristics'!$C:$C,0))),"",INDEX('Policy Characteristics'!G:G,MATCH($C611,'Policy Characteristics'!$C:$C,0)))</f>
        <v>1</v>
      </c>
      <c r="N611" s="285">
        <f>IF(ISBLANK(INDEX('Policy Characteristics'!H:H,MATCH($C611,'Policy Characteristics'!$C:$C,0))),"",INDEX('Policy Characteristics'!H:H,MATCH($C611,'Policy Characteristics'!$C:$C,0)))</f>
        <v>0.01</v>
      </c>
      <c r="O611" s="272" t="str">
        <f>IF(ISBLANK(INDEX('Policy Characteristics'!I:I,MATCH($C611,'Policy Characteristics'!$C:$C,0))),"",INDEX('Policy Characteristics'!I:I,MATCH($C611,'Policy Characteristics'!$C:$C,0)))</f>
        <v>% of fuel shifted</v>
      </c>
      <c r="P611" s="27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272" t="str">
        <f>IF(ISBLANK(INDEX('Policy Characteristics'!K:K,MATCH($C611,'Policy Characteristics'!$C:$C,0))),"",INDEX('Policy Characteristics'!K:K,MATCH($C611,'Policy Characteristics'!$C:$C,0)))</f>
        <v>industry-ag-main.html#fuel-switching</v>
      </c>
      <c r="R611" s="272" t="str">
        <f>IF(ISBLANK(INDEX('Policy Characteristics'!L:L,MATCH($C611,'Policy Characteristics'!$C:$C,0))),"",INDEX('Policy Characteristics'!L:L,MATCH($C611,'Policy Characteristics'!$C:$C,0)))</f>
        <v>industry-elec-and-hydrogen.html</v>
      </c>
    </row>
    <row r="612" spans="1:18" x14ac:dyDescent="0.25">
      <c r="A612" s="272" t="str">
        <f>IF(ISBLANK(INDEX('Policy Characteristics'!A:A,MATCH($C612,'Policy Characteristics'!$C:$C,0))),"",INDEX('Policy Characteristics'!A:A,MATCH($C612,'Policy Characteristics'!$C:$C,0)))</f>
        <v>Industry</v>
      </c>
      <c r="B612" s="272" t="str">
        <f>IF(ISBLANK(INDEX('Policy Characteristics'!B:B,MATCH($C612,'Policy Characteristics'!$C:$C,0))),"",INDEX('Policy Characteristics'!B:B,MATCH($C612,'Policy Characteristics'!$C:$C,0)))</f>
        <v>Electrification + Hydrogen</v>
      </c>
      <c r="C612" s="274" t="str">
        <f t="shared" ref="C612:C675" si="35">C$467</f>
        <v>Fraction of Industrial Fuel Use Shifted to Other Fuels</v>
      </c>
      <c r="D612" s="6" t="s">
        <v>3203</v>
      </c>
      <c r="E612" s="44" t="s">
        <v>2450</v>
      </c>
      <c r="F612" t="s">
        <v>3171</v>
      </c>
      <c r="G612" s="44" t="s">
        <v>3221</v>
      </c>
      <c r="H612" s="43">
        <v>1353</v>
      </c>
      <c r="I612" s="44" t="s">
        <v>46</v>
      </c>
      <c r="J612" s="274" t="str">
        <f>IF(ISBLANK(INDEX('Policy Characteristics'!D:D,MATCH($C612,'Policy Characteristics'!$C:$C,0))),"",INDEX('Policy Characteristics'!D:D,MATCH($C612,'Policy Characteristics'!$C:$C,0)))</f>
        <v>Electrification + Hydrogen</v>
      </c>
      <c r="K612" s="272" t="str">
        <f>IF(ISBLANK(INDEX('Policy Characteristics'!E:E,MATCH($C612,'Policy Characteristics'!$C:$C,0))),"",INDEX('Policy Characteristics'!E:E,MATCH($C612,'Policy Characteristics'!$C:$C,0)))</f>
        <v>indst fuel type shifting</v>
      </c>
      <c r="L612" s="285">
        <f>IF(ISBLANK(INDEX('Policy Characteristics'!F:F,MATCH($C612,'Policy Characteristics'!$C:$C,0))),"",INDEX('Policy Characteristics'!F:F,MATCH($C612,'Policy Characteristics'!$C:$C,0)))</f>
        <v>0</v>
      </c>
      <c r="M612" s="285">
        <f>IF(ISBLANK(INDEX('Policy Characteristics'!G:G,MATCH($C612,'Policy Characteristics'!$C:$C,0))),"",INDEX('Policy Characteristics'!G:G,MATCH($C612,'Policy Characteristics'!$C:$C,0)))</f>
        <v>1</v>
      </c>
      <c r="N612" s="285">
        <f>IF(ISBLANK(INDEX('Policy Characteristics'!H:H,MATCH($C612,'Policy Characteristics'!$C:$C,0))),"",INDEX('Policy Characteristics'!H:H,MATCH($C612,'Policy Characteristics'!$C:$C,0)))</f>
        <v>0.01</v>
      </c>
      <c r="O612" s="272" t="str">
        <f>IF(ISBLANK(INDEX('Policy Characteristics'!I:I,MATCH($C612,'Policy Characteristics'!$C:$C,0))),"",INDEX('Policy Characteristics'!I:I,MATCH($C612,'Policy Characteristics'!$C:$C,0)))</f>
        <v>% of fuel shifted</v>
      </c>
      <c r="P612" s="27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272" t="str">
        <f>IF(ISBLANK(INDEX('Policy Characteristics'!K:K,MATCH($C612,'Policy Characteristics'!$C:$C,0))),"",INDEX('Policy Characteristics'!K:K,MATCH($C612,'Policy Characteristics'!$C:$C,0)))</f>
        <v>industry-ag-main.html#fuel-switching</v>
      </c>
      <c r="R612" s="272" t="str">
        <f>IF(ISBLANK(INDEX('Policy Characteristics'!L:L,MATCH($C612,'Policy Characteristics'!$C:$C,0))),"",INDEX('Policy Characteristics'!L:L,MATCH($C612,'Policy Characteristics'!$C:$C,0)))</f>
        <v>industry-elec-and-hydrogen.html</v>
      </c>
    </row>
    <row r="613" spans="1:18" x14ac:dyDescent="0.25">
      <c r="A613" s="272" t="str">
        <f>IF(ISBLANK(INDEX('Policy Characteristics'!A:A,MATCH($C613,'Policy Characteristics'!$C:$C,0))),"",INDEX('Policy Characteristics'!A:A,MATCH($C613,'Policy Characteristics'!$C:$C,0)))</f>
        <v>Industry</v>
      </c>
      <c r="B613" s="272" t="str">
        <f>IF(ISBLANK(INDEX('Policy Characteristics'!B:B,MATCH($C613,'Policy Characteristics'!$C:$C,0))),"",INDEX('Policy Characteristics'!B:B,MATCH($C613,'Policy Characteristics'!$C:$C,0)))</f>
        <v>Electrification + Hydrogen</v>
      </c>
      <c r="C613" s="274" t="str">
        <f t="shared" si="35"/>
        <v>Fraction of Industrial Fuel Use Shifted to Other Fuels</v>
      </c>
      <c r="D613" s="6" t="s">
        <v>3203</v>
      </c>
      <c r="E613" s="44" t="s">
        <v>2786</v>
      </c>
      <c r="F613" t="s">
        <v>3171</v>
      </c>
      <c r="G613" s="44" t="s">
        <v>3222</v>
      </c>
      <c r="H613" s="43">
        <v>1354</v>
      </c>
      <c r="I613" s="44" t="s">
        <v>46</v>
      </c>
      <c r="J613" s="274" t="str">
        <f>IF(ISBLANK(INDEX('Policy Characteristics'!D:D,MATCH($C613,'Policy Characteristics'!$C:$C,0))),"",INDEX('Policy Characteristics'!D:D,MATCH($C613,'Policy Characteristics'!$C:$C,0)))</f>
        <v>Electrification + Hydrogen</v>
      </c>
      <c r="K613" s="272" t="str">
        <f>IF(ISBLANK(INDEX('Policy Characteristics'!E:E,MATCH($C613,'Policy Characteristics'!$C:$C,0))),"",INDEX('Policy Characteristics'!E:E,MATCH($C613,'Policy Characteristics'!$C:$C,0)))</f>
        <v>indst fuel type shifting</v>
      </c>
      <c r="L613" s="285">
        <f>IF(ISBLANK(INDEX('Policy Characteristics'!F:F,MATCH($C613,'Policy Characteristics'!$C:$C,0))),"",INDEX('Policy Characteristics'!F:F,MATCH($C613,'Policy Characteristics'!$C:$C,0)))</f>
        <v>0</v>
      </c>
      <c r="M613" s="285">
        <f>IF(ISBLANK(INDEX('Policy Characteristics'!G:G,MATCH($C613,'Policy Characteristics'!$C:$C,0))),"",INDEX('Policy Characteristics'!G:G,MATCH($C613,'Policy Characteristics'!$C:$C,0)))</f>
        <v>1</v>
      </c>
      <c r="N613" s="285">
        <f>IF(ISBLANK(INDEX('Policy Characteristics'!H:H,MATCH($C613,'Policy Characteristics'!$C:$C,0))),"",INDEX('Policy Characteristics'!H:H,MATCH($C613,'Policy Characteristics'!$C:$C,0)))</f>
        <v>0.01</v>
      </c>
      <c r="O613" s="272" t="str">
        <f>IF(ISBLANK(INDEX('Policy Characteristics'!I:I,MATCH($C613,'Policy Characteristics'!$C:$C,0))),"",INDEX('Policy Characteristics'!I:I,MATCH($C613,'Policy Characteristics'!$C:$C,0)))</f>
        <v>% of fuel shifted</v>
      </c>
      <c r="P613" s="27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272" t="str">
        <f>IF(ISBLANK(INDEX('Policy Characteristics'!K:K,MATCH($C613,'Policy Characteristics'!$C:$C,0))),"",INDEX('Policy Characteristics'!K:K,MATCH($C613,'Policy Characteristics'!$C:$C,0)))</f>
        <v>industry-ag-main.html#fuel-switching</v>
      </c>
      <c r="R613" s="272" t="str">
        <f>IF(ISBLANK(INDEX('Policy Characteristics'!L:L,MATCH($C613,'Policy Characteristics'!$C:$C,0))),"",INDEX('Policy Characteristics'!L:L,MATCH($C613,'Policy Characteristics'!$C:$C,0)))</f>
        <v>industry-elec-and-hydrogen.html</v>
      </c>
    </row>
    <row r="614" spans="1:18" x14ac:dyDescent="0.25">
      <c r="A614" s="272" t="str">
        <f>IF(ISBLANK(INDEX('Policy Characteristics'!A:A,MATCH($C614,'Policy Characteristics'!$C:$C,0))),"",INDEX('Policy Characteristics'!A:A,MATCH($C614,'Policy Characteristics'!$C:$C,0)))</f>
        <v>Industry</v>
      </c>
      <c r="B614" s="272" t="str">
        <f>IF(ISBLANK(INDEX('Policy Characteristics'!B:B,MATCH($C614,'Policy Characteristics'!$C:$C,0))),"",INDEX('Policy Characteristics'!B:B,MATCH($C614,'Policy Characteristics'!$C:$C,0)))</f>
        <v>Electrification + Hydrogen</v>
      </c>
      <c r="C614" s="274" t="str">
        <f t="shared" si="35"/>
        <v>Fraction of Industrial Fuel Use Shifted to Other Fuels</v>
      </c>
      <c r="D614" s="6" t="s">
        <v>3203</v>
      </c>
      <c r="E614" s="44" t="s">
        <v>2787</v>
      </c>
      <c r="F614" t="s">
        <v>3171</v>
      </c>
      <c r="G614" s="44" t="s">
        <v>3223</v>
      </c>
      <c r="H614" s="43">
        <v>1355</v>
      </c>
      <c r="I614" s="44" t="s">
        <v>46</v>
      </c>
      <c r="J614" s="274" t="str">
        <f>IF(ISBLANK(INDEX('Policy Characteristics'!D:D,MATCH($C614,'Policy Characteristics'!$C:$C,0))),"",INDEX('Policy Characteristics'!D:D,MATCH($C614,'Policy Characteristics'!$C:$C,0)))</f>
        <v>Electrification + Hydrogen</v>
      </c>
      <c r="K614" s="272" t="str">
        <f>IF(ISBLANK(INDEX('Policy Characteristics'!E:E,MATCH($C614,'Policy Characteristics'!$C:$C,0))),"",INDEX('Policy Characteristics'!E:E,MATCH($C614,'Policy Characteristics'!$C:$C,0)))</f>
        <v>indst fuel type shifting</v>
      </c>
      <c r="L614" s="285">
        <f>IF(ISBLANK(INDEX('Policy Characteristics'!F:F,MATCH($C614,'Policy Characteristics'!$C:$C,0))),"",INDEX('Policy Characteristics'!F:F,MATCH($C614,'Policy Characteristics'!$C:$C,0)))</f>
        <v>0</v>
      </c>
      <c r="M614" s="285">
        <f>IF(ISBLANK(INDEX('Policy Characteristics'!G:G,MATCH($C614,'Policy Characteristics'!$C:$C,0))),"",INDEX('Policy Characteristics'!G:G,MATCH($C614,'Policy Characteristics'!$C:$C,0)))</f>
        <v>1</v>
      </c>
      <c r="N614" s="285">
        <f>IF(ISBLANK(INDEX('Policy Characteristics'!H:H,MATCH($C614,'Policy Characteristics'!$C:$C,0))),"",INDEX('Policy Characteristics'!H:H,MATCH($C614,'Policy Characteristics'!$C:$C,0)))</f>
        <v>0.01</v>
      </c>
      <c r="O614" s="272" t="str">
        <f>IF(ISBLANK(INDEX('Policy Characteristics'!I:I,MATCH($C614,'Policy Characteristics'!$C:$C,0))),"",INDEX('Policy Characteristics'!I:I,MATCH($C614,'Policy Characteristics'!$C:$C,0)))</f>
        <v>% of fuel shifted</v>
      </c>
      <c r="P614" s="27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272" t="str">
        <f>IF(ISBLANK(INDEX('Policy Characteristics'!K:K,MATCH($C614,'Policy Characteristics'!$C:$C,0))),"",INDEX('Policy Characteristics'!K:K,MATCH($C614,'Policy Characteristics'!$C:$C,0)))</f>
        <v>industry-ag-main.html#fuel-switching</v>
      </c>
      <c r="R614" s="272" t="str">
        <f>IF(ISBLANK(INDEX('Policy Characteristics'!L:L,MATCH($C614,'Policy Characteristics'!$C:$C,0))),"",INDEX('Policy Characteristics'!L:L,MATCH($C614,'Policy Characteristics'!$C:$C,0)))</f>
        <v>industry-elec-and-hydrogen.html</v>
      </c>
    </row>
    <row r="615" spans="1:18" x14ac:dyDescent="0.25">
      <c r="A615" s="272" t="str">
        <f>IF(ISBLANK(INDEX('Policy Characteristics'!A:A,MATCH($C615,'Policy Characteristics'!$C:$C,0))),"",INDEX('Policy Characteristics'!A:A,MATCH($C615,'Policy Characteristics'!$C:$C,0)))</f>
        <v>Industry</v>
      </c>
      <c r="B615" s="272" t="str">
        <f>IF(ISBLANK(INDEX('Policy Characteristics'!B:B,MATCH($C615,'Policy Characteristics'!$C:$C,0))),"",INDEX('Policy Characteristics'!B:B,MATCH($C615,'Policy Characteristics'!$C:$C,0)))</f>
        <v>Electrification + Hydrogen</v>
      </c>
      <c r="C615" s="274" t="str">
        <f t="shared" si="35"/>
        <v>Fraction of Industrial Fuel Use Shifted to Other Fuels</v>
      </c>
      <c r="D615" s="6" t="s">
        <v>3203</v>
      </c>
      <c r="E615" s="44" t="s">
        <v>2788</v>
      </c>
      <c r="F615" t="s">
        <v>3171</v>
      </c>
      <c r="G615" s="44" t="s">
        <v>3224</v>
      </c>
      <c r="H615" s="43">
        <v>1356</v>
      </c>
      <c r="I615" s="44" t="s">
        <v>46</v>
      </c>
      <c r="J615" s="274" t="str">
        <f>IF(ISBLANK(INDEX('Policy Characteristics'!D:D,MATCH($C615,'Policy Characteristics'!$C:$C,0))),"",INDEX('Policy Characteristics'!D:D,MATCH($C615,'Policy Characteristics'!$C:$C,0)))</f>
        <v>Electrification + Hydrogen</v>
      </c>
      <c r="K615" s="272" t="str">
        <f>IF(ISBLANK(INDEX('Policy Characteristics'!E:E,MATCH($C615,'Policy Characteristics'!$C:$C,0))),"",INDEX('Policy Characteristics'!E:E,MATCH($C615,'Policy Characteristics'!$C:$C,0)))</f>
        <v>indst fuel type shifting</v>
      </c>
      <c r="L615" s="285">
        <f>IF(ISBLANK(INDEX('Policy Characteristics'!F:F,MATCH($C615,'Policy Characteristics'!$C:$C,0))),"",INDEX('Policy Characteristics'!F:F,MATCH($C615,'Policy Characteristics'!$C:$C,0)))</f>
        <v>0</v>
      </c>
      <c r="M615" s="285">
        <f>IF(ISBLANK(INDEX('Policy Characteristics'!G:G,MATCH($C615,'Policy Characteristics'!$C:$C,0))),"",INDEX('Policy Characteristics'!G:G,MATCH($C615,'Policy Characteristics'!$C:$C,0)))</f>
        <v>1</v>
      </c>
      <c r="N615" s="285">
        <f>IF(ISBLANK(INDEX('Policy Characteristics'!H:H,MATCH($C615,'Policy Characteristics'!$C:$C,0))),"",INDEX('Policy Characteristics'!H:H,MATCH($C615,'Policy Characteristics'!$C:$C,0)))</f>
        <v>0.01</v>
      </c>
      <c r="O615" s="272" t="str">
        <f>IF(ISBLANK(INDEX('Policy Characteristics'!I:I,MATCH($C615,'Policy Characteristics'!$C:$C,0))),"",INDEX('Policy Characteristics'!I:I,MATCH($C615,'Policy Characteristics'!$C:$C,0)))</f>
        <v>% of fuel shifted</v>
      </c>
      <c r="P615" s="27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272" t="str">
        <f>IF(ISBLANK(INDEX('Policy Characteristics'!K:K,MATCH($C615,'Policy Characteristics'!$C:$C,0))),"",INDEX('Policy Characteristics'!K:K,MATCH($C615,'Policy Characteristics'!$C:$C,0)))</f>
        <v>industry-ag-main.html#fuel-switching</v>
      </c>
      <c r="R615" s="272" t="str">
        <f>IF(ISBLANK(INDEX('Policy Characteristics'!L:L,MATCH($C615,'Policy Characteristics'!$C:$C,0))),"",INDEX('Policy Characteristics'!L:L,MATCH($C615,'Policy Characteristics'!$C:$C,0)))</f>
        <v>industry-elec-and-hydrogen.html</v>
      </c>
    </row>
    <row r="616" spans="1:18" x14ac:dyDescent="0.25">
      <c r="A616" s="272" t="str">
        <f>IF(ISBLANK(INDEX('Policy Characteristics'!A:A,MATCH($C616,'Policy Characteristics'!$C:$C,0))),"",INDEX('Policy Characteristics'!A:A,MATCH($C616,'Policy Characteristics'!$C:$C,0)))</f>
        <v>Industry</v>
      </c>
      <c r="B616" s="272" t="str">
        <f>IF(ISBLANK(INDEX('Policy Characteristics'!B:B,MATCH($C616,'Policy Characteristics'!$C:$C,0))),"",INDEX('Policy Characteristics'!B:B,MATCH($C616,'Policy Characteristics'!$C:$C,0)))</f>
        <v>Electrification + Hydrogen</v>
      </c>
      <c r="C616" s="274" t="str">
        <f t="shared" si="35"/>
        <v>Fraction of Industrial Fuel Use Shifted to Other Fuels</v>
      </c>
      <c r="D616" s="6" t="s">
        <v>3203</v>
      </c>
      <c r="E616" s="44" t="s">
        <v>2785</v>
      </c>
      <c r="F616" t="s">
        <v>3171</v>
      </c>
      <c r="G616" s="44" t="s">
        <v>3225</v>
      </c>
      <c r="H616" s="43">
        <v>1357</v>
      </c>
      <c r="I616" s="44" t="s">
        <v>45</v>
      </c>
      <c r="J616" s="274" t="str">
        <f>IF(ISBLANK(INDEX('Policy Characteristics'!D:D,MATCH($C616,'Policy Characteristics'!$C:$C,0))),"",INDEX('Policy Characteristics'!D:D,MATCH($C616,'Policy Characteristics'!$C:$C,0)))</f>
        <v>Electrification + Hydrogen</v>
      </c>
      <c r="K616" s="272" t="str">
        <f>IF(ISBLANK(INDEX('Policy Characteristics'!E:E,MATCH($C616,'Policy Characteristics'!$C:$C,0))),"",INDEX('Policy Characteristics'!E:E,MATCH($C616,'Policy Characteristics'!$C:$C,0)))</f>
        <v>indst fuel type shifting</v>
      </c>
      <c r="L616" s="285">
        <f>IF(ISBLANK(INDEX('Policy Characteristics'!F:F,MATCH($C616,'Policy Characteristics'!$C:$C,0))),"",INDEX('Policy Characteristics'!F:F,MATCH($C616,'Policy Characteristics'!$C:$C,0)))</f>
        <v>0</v>
      </c>
      <c r="M616" s="285">
        <f>IF(ISBLANK(INDEX('Policy Characteristics'!G:G,MATCH($C616,'Policy Characteristics'!$C:$C,0))),"",INDEX('Policy Characteristics'!G:G,MATCH($C616,'Policy Characteristics'!$C:$C,0)))</f>
        <v>1</v>
      </c>
      <c r="N616" s="285">
        <f>IF(ISBLANK(INDEX('Policy Characteristics'!H:H,MATCH($C616,'Policy Characteristics'!$C:$C,0))),"",INDEX('Policy Characteristics'!H:H,MATCH($C616,'Policy Characteristics'!$C:$C,0)))</f>
        <v>0.01</v>
      </c>
      <c r="O616" s="272" t="str">
        <f>IF(ISBLANK(INDEX('Policy Characteristics'!I:I,MATCH($C616,'Policy Characteristics'!$C:$C,0))),"",INDEX('Policy Characteristics'!I:I,MATCH($C616,'Policy Characteristics'!$C:$C,0)))</f>
        <v>% of fuel shifted</v>
      </c>
      <c r="P616" s="27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272" t="str">
        <f>IF(ISBLANK(INDEX('Policy Characteristics'!K:K,MATCH($C616,'Policy Characteristics'!$C:$C,0))),"",INDEX('Policy Characteristics'!K:K,MATCH($C616,'Policy Characteristics'!$C:$C,0)))</f>
        <v>industry-ag-main.html#fuel-switching</v>
      </c>
      <c r="R616" s="272" t="str">
        <f>IF(ISBLANK(INDEX('Policy Characteristics'!L:L,MATCH($C616,'Policy Characteristics'!$C:$C,0))),"",INDEX('Policy Characteristics'!L:L,MATCH($C616,'Policy Characteristics'!$C:$C,0)))</f>
        <v>industry-elec-and-hydrogen.html</v>
      </c>
    </row>
    <row r="617" spans="1:18" x14ac:dyDescent="0.25">
      <c r="A617" s="272" t="str">
        <f>IF(ISBLANK(INDEX('Policy Characteristics'!A:A,MATCH($C617,'Policy Characteristics'!$C:$C,0))),"",INDEX('Policy Characteristics'!A:A,MATCH($C617,'Policy Characteristics'!$C:$C,0)))</f>
        <v>Industry</v>
      </c>
      <c r="B617" s="272" t="str">
        <f>IF(ISBLANK(INDEX('Policy Characteristics'!B:B,MATCH($C617,'Policy Characteristics'!$C:$C,0))),"",INDEX('Policy Characteristics'!B:B,MATCH($C617,'Policy Characteristics'!$C:$C,0)))</f>
        <v>Electrification + Hydrogen</v>
      </c>
      <c r="C617" s="274" t="str">
        <f t="shared" si="35"/>
        <v>Fraction of Industrial Fuel Use Shifted to Other Fuels</v>
      </c>
      <c r="D617" s="6" t="s">
        <v>3204</v>
      </c>
      <c r="E617" s="44" t="s">
        <v>2445</v>
      </c>
      <c r="F617" t="s">
        <v>3172</v>
      </c>
      <c r="G617" s="44" t="s">
        <v>3216</v>
      </c>
      <c r="H617" s="43">
        <v>1358</v>
      </c>
      <c r="I617" s="44" t="s">
        <v>46</v>
      </c>
      <c r="J617" s="274" t="str">
        <f>IF(ISBLANK(INDEX('Policy Characteristics'!D:D,MATCH($C617,'Policy Characteristics'!$C:$C,0))),"",INDEX('Policy Characteristics'!D:D,MATCH($C617,'Policy Characteristics'!$C:$C,0)))</f>
        <v>Electrification + Hydrogen</v>
      </c>
      <c r="K617" s="272" t="str">
        <f>IF(ISBLANK(INDEX('Policy Characteristics'!E:E,MATCH($C617,'Policy Characteristics'!$C:$C,0))),"",INDEX('Policy Characteristics'!E:E,MATCH($C617,'Policy Characteristics'!$C:$C,0)))</f>
        <v>indst fuel type shifting</v>
      </c>
      <c r="L617" s="285">
        <f>IF(ISBLANK(INDEX('Policy Characteristics'!F:F,MATCH($C617,'Policy Characteristics'!$C:$C,0))),"",INDEX('Policy Characteristics'!F:F,MATCH($C617,'Policy Characteristics'!$C:$C,0)))</f>
        <v>0</v>
      </c>
      <c r="M617" s="285">
        <f>IF(ISBLANK(INDEX('Policy Characteristics'!G:G,MATCH($C617,'Policy Characteristics'!$C:$C,0))),"",INDEX('Policy Characteristics'!G:G,MATCH($C617,'Policy Characteristics'!$C:$C,0)))</f>
        <v>1</v>
      </c>
      <c r="N617" s="285">
        <f>IF(ISBLANK(INDEX('Policy Characteristics'!H:H,MATCH($C617,'Policy Characteristics'!$C:$C,0))),"",INDEX('Policy Characteristics'!H:H,MATCH($C617,'Policy Characteristics'!$C:$C,0)))</f>
        <v>0.01</v>
      </c>
      <c r="O617" s="272" t="str">
        <f>IF(ISBLANK(INDEX('Policy Characteristics'!I:I,MATCH($C617,'Policy Characteristics'!$C:$C,0))),"",INDEX('Policy Characteristics'!I:I,MATCH($C617,'Policy Characteristics'!$C:$C,0)))</f>
        <v>% of fuel shifted</v>
      </c>
      <c r="P617" s="27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272" t="str">
        <f>IF(ISBLANK(INDEX('Policy Characteristics'!K:K,MATCH($C617,'Policy Characteristics'!$C:$C,0))),"",INDEX('Policy Characteristics'!K:K,MATCH($C617,'Policy Characteristics'!$C:$C,0)))</f>
        <v>industry-ag-main.html#fuel-switching</v>
      </c>
      <c r="R617" s="272" t="str">
        <f>IF(ISBLANK(INDEX('Policy Characteristics'!L:L,MATCH($C617,'Policy Characteristics'!$C:$C,0))),"",INDEX('Policy Characteristics'!L:L,MATCH($C617,'Policy Characteristics'!$C:$C,0)))</f>
        <v>industry-elec-and-hydrogen.html</v>
      </c>
    </row>
    <row r="618" spans="1:18" x14ac:dyDescent="0.25">
      <c r="A618" s="272" t="str">
        <f>IF(ISBLANK(INDEX('Policy Characteristics'!A:A,MATCH($C618,'Policy Characteristics'!$C:$C,0))),"",INDEX('Policy Characteristics'!A:A,MATCH($C618,'Policy Characteristics'!$C:$C,0)))</f>
        <v>Industry</v>
      </c>
      <c r="B618" s="272" t="str">
        <f>IF(ISBLANK(INDEX('Policy Characteristics'!B:B,MATCH($C618,'Policy Characteristics'!$C:$C,0))),"",INDEX('Policy Characteristics'!B:B,MATCH($C618,'Policy Characteristics'!$C:$C,0)))</f>
        <v>Electrification + Hydrogen</v>
      </c>
      <c r="C618" s="274" t="str">
        <f t="shared" si="35"/>
        <v>Fraction of Industrial Fuel Use Shifted to Other Fuels</v>
      </c>
      <c r="D618" s="6" t="s">
        <v>3204</v>
      </c>
      <c r="E618" s="44" t="s">
        <v>2446</v>
      </c>
      <c r="F618" t="s">
        <v>3172</v>
      </c>
      <c r="G618" s="44" t="s">
        <v>3217</v>
      </c>
      <c r="H618" s="43">
        <v>1359</v>
      </c>
      <c r="I618" s="44" t="s">
        <v>46</v>
      </c>
      <c r="J618" s="274" t="str">
        <f>IF(ISBLANK(INDEX('Policy Characteristics'!D:D,MATCH($C618,'Policy Characteristics'!$C:$C,0))),"",INDEX('Policy Characteristics'!D:D,MATCH($C618,'Policy Characteristics'!$C:$C,0)))</f>
        <v>Electrification + Hydrogen</v>
      </c>
      <c r="K618" s="272" t="str">
        <f>IF(ISBLANK(INDEX('Policy Characteristics'!E:E,MATCH($C618,'Policy Characteristics'!$C:$C,0))),"",INDEX('Policy Characteristics'!E:E,MATCH($C618,'Policy Characteristics'!$C:$C,0)))</f>
        <v>indst fuel type shifting</v>
      </c>
      <c r="L618" s="285">
        <f>IF(ISBLANK(INDEX('Policy Characteristics'!F:F,MATCH($C618,'Policy Characteristics'!$C:$C,0))),"",INDEX('Policy Characteristics'!F:F,MATCH($C618,'Policy Characteristics'!$C:$C,0)))</f>
        <v>0</v>
      </c>
      <c r="M618" s="285">
        <f>IF(ISBLANK(INDEX('Policy Characteristics'!G:G,MATCH($C618,'Policy Characteristics'!$C:$C,0))),"",INDEX('Policy Characteristics'!G:G,MATCH($C618,'Policy Characteristics'!$C:$C,0)))</f>
        <v>1</v>
      </c>
      <c r="N618" s="285">
        <f>IF(ISBLANK(INDEX('Policy Characteristics'!H:H,MATCH($C618,'Policy Characteristics'!$C:$C,0))),"",INDEX('Policy Characteristics'!H:H,MATCH($C618,'Policy Characteristics'!$C:$C,0)))</f>
        <v>0.01</v>
      </c>
      <c r="O618" s="272" t="str">
        <f>IF(ISBLANK(INDEX('Policy Characteristics'!I:I,MATCH($C618,'Policy Characteristics'!$C:$C,0))),"",INDEX('Policy Characteristics'!I:I,MATCH($C618,'Policy Characteristics'!$C:$C,0)))</f>
        <v>% of fuel shifted</v>
      </c>
      <c r="P618" s="27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272" t="str">
        <f>IF(ISBLANK(INDEX('Policy Characteristics'!K:K,MATCH($C618,'Policy Characteristics'!$C:$C,0))),"",INDEX('Policy Characteristics'!K:K,MATCH($C618,'Policy Characteristics'!$C:$C,0)))</f>
        <v>industry-ag-main.html#fuel-switching</v>
      </c>
      <c r="R618" s="272" t="str">
        <f>IF(ISBLANK(INDEX('Policy Characteristics'!L:L,MATCH($C618,'Policy Characteristics'!$C:$C,0))),"",INDEX('Policy Characteristics'!L:L,MATCH($C618,'Policy Characteristics'!$C:$C,0)))</f>
        <v>industry-elec-and-hydrogen.html</v>
      </c>
    </row>
    <row r="619" spans="1:18" x14ac:dyDescent="0.25">
      <c r="A619" s="272" t="str">
        <f>IF(ISBLANK(INDEX('Policy Characteristics'!A:A,MATCH($C619,'Policy Characteristics'!$C:$C,0))),"",INDEX('Policy Characteristics'!A:A,MATCH($C619,'Policy Characteristics'!$C:$C,0)))</f>
        <v>Industry</v>
      </c>
      <c r="B619" s="272" t="str">
        <f>IF(ISBLANK(INDEX('Policy Characteristics'!B:B,MATCH($C619,'Policy Characteristics'!$C:$C,0))),"",INDEX('Policy Characteristics'!B:B,MATCH($C619,'Policy Characteristics'!$C:$C,0)))</f>
        <v>Electrification + Hydrogen</v>
      </c>
      <c r="C619" s="274" t="str">
        <f t="shared" si="35"/>
        <v>Fraction of Industrial Fuel Use Shifted to Other Fuels</v>
      </c>
      <c r="D619" s="6" t="s">
        <v>3204</v>
      </c>
      <c r="E619" s="44" t="s">
        <v>2447</v>
      </c>
      <c r="F619" t="s">
        <v>3172</v>
      </c>
      <c r="G619" s="44" t="s">
        <v>3218</v>
      </c>
      <c r="H619" s="43">
        <v>1360</v>
      </c>
      <c r="I619" s="44" t="s">
        <v>46</v>
      </c>
      <c r="J619" s="274" t="str">
        <f>IF(ISBLANK(INDEX('Policy Characteristics'!D:D,MATCH($C619,'Policy Characteristics'!$C:$C,0))),"",INDEX('Policy Characteristics'!D:D,MATCH($C619,'Policy Characteristics'!$C:$C,0)))</f>
        <v>Electrification + Hydrogen</v>
      </c>
      <c r="K619" s="272" t="str">
        <f>IF(ISBLANK(INDEX('Policy Characteristics'!E:E,MATCH($C619,'Policy Characteristics'!$C:$C,0))),"",INDEX('Policy Characteristics'!E:E,MATCH($C619,'Policy Characteristics'!$C:$C,0)))</f>
        <v>indst fuel type shifting</v>
      </c>
      <c r="L619" s="285">
        <f>IF(ISBLANK(INDEX('Policy Characteristics'!F:F,MATCH($C619,'Policy Characteristics'!$C:$C,0))),"",INDEX('Policy Characteristics'!F:F,MATCH($C619,'Policy Characteristics'!$C:$C,0)))</f>
        <v>0</v>
      </c>
      <c r="M619" s="285">
        <f>IF(ISBLANK(INDEX('Policy Characteristics'!G:G,MATCH($C619,'Policy Characteristics'!$C:$C,0))),"",INDEX('Policy Characteristics'!G:G,MATCH($C619,'Policy Characteristics'!$C:$C,0)))</f>
        <v>1</v>
      </c>
      <c r="N619" s="285">
        <f>IF(ISBLANK(INDEX('Policy Characteristics'!H:H,MATCH($C619,'Policy Characteristics'!$C:$C,0))),"",INDEX('Policy Characteristics'!H:H,MATCH($C619,'Policy Characteristics'!$C:$C,0)))</f>
        <v>0.01</v>
      </c>
      <c r="O619" s="272" t="str">
        <f>IF(ISBLANK(INDEX('Policy Characteristics'!I:I,MATCH($C619,'Policy Characteristics'!$C:$C,0))),"",INDEX('Policy Characteristics'!I:I,MATCH($C619,'Policy Characteristics'!$C:$C,0)))</f>
        <v>% of fuel shifted</v>
      </c>
      <c r="P619" s="27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272" t="str">
        <f>IF(ISBLANK(INDEX('Policy Characteristics'!K:K,MATCH($C619,'Policy Characteristics'!$C:$C,0))),"",INDEX('Policy Characteristics'!K:K,MATCH($C619,'Policy Characteristics'!$C:$C,0)))</f>
        <v>industry-ag-main.html#fuel-switching</v>
      </c>
      <c r="R619" s="272" t="str">
        <f>IF(ISBLANK(INDEX('Policy Characteristics'!L:L,MATCH($C619,'Policy Characteristics'!$C:$C,0))),"",INDEX('Policy Characteristics'!L:L,MATCH($C619,'Policy Characteristics'!$C:$C,0)))</f>
        <v>industry-elec-and-hydrogen.html</v>
      </c>
    </row>
    <row r="620" spans="1:18" x14ac:dyDescent="0.25">
      <c r="A620" s="272" t="str">
        <f>IF(ISBLANK(INDEX('Policy Characteristics'!A:A,MATCH($C620,'Policy Characteristics'!$C:$C,0))),"",INDEX('Policy Characteristics'!A:A,MATCH($C620,'Policy Characteristics'!$C:$C,0)))</f>
        <v>Industry</v>
      </c>
      <c r="B620" s="272" t="str">
        <f>IF(ISBLANK(INDEX('Policy Characteristics'!B:B,MATCH($C620,'Policy Characteristics'!$C:$C,0))),"",INDEX('Policy Characteristics'!B:B,MATCH($C620,'Policy Characteristics'!$C:$C,0)))</f>
        <v>Electrification + Hydrogen</v>
      </c>
      <c r="C620" s="274" t="str">
        <f t="shared" si="35"/>
        <v>Fraction of Industrial Fuel Use Shifted to Other Fuels</v>
      </c>
      <c r="D620" s="6" t="s">
        <v>3204</v>
      </c>
      <c r="E620" s="44" t="s">
        <v>2448</v>
      </c>
      <c r="F620" t="s">
        <v>3172</v>
      </c>
      <c r="G620" s="44" t="s">
        <v>3219</v>
      </c>
      <c r="H620" s="43">
        <v>1361</v>
      </c>
      <c r="I620" s="44" t="s">
        <v>46</v>
      </c>
      <c r="J620" s="274" t="str">
        <f>IF(ISBLANK(INDEX('Policy Characteristics'!D:D,MATCH($C620,'Policy Characteristics'!$C:$C,0))),"",INDEX('Policy Characteristics'!D:D,MATCH($C620,'Policy Characteristics'!$C:$C,0)))</f>
        <v>Electrification + Hydrogen</v>
      </c>
      <c r="K620" s="272" t="str">
        <f>IF(ISBLANK(INDEX('Policy Characteristics'!E:E,MATCH($C620,'Policy Characteristics'!$C:$C,0))),"",INDEX('Policy Characteristics'!E:E,MATCH($C620,'Policy Characteristics'!$C:$C,0)))</f>
        <v>indst fuel type shifting</v>
      </c>
      <c r="L620" s="285">
        <f>IF(ISBLANK(INDEX('Policy Characteristics'!F:F,MATCH($C620,'Policy Characteristics'!$C:$C,0))),"",INDEX('Policy Characteristics'!F:F,MATCH($C620,'Policy Characteristics'!$C:$C,0)))</f>
        <v>0</v>
      </c>
      <c r="M620" s="285">
        <f>IF(ISBLANK(INDEX('Policy Characteristics'!G:G,MATCH($C620,'Policy Characteristics'!$C:$C,0))),"",INDEX('Policy Characteristics'!G:G,MATCH($C620,'Policy Characteristics'!$C:$C,0)))</f>
        <v>1</v>
      </c>
      <c r="N620" s="285">
        <f>IF(ISBLANK(INDEX('Policy Characteristics'!H:H,MATCH($C620,'Policy Characteristics'!$C:$C,0))),"",INDEX('Policy Characteristics'!H:H,MATCH($C620,'Policy Characteristics'!$C:$C,0)))</f>
        <v>0.01</v>
      </c>
      <c r="O620" s="272" t="str">
        <f>IF(ISBLANK(INDEX('Policy Characteristics'!I:I,MATCH($C620,'Policy Characteristics'!$C:$C,0))),"",INDEX('Policy Characteristics'!I:I,MATCH($C620,'Policy Characteristics'!$C:$C,0)))</f>
        <v>% of fuel shifted</v>
      </c>
      <c r="P620" s="27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272" t="str">
        <f>IF(ISBLANK(INDEX('Policy Characteristics'!K:K,MATCH($C620,'Policy Characteristics'!$C:$C,0))),"",INDEX('Policy Characteristics'!K:K,MATCH($C620,'Policy Characteristics'!$C:$C,0)))</f>
        <v>industry-ag-main.html#fuel-switching</v>
      </c>
      <c r="R620" s="272" t="str">
        <f>IF(ISBLANK(INDEX('Policy Characteristics'!L:L,MATCH($C620,'Policy Characteristics'!$C:$C,0))),"",INDEX('Policy Characteristics'!L:L,MATCH($C620,'Policy Characteristics'!$C:$C,0)))</f>
        <v>industry-elec-and-hydrogen.html</v>
      </c>
    </row>
    <row r="621" spans="1:18" x14ac:dyDescent="0.25">
      <c r="A621" s="272" t="str">
        <f>IF(ISBLANK(INDEX('Policy Characteristics'!A:A,MATCH($C621,'Policy Characteristics'!$C:$C,0))),"",INDEX('Policy Characteristics'!A:A,MATCH($C621,'Policy Characteristics'!$C:$C,0)))</f>
        <v>Industry</v>
      </c>
      <c r="B621" s="272" t="str">
        <f>IF(ISBLANK(INDEX('Policy Characteristics'!B:B,MATCH($C621,'Policy Characteristics'!$C:$C,0))),"",INDEX('Policy Characteristics'!B:B,MATCH($C621,'Policy Characteristics'!$C:$C,0)))</f>
        <v>Electrification + Hydrogen</v>
      </c>
      <c r="C621" s="274" t="str">
        <f t="shared" si="35"/>
        <v>Fraction of Industrial Fuel Use Shifted to Other Fuels</v>
      </c>
      <c r="D621" s="6" t="s">
        <v>3204</v>
      </c>
      <c r="E621" s="44" t="s">
        <v>2449</v>
      </c>
      <c r="F621" t="s">
        <v>3172</v>
      </c>
      <c r="G621" s="44" t="s">
        <v>3220</v>
      </c>
      <c r="H621" s="43">
        <v>1362</v>
      </c>
      <c r="I621" s="44" t="s">
        <v>46</v>
      </c>
      <c r="J621" s="274" t="str">
        <f>IF(ISBLANK(INDEX('Policy Characteristics'!D:D,MATCH($C621,'Policy Characteristics'!$C:$C,0))),"",INDEX('Policy Characteristics'!D:D,MATCH($C621,'Policy Characteristics'!$C:$C,0)))</f>
        <v>Electrification + Hydrogen</v>
      </c>
      <c r="K621" s="272" t="str">
        <f>IF(ISBLANK(INDEX('Policy Characteristics'!E:E,MATCH($C621,'Policy Characteristics'!$C:$C,0))),"",INDEX('Policy Characteristics'!E:E,MATCH($C621,'Policy Characteristics'!$C:$C,0)))</f>
        <v>indst fuel type shifting</v>
      </c>
      <c r="L621" s="285">
        <f>IF(ISBLANK(INDEX('Policy Characteristics'!F:F,MATCH($C621,'Policy Characteristics'!$C:$C,0))),"",INDEX('Policy Characteristics'!F:F,MATCH($C621,'Policy Characteristics'!$C:$C,0)))</f>
        <v>0</v>
      </c>
      <c r="M621" s="285">
        <f>IF(ISBLANK(INDEX('Policy Characteristics'!G:G,MATCH($C621,'Policy Characteristics'!$C:$C,0))),"",INDEX('Policy Characteristics'!G:G,MATCH($C621,'Policy Characteristics'!$C:$C,0)))</f>
        <v>1</v>
      </c>
      <c r="N621" s="285">
        <f>IF(ISBLANK(INDEX('Policy Characteristics'!H:H,MATCH($C621,'Policy Characteristics'!$C:$C,0))),"",INDEX('Policy Characteristics'!H:H,MATCH($C621,'Policy Characteristics'!$C:$C,0)))</f>
        <v>0.01</v>
      </c>
      <c r="O621" s="272" t="str">
        <f>IF(ISBLANK(INDEX('Policy Characteristics'!I:I,MATCH($C621,'Policy Characteristics'!$C:$C,0))),"",INDEX('Policy Characteristics'!I:I,MATCH($C621,'Policy Characteristics'!$C:$C,0)))</f>
        <v>% of fuel shifted</v>
      </c>
      <c r="P621" s="27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272" t="str">
        <f>IF(ISBLANK(INDEX('Policy Characteristics'!K:K,MATCH($C621,'Policy Characteristics'!$C:$C,0))),"",INDEX('Policy Characteristics'!K:K,MATCH($C621,'Policy Characteristics'!$C:$C,0)))</f>
        <v>industry-ag-main.html#fuel-switching</v>
      </c>
      <c r="R621" s="272" t="str">
        <f>IF(ISBLANK(INDEX('Policy Characteristics'!L:L,MATCH($C621,'Policy Characteristics'!$C:$C,0))),"",INDEX('Policy Characteristics'!L:L,MATCH($C621,'Policy Characteristics'!$C:$C,0)))</f>
        <v>industry-elec-and-hydrogen.html</v>
      </c>
    </row>
    <row r="622" spans="1:18" x14ac:dyDescent="0.25">
      <c r="A622" s="272" t="str">
        <f>IF(ISBLANK(INDEX('Policy Characteristics'!A:A,MATCH($C622,'Policy Characteristics'!$C:$C,0))),"",INDEX('Policy Characteristics'!A:A,MATCH($C622,'Policy Characteristics'!$C:$C,0)))</f>
        <v>Industry</v>
      </c>
      <c r="B622" s="272" t="str">
        <f>IF(ISBLANK(INDEX('Policy Characteristics'!B:B,MATCH($C622,'Policy Characteristics'!$C:$C,0))),"",INDEX('Policy Characteristics'!B:B,MATCH($C622,'Policy Characteristics'!$C:$C,0)))</f>
        <v>Electrification + Hydrogen</v>
      </c>
      <c r="C622" s="274" t="str">
        <f t="shared" si="35"/>
        <v>Fraction of Industrial Fuel Use Shifted to Other Fuels</v>
      </c>
      <c r="D622" s="6" t="s">
        <v>3204</v>
      </c>
      <c r="E622" s="44" t="s">
        <v>2450</v>
      </c>
      <c r="F622" t="s">
        <v>3172</v>
      </c>
      <c r="G622" s="44" t="s">
        <v>3221</v>
      </c>
      <c r="H622" s="43">
        <v>1363</v>
      </c>
      <c r="I622" s="44" t="s">
        <v>46</v>
      </c>
      <c r="J622" s="274" t="str">
        <f>IF(ISBLANK(INDEX('Policy Characteristics'!D:D,MATCH($C622,'Policy Characteristics'!$C:$C,0))),"",INDEX('Policy Characteristics'!D:D,MATCH($C622,'Policy Characteristics'!$C:$C,0)))</f>
        <v>Electrification + Hydrogen</v>
      </c>
      <c r="K622" s="272" t="str">
        <f>IF(ISBLANK(INDEX('Policy Characteristics'!E:E,MATCH($C622,'Policy Characteristics'!$C:$C,0))),"",INDEX('Policy Characteristics'!E:E,MATCH($C622,'Policy Characteristics'!$C:$C,0)))</f>
        <v>indst fuel type shifting</v>
      </c>
      <c r="L622" s="285">
        <f>IF(ISBLANK(INDEX('Policy Characteristics'!F:F,MATCH($C622,'Policy Characteristics'!$C:$C,0))),"",INDEX('Policy Characteristics'!F:F,MATCH($C622,'Policy Characteristics'!$C:$C,0)))</f>
        <v>0</v>
      </c>
      <c r="M622" s="285">
        <f>IF(ISBLANK(INDEX('Policy Characteristics'!G:G,MATCH($C622,'Policy Characteristics'!$C:$C,0))),"",INDEX('Policy Characteristics'!G:G,MATCH($C622,'Policy Characteristics'!$C:$C,0)))</f>
        <v>1</v>
      </c>
      <c r="N622" s="285">
        <f>IF(ISBLANK(INDEX('Policy Characteristics'!H:H,MATCH($C622,'Policy Characteristics'!$C:$C,0))),"",INDEX('Policy Characteristics'!H:H,MATCH($C622,'Policy Characteristics'!$C:$C,0)))</f>
        <v>0.01</v>
      </c>
      <c r="O622" s="272" t="str">
        <f>IF(ISBLANK(INDEX('Policy Characteristics'!I:I,MATCH($C622,'Policy Characteristics'!$C:$C,0))),"",INDEX('Policy Characteristics'!I:I,MATCH($C622,'Policy Characteristics'!$C:$C,0)))</f>
        <v>% of fuel shifted</v>
      </c>
      <c r="P622" s="27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272" t="str">
        <f>IF(ISBLANK(INDEX('Policy Characteristics'!K:K,MATCH($C622,'Policy Characteristics'!$C:$C,0))),"",INDEX('Policy Characteristics'!K:K,MATCH($C622,'Policy Characteristics'!$C:$C,0)))</f>
        <v>industry-ag-main.html#fuel-switching</v>
      </c>
      <c r="R622" s="272" t="str">
        <f>IF(ISBLANK(INDEX('Policy Characteristics'!L:L,MATCH($C622,'Policy Characteristics'!$C:$C,0))),"",INDEX('Policy Characteristics'!L:L,MATCH($C622,'Policy Characteristics'!$C:$C,0)))</f>
        <v>industry-elec-and-hydrogen.html</v>
      </c>
    </row>
    <row r="623" spans="1:18" x14ac:dyDescent="0.25">
      <c r="A623" s="272" t="str">
        <f>IF(ISBLANK(INDEX('Policy Characteristics'!A:A,MATCH($C623,'Policy Characteristics'!$C:$C,0))),"",INDEX('Policy Characteristics'!A:A,MATCH($C623,'Policy Characteristics'!$C:$C,0)))</f>
        <v>Industry</v>
      </c>
      <c r="B623" s="272" t="str">
        <f>IF(ISBLANK(INDEX('Policy Characteristics'!B:B,MATCH($C623,'Policy Characteristics'!$C:$C,0))),"",INDEX('Policy Characteristics'!B:B,MATCH($C623,'Policy Characteristics'!$C:$C,0)))</f>
        <v>Electrification + Hydrogen</v>
      </c>
      <c r="C623" s="274" t="str">
        <f t="shared" si="35"/>
        <v>Fraction of Industrial Fuel Use Shifted to Other Fuels</v>
      </c>
      <c r="D623" s="6" t="s">
        <v>3204</v>
      </c>
      <c r="E623" s="44" t="s">
        <v>2786</v>
      </c>
      <c r="F623" t="s">
        <v>3172</v>
      </c>
      <c r="G623" s="44" t="s">
        <v>3222</v>
      </c>
      <c r="H623" s="43">
        <v>1364</v>
      </c>
      <c r="I623" s="44" t="s">
        <v>46</v>
      </c>
      <c r="J623" s="274" t="str">
        <f>IF(ISBLANK(INDEX('Policy Characteristics'!D:D,MATCH($C623,'Policy Characteristics'!$C:$C,0))),"",INDEX('Policy Characteristics'!D:D,MATCH($C623,'Policy Characteristics'!$C:$C,0)))</f>
        <v>Electrification + Hydrogen</v>
      </c>
      <c r="K623" s="272" t="str">
        <f>IF(ISBLANK(INDEX('Policy Characteristics'!E:E,MATCH($C623,'Policy Characteristics'!$C:$C,0))),"",INDEX('Policy Characteristics'!E:E,MATCH($C623,'Policy Characteristics'!$C:$C,0)))</f>
        <v>indst fuel type shifting</v>
      </c>
      <c r="L623" s="285">
        <f>IF(ISBLANK(INDEX('Policy Characteristics'!F:F,MATCH($C623,'Policy Characteristics'!$C:$C,0))),"",INDEX('Policy Characteristics'!F:F,MATCH($C623,'Policy Characteristics'!$C:$C,0)))</f>
        <v>0</v>
      </c>
      <c r="M623" s="285">
        <f>IF(ISBLANK(INDEX('Policy Characteristics'!G:G,MATCH($C623,'Policy Characteristics'!$C:$C,0))),"",INDEX('Policy Characteristics'!G:G,MATCH($C623,'Policy Characteristics'!$C:$C,0)))</f>
        <v>1</v>
      </c>
      <c r="N623" s="285">
        <f>IF(ISBLANK(INDEX('Policy Characteristics'!H:H,MATCH($C623,'Policy Characteristics'!$C:$C,0))),"",INDEX('Policy Characteristics'!H:H,MATCH($C623,'Policy Characteristics'!$C:$C,0)))</f>
        <v>0.01</v>
      </c>
      <c r="O623" s="272" t="str">
        <f>IF(ISBLANK(INDEX('Policy Characteristics'!I:I,MATCH($C623,'Policy Characteristics'!$C:$C,0))),"",INDEX('Policy Characteristics'!I:I,MATCH($C623,'Policy Characteristics'!$C:$C,0)))</f>
        <v>% of fuel shifted</v>
      </c>
      <c r="P623" s="27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272" t="str">
        <f>IF(ISBLANK(INDEX('Policy Characteristics'!K:K,MATCH($C623,'Policy Characteristics'!$C:$C,0))),"",INDEX('Policy Characteristics'!K:K,MATCH($C623,'Policy Characteristics'!$C:$C,0)))</f>
        <v>industry-ag-main.html#fuel-switching</v>
      </c>
      <c r="R623" s="272" t="str">
        <f>IF(ISBLANK(INDEX('Policy Characteristics'!L:L,MATCH($C623,'Policy Characteristics'!$C:$C,0))),"",INDEX('Policy Characteristics'!L:L,MATCH($C623,'Policy Characteristics'!$C:$C,0)))</f>
        <v>industry-elec-and-hydrogen.html</v>
      </c>
    </row>
    <row r="624" spans="1:18" x14ac:dyDescent="0.25">
      <c r="A624" s="272" t="str">
        <f>IF(ISBLANK(INDEX('Policy Characteristics'!A:A,MATCH($C624,'Policy Characteristics'!$C:$C,0))),"",INDEX('Policy Characteristics'!A:A,MATCH($C624,'Policy Characteristics'!$C:$C,0)))</f>
        <v>Industry</v>
      </c>
      <c r="B624" s="272" t="str">
        <f>IF(ISBLANK(INDEX('Policy Characteristics'!B:B,MATCH($C624,'Policy Characteristics'!$C:$C,0))),"",INDEX('Policy Characteristics'!B:B,MATCH($C624,'Policy Characteristics'!$C:$C,0)))</f>
        <v>Electrification + Hydrogen</v>
      </c>
      <c r="C624" s="274" t="str">
        <f t="shared" si="35"/>
        <v>Fraction of Industrial Fuel Use Shifted to Other Fuels</v>
      </c>
      <c r="D624" s="6" t="s">
        <v>3204</v>
      </c>
      <c r="E624" s="44" t="s">
        <v>2787</v>
      </c>
      <c r="F624" t="s">
        <v>3172</v>
      </c>
      <c r="G624" s="44" t="s">
        <v>3223</v>
      </c>
      <c r="H624" s="43">
        <v>1365</v>
      </c>
      <c r="I624" s="44" t="s">
        <v>46</v>
      </c>
      <c r="J624" s="274" t="str">
        <f>IF(ISBLANK(INDEX('Policy Characteristics'!D:D,MATCH($C624,'Policy Characteristics'!$C:$C,0))),"",INDEX('Policy Characteristics'!D:D,MATCH($C624,'Policy Characteristics'!$C:$C,0)))</f>
        <v>Electrification + Hydrogen</v>
      </c>
      <c r="K624" s="272" t="str">
        <f>IF(ISBLANK(INDEX('Policy Characteristics'!E:E,MATCH($C624,'Policy Characteristics'!$C:$C,0))),"",INDEX('Policy Characteristics'!E:E,MATCH($C624,'Policy Characteristics'!$C:$C,0)))</f>
        <v>indst fuel type shifting</v>
      </c>
      <c r="L624" s="285">
        <f>IF(ISBLANK(INDEX('Policy Characteristics'!F:F,MATCH($C624,'Policy Characteristics'!$C:$C,0))),"",INDEX('Policy Characteristics'!F:F,MATCH($C624,'Policy Characteristics'!$C:$C,0)))</f>
        <v>0</v>
      </c>
      <c r="M624" s="285">
        <f>IF(ISBLANK(INDEX('Policy Characteristics'!G:G,MATCH($C624,'Policy Characteristics'!$C:$C,0))),"",INDEX('Policy Characteristics'!G:G,MATCH($C624,'Policy Characteristics'!$C:$C,0)))</f>
        <v>1</v>
      </c>
      <c r="N624" s="285">
        <f>IF(ISBLANK(INDEX('Policy Characteristics'!H:H,MATCH($C624,'Policy Characteristics'!$C:$C,0))),"",INDEX('Policy Characteristics'!H:H,MATCH($C624,'Policy Characteristics'!$C:$C,0)))</f>
        <v>0.01</v>
      </c>
      <c r="O624" s="272" t="str">
        <f>IF(ISBLANK(INDEX('Policy Characteristics'!I:I,MATCH($C624,'Policy Characteristics'!$C:$C,0))),"",INDEX('Policy Characteristics'!I:I,MATCH($C624,'Policy Characteristics'!$C:$C,0)))</f>
        <v>% of fuel shifted</v>
      </c>
      <c r="P624" s="27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272" t="str">
        <f>IF(ISBLANK(INDEX('Policy Characteristics'!K:K,MATCH($C624,'Policy Characteristics'!$C:$C,0))),"",INDEX('Policy Characteristics'!K:K,MATCH($C624,'Policy Characteristics'!$C:$C,0)))</f>
        <v>industry-ag-main.html#fuel-switching</v>
      </c>
      <c r="R624" s="272" t="str">
        <f>IF(ISBLANK(INDEX('Policy Characteristics'!L:L,MATCH($C624,'Policy Characteristics'!$C:$C,0))),"",INDEX('Policy Characteristics'!L:L,MATCH($C624,'Policy Characteristics'!$C:$C,0)))</f>
        <v>industry-elec-and-hydrogen.html</v>
      </c>
    </row>
    <row r="625" spans="1:18" x14ac:dyDescent="0.25">
      <c r="A625" s="272" t="str">
        <f>IF(ISBLANK(INDEX('Policy Characteristics'!A:A,MATCH($C625,'Policy Characteristics'!$C:$C,0))),"",INDEX('Policy Characteristics'!A:A,MATCH($C625,'Policy Characteristics'!$C:$C,0)))</f>
        <v>Industry</v>
      </c>
      <c r="B625" s="272" t="str">
        <f>IF(ISBLANK(INDEX('Policy Characteristics'!B:B,MATCH($C625,'Policy Characteristics'!$C:$C,0))),"",INDEX('Policy Characteristics'!B:B,MATCH($C625,'Policy Characteristics'!$C:$C,0)))</f>
        <v>Electrification + Hydrogen</v>
      </c>
      <c r="C625" s="274" t="str">
        <f t="shared" si="35"/>
        <v>Fraction of Industrial Fuel Use Shifted to Other Fuels</v>
      </c>
      <c r="D625" s="6" t="s">
        <v>3204</v>
      </c>
      <c r="E625" s="44" t="s">
        <v>2788</v>
      </c>
      <c r="F625" t="s">
        <v>3172</v>
      </c>
      <c r="G625" s="44" t="s">
        <v>3224</v>
      </c>
      <c r="H625" s="43">
        <v>1366</v>
      </c>
      <c r="I625" s="44" t="s">
        <v>46</v>
      </c>
      <c r="J625" s="274" t="str">
        <f>IF(ISBLANK(INDEX('Policy Characteristics'!D:D,MATCH($C625,'Policy Characteristics'!$C:$C,0))),"",INDEX('Policy Characteristics'!D:D,MATCH($C625,'Policy Characteristics'!$C:$C,0)))</f>
        <v>Electrification + Hydrogen</v>
      </c>
      <c r="K625" s="272" t="str">
        <f>IF(ISBLANK(INDEX('Policy Characteristics'!E:E,MATCH($C625,'Policy Characteristics'!$C:$C,0))),"",INDEX('Policy Characteristics'!E:E,MATCH($C625,'Policy Characteristics'!$C:$C,0)))</f>
        <v>indst fuel type shifting</v>
      </c>
      <c r="L625" s="285">
        <f>IF(ISBLANK(INDEX('Policy Characteristics'!F:F,MATCH($C625,'Policy Characteristics'!$C:$C,0))),"",INDEX('Policy Characteristics'!F:F,MATCH($C625,'Policy Characteristics'!$C:$C,0)))</f>
        <v>0</v>
      </c>
      <c r="M625" s="285">
        <f>IF(ISBLANK(INDEX('Policy Characteristics'!G:G,MATCH($C625,'Policy Characteristics'!$C:$C,0))),"",INDEX('Policy Characteristics'!G:G,MATCH($C625,'Policy Characteristics'!$C:$C,0)))</f>
        <v>1</v>
      </c>
      <c r="N625" s="285">
        <f>IF(ISBLANK(INDEX('Policy Characteristics'!H:H,MATCH($C625,'Policy Characteristics'!$C:$C,0))),"",INDEX('Policy Characteristics'!H:H,MATCH($C625,'Policy Characteristics'!$C:$C,0)))</f>
        <v>0.01</v>
      </c>
      <c r="O625" s="272" t="str">
        <f>IF(ISBLANK(INDEX('Policy Characteristics'!I:I,MATCH($C625,'Policy Characteristics'!$C:$C,0))),"",INDEX('Policy Characteristics'!I:I,MATCH($C625,'Policy Characteristics'!$C:$C,0)))</f>
        <v>% of fuel shifted</v>
      </c>
      <c r="P625" s="27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272" t="str">
        <f>IF(ISBLANK(INDEX('Policy Characteristics'!K:K,MATCH($C625,'Policy Characteristics'!$C:$C,0))),"",INDEX('Policy Characteristics'!K:K,MATCH($C625,'Policy Characteristics'!$C:$C,0)))</f>
        <v>industry-ag-main.html#fuel-switching</v>
      </c>
      <c r="R625" s="272" t="str">
        <f>IF(ISBLANK(INDEX('Policy Characteristics'!L:L,MATCH($C625,'Policy Characteristics'!$C:$C,0))),"",INDEX('Policy Characteristics'!L:L,MATCH($C625,'Policy Characteristics'!$C:$C,0)))</f>
        <v>industry-elec-and-hydrogen.html</v>
      </c>
    </row>
    <row r="626" spans="1:18" x14ac:dyDescent="0.25">
      <c r="A626" s="272" t="str">
        <f>IF(ISBLANK(INDEX('Policy Characteristics'!A:A,MATCH($C626,'Policy Characteristics'!$C:$C,0))),"",INDEX('Policy Characteristics'!A:A,MATCH($C626,'Policy Characteristics'!$C:$C,0)))</f>
        <v>Industry</v>
      </c>
      <c r="B626" s="272" t="str">
        <f>IF(ISBLANK(INDEX('Policy Characteristics'!B:B,MATCH($C626,'Policy Characteristics'!$C:$C,0))),"",INDEX('Policy Characteristics'!B:B,MATCH($C626,'Policy Characteristics'!$C:$C,0)))</f>
        <v>Electrification + Hydrogen</v>
      </c>
      <c r="C626" s="274" t="str">
        <f t="shared" si="35"/>
        <v>Fraction of Industrial Fuel Use Shifted to Other Fuels</v>
      </c>
      <c r="D626" s="6" t="s">
        <v>3204</v>
      </c>
      <c r="E626" s="44" t="s">
        <v>2785</v>
      </c>
      <c r="F626" t="s">
        <v>3172</v>
      </c>
      <c r="G626" s="44" t="s">
        <v>3225</v>
      </c>
      <c r="H626" s="43">
        <v>1367</v>
      </c>
      <c r="I626" s="44" t="s">
        <v>46</v>
      </c>
      <c r="J626" s="274" t="str">
        <f>IF(ISBLANK(INDEX('Policy Characteristics'!D:D,MATCH($C626,'Policy Characteristics'!$C:$C,0))),"",INDEX('Policy Characteristics'!D:D,MATCH($C626,'Policy Characteristics'!$C:$C,0)))</f>
        <v>Electrification + Hydrogen</v>
      </c>
      <c r="K626" s="272" t="str">
        <f>IF(ISBLANK(INDEX('Policy Characteristics'!E:E,MATCH($C626,'Policy Characteristics'!$C:$C,0))),"",INDEX('Policy Characteristics'!E:E,MATCH($C626,'Policy Characteristics'!$C:$C,0)))</f>
        <v>indst fuel type shifting</v>
      </c>
      <c r="L626" s="285">
        <f>IF(ISBLANK(INDEX('Policy Characteristics'!F:F,MATCH($C626,'Policy Characteristics'!$C:$C,0))),"",INDEX('Policy Characteristics'!F:F,MATCH($C626,'Policy Characteristics'!$C:$C,0)))</f>
        <v>0</v>
      </c>
      <c r="M626" s="285">
        <f>IF(ISBLANK(INDEX('Policy Characteristics'!G:G,MATCH($C626,'Policy Characteristics'!$C:$C,0))),"",INDEX('Policy Characteristics'!G:G,MATCH($C626,'Policy Characteristics'!$C:$C,0)))</f>
        <v>1</v>
      </c>
      <c r="N626" s="285">
        <f>IF(ISBLANK(INDEX('Policy Characteristics'!H:H,MATCH($C626,'Policy Characteristics'!$C:$C,0))),"",INDEX('Policy Characteristics'!H:H,MATCH($C626,'Policy Characteristics'!$C:$C,0)))</f>
        <v>0.01</v>
      </c>
      <c r="O626" s="272" t="str">
        <f>IF(ISBLANK(INDEX('Policy Characteristics'!I:I,MATCH($C626,'Policy Characteristics'!$C:$C,0))),"",INDEX('Policy Characteristics'!I:I,MATCH($C626,'Policy Characteristics'!$C:$C,0)))</f>
        <v>% of fuel shifted</v>
      </c>
      <c r="P626" s="27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272" t="str">
        <f>IF(ISBLANK(INDEX('Policy Characteristics'!K:K,MATCH($C626,'Policy Characteristics'!$C:$C,0))),"",INDEX('Policy Characteristics'!K:K,MATCH($C626,'Policy Characteristics'!$C:$C,0)))</f>
        <v>industry-ag-main.html#fuel-switching</v>
      </c>
      <c r="R626" s="272" t="str">
        <f>IF(ISBLANK(INDEX('Policy Characteristics'!L:L,MATCH($C626,'Policy Characteristics'!$C:$C,0))),"",INDEX('Policy Characteristics'!L:L,MATCH($C626,'Policy Characteristics'!$C:$C,0)))</f>
        <v>industry-elec-and-hydrogen.html</v>
      </c>
    </row>
    <row r="627" spans="1:18" x14ac:dyDescent="0.25">
      <c r="A627" s="272" t="str">
        <f>IF(ISBLANK(INDEX('Policy Characteristics'!A:A,MATCH($C627,'Policy Characteristics'!$C:$C,0))),"",INDEX('Policy Characteristics'!A:A,MATCH($C627,'Policy Characteristics'!$C:$C,0)))</f>
        <v>Industry</v>
      </c>
      <c r="B627" s="272" t="str">
        <f>IF(ISBLANK(INDEX('Policy Characteristics'!B:B,MATCH($C627,'Policy Characteristics'!$C:$C,0))),"",INDEX('Policy Characteristics'!B:B,MATCH($C627,'Policy Characteristics'!$C:$C,0)))</f>
        <v>Electrification + Hydrogen</v>
      </c>
      <c r="C627" s="274" t="str">
        <f t="shared" si="35"/>
        <v>Fraction of Industrial Fuel Use Shifted to Other Fuels</v>
      </c>
      <c r="D627" s="6" t="s">
        <v>3205</v>
      </c>
      <c r="E627" s="44" t="s">
        <v>2445</v>
      </c>
      <c r="F627" t="s">
        <v>3173</v>
      </c>
      <c r="G627" s="44" t="s">
        <v>3216</v>
      </c>
      <c r="H627" s="43">
        <v>1368</v>
      </c>
      <c r="I627" s="44" t="s">
        <v>46</v>
      </c>
      <c r="J627" s="274" t="str">
        <f>IF(ISBLANK(INDEX('Policy Characteristics'!D:D,MATCH($C627,'Policy Characteristics'!$C:$C,0))),"",INDEX('Policy Characteristics'!D:D,MATCH($C627,'Policy Characteristics'!$C:$C,0)))</f>
        <v>Electrification + Hydrogen</v>
      </c>
      <c r="K627" s="272" t="str">
        <f>IF(ISBLANK(INDEX('Policy Characteristics'!E:E,MATCH($C627,'Policy Characteristics'!$C:$C,0))),"",INDEX('Policy Characteristics'!E:E,MATCH($C627,'Policy Characteristics'!$C:$C,0)))</f>
        <v>indst fuel type shifting</v>
      </c>
      <c r="L627" s="285">
        <f>IF(ISBLANK(INDEX('Policy Characteristics'!F:F,MATCH($C627,'Policy Characteristics'!$C:$C,0))),"",INDEX('Policy Characteristics'!F:F,MATCH($C627,'Policy Characteristics'!$C:$C,0)))</f>
        <v>0</v>
      </c>
      <c r="M627" s="285">
        <f>IF(ISBLANK(INDEX('Policy Characteristics'!G:G,MATCH($C627,'Policy Characteristics'!$C:$C,0))),"",INDEX('Policy Characteristics'!G:G,MATCH($C627,'Policy Characteristics'!$C:$C,0)))</f>
        <v>1</v>
      </c>
      <c r="N627" s="285">
        <f>IF(ISBLANK(INDEX('Policy Characteristics'!H:H,MATCH($C627,'Policy Characteristics'!$C:$C,0))),"",INDEX('Policy Characteristics'!H:H,MATCH($C627,'Policy Characteristics'!$C:$C,0)))</f>
        <v>0.01</v>
      </c>
      <c r="O627" s="272" t="str">
        <f>IF(ISBLANK(INDEX('Policy Characteristics'!I:I,MATCH($C627,'Policy Characteristics'!$C:$C,0))),"",INDEX('Policy Characteristics'!I:I,MATCH($C627,'Policy Characteristics'!$C:$C,0)))</f>
        <v>% of fuel shifted</v>
      </c>
      <c r="P627" s="27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272" t="str">
        <f>IF(ISBLANK(INDEX('Policy Characteristics'!K:K,MATCH($C627,'Policy Characteristics'!$C:$C,0))),"",INDEX('Policy Characteristics'!K:K,MATCH($C627,'Policy Characteristics'!$C:$C,0)))</f>
        <v>industry-ag-main.html#fuel-switching</v>
      </c>
      <c r="R627" s="272" t="str">
        <f>IF(ISBLANK(INDEX('Policy Characteristics'!L:L,MATCH($C627,'Policy Characteristics'!$C:$C,0))),"",INDEX('Policy Characteristics'!L:L,MATCH($C627,'Policy Characteristics'!$C:$C,0)))</f>
        <v>industry-elec-and-hydrogen.html</v>
      </c>
    </row>
    <row r="628" spans="1:18" x14ac:dyDescent="0.25">
      <c r="A628" s="272" t="str">
        <f>IF(ISBLANK(INDEX('Policy Characteristics'!A:A,MATCH($C628,'Policy Characteristics'!$C:$C,0))),"",INDEX('Policy Characteristics'!A:A,MATCH($C628,'Policy Characteristics'!$C:$C,0)))</f>
        <v>Industry</v>
      </c>
      <c r="B628" s="272" t="str">
        <f>IF(ISBLANK(INDEX('Policy Characteristics'!B:B,MATCH($C628,'Policy Characteristics'!$C:$C,0))),"",INDEX('Policy Characteristics'!B:B,MATCH($C628,'Policy Characteristics'!$C:$C,0)))</f>
        <v>Electrification + Hydrogen</v>
      </c>
      <c r="C628" s="274" t="str">
        <f t="shared" si="35"/>
        <v>Fraction of Industrial Fuel Use Shifted to Other Fuels</v>
      </c>
      <c r="D628" s="6" t="s">
        <v>3205</v>
      </c>
      <c r="E628" s="44" t="s">
        <v>2446</v>
      </c>
      <c r="F628" t="s">
        <v>3173</v>
      </c>
      <c r="G628" s="44" t="s">
        <v>3217</v>
      </c>
      <c r="H628" s="43">
        <v>1369</v>
      </c>
      <c r="I628" s="44" t="s">
        <v>46</v>
      </c>
      <c r="J628" s="274" t="str">
        <f>IF(ISBLANK(INDEX('Policy Characteristics'!D:D,MATCH($C628,'Policy Characteristics'!$C:$C,0))),"",INDEX('Policy Characteristics'!D:D,MATCH($C628,'Policy Characteristics'!$C:$C,0)))</f>
        <v>Electrification + Hydrogen</v>
      </c>
      <c r="K628" s="272" t="str">
        <f>IF(ISBLANK(INDEX('Policy Characteristics'!E:E,MATCH($C628,'Policy Characteristics'!$C:$C,0))),"",INDEX('Policy Characteristics'!E:E,MATCH($C628,'Policy Characteristics'!$C:$C,0)))</f>
        <v>indst fuel type shifting</v>
      </c>
      <c r="L628" s="285">
        <f>IF(ISBLANK(INDEX('Policy Characteristics'!F:F,MATCH($C628,'Policy Characteristics'!$C:$C,0))),"",INDEX('Policy Characteristics'!F:F,MATCH($C628,'Policy Characteristics'!$C:$C,0)))</f>
        <v>0</v>
      </c>
      <c r="M628" s="285">
        <f>IF(ISBLANK(INDEX('Policy Characteristics'!G:G,MATCH($C628,'Policy Characteristics'!$C:$C,0))),"",INDEX('Policy Characteristics'!G:G,MATCH($C628,'Policy Characteristics'!$C:$C,0)))</f>
        <v>1</v>
      </c>
      <c r="N628" s="285">
        <f>IF(ISBLANK(INDEX('Policy Characteristics'!H:H,MATCH($C628,'Policy Characteristics'!$C:$C,0))),"",INDEX('Policy Characteristics'!H:H,MATCH($C628,'Policy Characteristics'!$C:$C,0)))</f>
        <v>0.01</v>
      </c>
      <c r="O628" s="272" t="str">
        <f>IF(ISBLANK(INDEX('Policy Characteristics'!I:I,MATCH($C628,'Policy Characteristics'!$C:$C,0))),"",INDEX('Policy Characteristics'!I:I,MATCH($C628,'Policy Characteristics'!$C:$C,0)))</f>
        <v>% of fuel shifted</v>
      </c>
      <c r="P628" s="27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272" t="str">
        <f>IF(ISBLANK(INDEX('Policy Characteristics'!K:K,MATCH($C628,'Policy Characteristics'!$C:$C,0))),"",INDEX('Policy Characteristics'!K:K,MATCH($C628,'Policy Characteristics'!$C:$C,0)))</f>
        <v>industry-ag-main.html#fuel-switching</v>
      </c>
      <c r="R628" s="272" t="str">
        <f>IF(ISBLANK(INDEX('Policy Characteristics'!L:L,MATCH($C628,'Policy Characteristics'!$C:$C,0))),"",INDEX('Policy Characteristics'!L:L,MATCH($C628,'Policy Characteristics'!$C:$C,0)))</f>
        <v>industry-elec-and-hydrogen.html</v>
      </c>
    </row>
    <row r="629" spans="1:18" x14ac:dyDescent="0.25">
      <c r="A629" s="272" t="str">
        <f>IF(ISBLANK(INDEX('Policy Characteristics'!A:A,MATCH($C629,'Policy Characteristics'!$C:$C,0))),"",INDEX('Policy Characteristics'!A:A,MATCH($C629,'Policy Characteristics'!$C:$C,0)))</f>
        <v>Industry</v>
      </c>
      <c r="B629" s="272" t="str">
        <f>IF(ISBLANK(INDEX('Policy Characteristics'!B:B,MATCH($C629,'Policy Characteristics'!$C:$C,0))),"",INDEX('Policy Characteristics'!B:B,MATCH($C629,'Policy Characteristics'!$C:$C,0)))</f>
        <v>Electrification + Hydrogen</v>
      </c>
      <c r="C629" s="274" t="str">
        <f t="shared" si="35"/>
        <v>Fraction of Industrial Fuel Use Shifted to Other Fuels</v>
      </c>
      <c r="D629" s="6" t="s">
        <v>3205</v>
      </c>
      <c r="E629" s="44" t="s">
        <v>2447</v>
      </c>
      <c r="F629" t="s">
        <v>3173</v>
      </c>
      <c r="G629" s="44" t="s">
        <v>3218</v>
      </c>
      <c r="H629" s="43">
        <v>1370</v>
      </c>
      <c r="I629" s="44" t="s">
        <v>46</v>
      </c>
      <c r="J629" s="274" t="str">
        <f>IF(ISBLANK(INDEX('Policy Characteristics'!D:D,MATCH($C629,'Policy Characteristics'!$C:$C,0))),"",INDEX('Policy Characteristics'!D:D,MATCH($C629,'Policy Characteristics'!$C:$C,0)))</f>
        <v>Electrification + Hydrogen</v>
      </c>
      <c r="K629" s="272" t="str">
        <f>IF(ISBLANK(INDEX('Policy Characteristics'!E:E,MATCH($C629,'Policy Characteristics'!$C:$C,0))),"",INDEX('Policy Characteristics'!E:E,MATCH($C629,'Policy Characteristics'!$C:$C,0)))</f>
        <v>indst fuel type shifting</v>
      </c>
      <c r="L629" s="285">
        <f>IF(ISBLANK(INDEX('Policy Characteristics'!F:F,MATCH($C629,'Policy Characteristics'!$C:$C,0))),"",INDEX('Policy Characteristics'!F:F,MATCH($C629,'Policy Characteristics'!$C:$C,0)))</f>
        <v>0</v>
      </c>
      <c r="M629" s="285">
        <f>IF(ISBLANK(INDEX('Policy Characteristics'!G:G,MATCH($C629,'Policy Characteristics'!$C:$C,0))),"",INDEX('Policy Characteristics'!G:G,MATCH($C629,'Policy Characteristics'!$C:$C,0)))</f>
        <v>1</v>
      </c>
      <c r="N629" s="285">
        <f>IF(ISBLANK(INDEX('Policy Characteristics'!H:H,MATCH($C629,'Policy Characteristics'!$C:$C,0))),"",INDEX('Policy Characteristics'!H:H,MATCH($C629,'Policy Characteristics'!$C:$C,0)))</f>
        <v>0.01</v>
      </c>
      <c r="O629" s="272" t="str">
        <f>IF(ISBLANK(INDEX('Policy Characteristics'!I:I,MATCH($C629,'Policy Characteristics'!$C:$C,0))),"",INDEX('Policy Characteristics'!I:I,MATCH($C629,'Policy Characteristics'!$C:$C,0)))</f>
        <v>% of fuel shifted</v>
      </c>
      <c r="P629" s="27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272" t="str">
        <f>IF(ISBLANK(INDEX('Policy Characteristics'!K:K,MATCH($C629,'Policy Characteristics'!$C:$C,0))),"",INDEX('Policy Characteristics'!K:K,MATCH($C629,'Policy Characteristics'!$C:$C,0)))</f>
        <v>industry-ag-main.html#fuel-switching</v>
      </c>
      <c r="R629" s="272" t="str">
        <f>IF(ISBLANK(INDEX('Policy Characteristics'!L:L,MATCH($C629,'Policy Characteristics'!$C:$C,0))),"",INDEX('Policy Characteristics'!L:L,MATCH($C629,'Policy Characteristics'!$C:$C,0)))</f>
        <v>industry-elec-and-hydrogen.html</v>
      </c>
    </row>
    <row r="630" spans="1:18" x14ac:dyDescent="0.25">
      <c r="A630" s="272" t="str">
        <f>IF(ISBLANK(INDEX('Policy Characteristics'!A:A,MATCH($C630,'Policy Characteristics'!$C:$C,0))),"",INDEX('Policy Characteristics'!A:A,MATCH($C630,'Policy Characteristics'!$C:$C,0)))</f>
        <v>Industry</v>
      </c>
      <c r="B630" s="272" t="str">
        <f>IF(ISBLANK(INDEX('Policy Characteristics'!B:B,MATCH($C630,'Policy Characteristics'!$C:$C,0))),"",INDEX('Policy Characteristics'!B:B,MATCH($C630,'Policy Characteristics'!$C:$C,0)))</f>
        <v>Electrification + Hydrogen</v>
      </c>
      <c r="C630" s="274" t="str">
        <f t="shared" si="35"/>
        <v>Fraction of Industrial Fuel Use Shifted to Other Fuels</v>
      </c>
      <c r="D630" s="6" t="s">
        <v>3205</v>
      </c>
      <c r="E630" s="44" t="s">
        <v>2448</v>
      </c>
      <c r="F630" t="s">
        <v>3173</v>
      </c>
      <c r="G630" s="44" t="s">
        <v>3219</v>
      </c>
      <c r="H630" s="43">
        <v>1371</v>
      </c>
      <c r="I630" s="44" t="s">
        <v>46</v>
      </c>
      <c r="J630" s="274" t="str">
        <f>IF(ISBLANK(INDEX('Policy Characteristics'!D:D,MATCH($C630,'Policy Characteristics'!$C:$C,0))),"",INDEX('Policy Characteristics'!D:D,MATCH($C630,'Policy Characteristics'!$C:$C,0)))</f>
        <v>Electrification + Hydrogen</v>
      </c>
      <c r="K630" s="272" t="str">
        <f>IF(ISBLANK(INDEX('Policy Characteristics'!E:E,MATCH($C630,'Policy Characteristics'!$C:$C,0))),"",INDEX('Policy Characteristics'!E:E,MATCH($C630,'Policy Characteristics'!$C:$C,0)))</f>
        <v>indst fuel type shifting</v>
      </c>
      <c r="L630" s="285">
        <f>IF(ISBLANK(INDEX('Policy Characteristics'!F:F,MATCH($C630,'Policy Characteristics'!$C:$C,0))),"",INDEX('Policy Characteristics'!F:F,MATCH($C630,'Policy Characteristics'!$C:$C,0)))</f>
        <v>0</v>
      </c>
      <c r="M630" s="285">
        <f>IF(ISBLANK(INDEX('Policy Characteristics'!G:G,MATCH($C630,'Policy Characteristics'!$C:$C,0))),"",INDEX('Policy Characteristics'!G:G,MATCH($C630,'Policy Characteristics'!$C:$C,0)))</f>
        <v>1</v>
      </c>
      <c r="N630" s="285">
        <f>IF(ISBLANK(INDEX('Policy Characteristics'!H:H,MATCH($C630,'Policy Characteristics'!$C:$C,0))),"",INDEX('Policy Characteristics'!H:H,MATCH($C630,'Policy Characteristics'!$C:$C,0)))</f>
        <v>0.01</v>
      </c>
      <c r="O630" s="272" t="str">
        <f>IF(ISBLANK(INDEX('Policy Characteristics'!I:I,MATCH($C630,'Policy Characteristics'!$C:$C,0))),"",INDEX('Policy Characteristics'!I:I,MATCH($C630,'Policy Characteristics'!$C:$C,0)))</f>
        <v>% of fuel shifted</v>
      </c>
      <c r="P630" s="27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272" t="str">
        <f>IF(ISBLANK(INDEX('Policy Characteristics'!K:K,MATCH($C630,'Policy Characteristics'!$C:$C,0))),"",INDEX('Policy Characteristics'!K:K,MATCH($C630,'Policy Characteristics'!$C:$C,0)))</f>
        <v>industry-ag-main.html#fuel-switching</v>
      </c>
      <c r="R630" s="272" t="str">
        <f>IF(ISBLANK(INDEX('Policy Characteristics'!L:L,MATCH($C630,'Policy Characteristics'!$C:$C,0))),"",INDEX('Policy Characteristics'!L:L,MATCH($C630,'Policy Characteristics'!$C:$C,0)))</f>
        <v>industry-elec-and-hydrogen.html</v>
      </c>
    </row>
    <row r="631" spans="1:18" x14ac:dyDescent="0.25">
      <c r="A631" s="272" t="str">
        <f>IF(ISBLANK(INDEX('Policy Characteristics'!A:A,MATCH($C631,'Policy Characteristics'!$C:$C,0))),"",INDEX('Policy Characteristics'!A:A,MATCH($C631,'Policy Characteristics'!$C:$C,0)))</f>
        <v>Industry</v>
      </c>
      <c r="B631" s="272" t="str">
        <f>IF(ISBLANK(INDEX('Policy Characteristics'!B:B,MATCH($C631,'Policy Characteristics'!$C:$C,0))),"",INDEX('Policy Characteristics'!B:B,MATCH($C631,'Policy Characteristics'!$C:$C,0)))</f>
        <v>Electrification + Hydrogen</v>
      </c>
      <c r="C631" s="274" t="str">
        <f t="shared" si="35"/>
        <v>Fraction of Industrial Fuel Use Shifted to Other Fuels</v>
      </c>
      <c r="D631" s="6" t="s">
        <v>3205</v>
      </c>
      <c r="E631" s="44" t="s">
        <v>2449</v>
      </c>
      <c r="F631" t="s">
        <v>3173</v>
      </c>
      <c r="G631" s="44" t="s">
        <v>3220</v>
      </c>
      <c r="H631" s="43">
        <v>1372</v>
      </c>
      <c r="I631" s="44" t="s">
        <v>46</v>
      </c>
      <c r="J631" s="274" t="str">
        <f>IF(ISBLANK(INDEX('Policy Characteristics'!D:D,MATCH($C631,'Policy Characteristics'!$C:$C,0))),"",INDEX('Policy Characteristics'!D:D,MATCH($C631,'Policy Characteristics'!$C:$C,0)))</f>
        <v>Electrification + Hydrogen</v>
      </c>
      <c r="K631" s="272" t="str">
        <f>IF(ISBLANK(INDEX('Policy Characteristics'!E:E,MATCH($C631,'Policy Characteristics'!$C:$C,0))),"",INDEX('Policy Characteristics'!E:E,MATCH($C631,'Policy Characteristics'!$C:$C,0)))</f>
        <v>indst fuel type shifting</v>
      </c>
      <c r="L631" s="285">
        <f>IF(ISBLANK(INDEX('Policy Characteristics'!F:F,MATCH($C631,'Policy Characteristics'!$C:$C,0))),"",INDEX('Policy Characteristics'!F:F,MATCH($C631,'Policy Characteristics'!$C:$C,0)))</f>
        <v>0</v>
      </c>
      <c r="M631" s="285">
        <f>IF(ISBLANK(INDEX('Policy Characteristics'!G:G,MATCH($C631,'Policy Characteristics'!$C:$C,0))),"",INDEX('Policy Characteristics'!G:G,MATCH($C631,'Policy Characteristics'!$C:$C,0)))</f>
        <v>1</v>
      </c>
      <c r="N631" s="285">
        <f>IF(ISBLANK(INDEX('Policy Characteristics'!H:H,MATCH($C631,'Policy Characteristics'!$C:$C,0))),"",INDEX('Policy Characteristics'!H:H,MATCH($C631,'Policy Characteristics'!$C:$C,0)))</f>
        <v>0.01</v>
      </c>
      <c r="O631" s="272" t="str">
        <f>IF(ISBLANK(INDEX('Policy Characteristics'!I:I,MATCH($C631,'Policy Characteristics'!$C:$C,0))),"",INDEX('Policy Characteristics'!I:I,MATCH($C631,'Policy Characteristics'!$C:$C,0)))</f>
        <v>% of fuel shifted</v>
      </c>
      <c r="P631" s="27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272" t="str">
        <f>IF(ISBLANK(INDEX('Policy Characteristics'!K:K,MATCH($C631,'Policy Characteristics'!$C:$C,0))),"",INDEX('Policy Characteristics'!K:K,MATCH($C631,'Policy Characteristics'!$C:$C,0)))</f>
        <v>industry-ag-main.html#fuel-switching</v>
      </c>
      <c r="R631" s="272" t="str">
        <f>IF(ISBLANK(INDEX('Policy Characteristics'!L:L,MATCH($C631,'Policy Characteristics'!$C:$C,0))),"",INDEX('Policy Characteristics'!L:L,MATCH($C631,'Policy Characteristics'!$C:$C,0)))</f>
        <v>industry-elec-and-hydrogen.html</v>
      </c>
    </row>
    <row r="632" spans="1:18" x14ac:dyDescent="0.25">
      <c r="A632" s="272" t="str">
        <f>IF(ISBLANK(INDEX('Policy Characteristics'!A:A,MATCH($C632,'Policy Characteristics'!$C:$C,0))),"",INDEX('Policy Characteristics'!A:A,MATCH($C632,'Policy Characteristics'!$C:$C,0)))</f>
        <v>Industry</v>
      </c>
      <c r="B632" s="272" t="str">
        <f>IF(ISBLANK(INDEX('Policy Characteristics'!B:B,MATCH($C632,'Policy Characteristics'!$C:$C,0))),"",INDEX('Policy Characteristics'!B:B,MATCH($C632,'Policy Characteristics'!$C:$C,0)))</f>
        <v>Electrification + Hydrogen</v>
      </c>
      <c r="C632" s="274" t="str">
        <f t="shared" si="35"/>
        <v>Fraction of Industrial Fuel Use Shifted to Other Fuels</v>
      </c>
      <c r="D632" s="6" t="s">
        <v>3205</v>
      </c>
      <c r="E632" s="44" t="s">
        <v>2450</v>
      </c>
      <c r="F632" t="s">
        <v>3173</v>
      </c>
      <c r="G632" s="44" t="s">
        <v>3221</v>
      </c>
      <c r="H632" s="43">
        <v>1373</v>
      </c>
      <c r="I632" s="44" t="s">
        <v>46</v>
      </c>
      <c r="J632" s="274" t="str">
        <f>IF(ISBLANK(INDEX('Policy Characteristics'!D:D,MATCH($C632,'Policy Characteristics'!$C:$C,0))),"",INDEX('Policy Characteristics'!D:D,MATCH($C632,'Policy Characteristics'!$C:$C,0)))</f>
        <v>Electrification + Hydrogen</v>
      </c>
      <c r="K632" s="272" t="str">
        <f>IF(ISBLANK(INDEX('Policy Characteristics'!E:E,MATCH($C632,'Policy Characteristics'!$C:$C,0))),"",INDEX('Policy Characteristics'!E:E,MATCH($C632,'Policy Characteristics'!$C:$C,0)))</f>
        <v>indst fuel type shifting</v>
      </c>
      <c r="L632" s="285">
        <f>IF(ISBLANK(INDEX('Policy Characteristics'!F:F,MATCH($C632,'Policy Characteristics'!$C:$C,0))),"",INDEX('Policy Characteristics'!F:F,MATCH($C632,'Policy Characteristics'!$C:$C,0)))</f>
        <v>0</v>
      </c>
      <c r="M632" s="285">
        <f>IF(ISBLANK(INDEX('Policy Characteristics'!G:G,MATCH($C632,'Policy Characteristics'!$C:$C,0))),"",INDEX('Policy Characteristics'!G:G,MATCH($C632,'Policy Characteristics'!$C:$C,0)))</f>
        <v>1</v>
      </c>
      <c r="N632" s="285">
        <f>IF(ISBLANK(INDEX('Policy Characteristics'!H:H,MATCH($C632,'Policy Characteristics'!$C:$C,0))),"",INDEX('Policy Characteristics'!H:H,MATCH($C632,'Policy Characteristics'!$C:$C,0)))</f>
        <v>0.01</v>
      </c>
      <c r="O632" s="272" t="str">
        <f>IF(ISBLANK(INDEX('Policy Characteristics'!I:I,MATCH($C632,'Policy Characteristics'!$C:$C,0))),"",INDEX('Policy Characteristics'!I:I,MATCH($C632,'Policy Characteristics'!$C:$C,0)))</f>
        <v>% of fuel shifted</v>
      </c>
      <c r="P632" s="27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272" t="str">
        <f>IF(ISBLANK(INDEX('Policy Characteristics'!K:K,MATCH($C632,'Policy Characteristics'!$C:$C,0))),"",INDEX('Policy Characteristics'!K:K,MATCH($C632,'Policy Characteristics'!$C:$C,0)))</f>
        <v>industry-ag-main.html#fuel-switching</v>
      </c>
      <c r="R632" s="272" t="str">
        <f>IF(ISBLANK(INDEX('Policy Characteristics'!L:L,MATCH($C632,'Policy Characteristics'!$C:$C,0))),"",INDEX('Policy Characteristics'!L:L,MATCH($C632,'Policy Characteristics'!$C:$C,0)))</f>
        <v>industry-elec-and-hydrogen.html</v>
      </c>
    </row>
    <row r="633" spans="1:18" x14ac:dyDescent="0.25">
      <c r="A633" s="272" t="str">
        <f>IF(ISBLANK(INDEX('Policy Characteristics'!A:A,MATCH($C633,'Policy Characteristics'!$C:$C,0))),"",INDEX('Policy Characteristics'!A:A,MATCH($C633,'Policy Characteristics'!$C:$C,0)))</f>
        <v>Industry</v>
      </c>
      <c r="B633" s="272" t="str">
        <f>IF(ISBLANK(INDEX('Policy Characteristics'!B:B,MATCH($C633,'Policy Characteristics'!$C:$C,0))),"",INDEX('Policy Characteristics'!B:B,MATCH($C633,'Policy Characteristics'!$C:$C,0)))</f>
        <v>Electrification + Hydrogen</v>
      </c>
      <c r="C633" s="274" t="str">
        <f t="shared" si="35"/>
        <v>Fraction of Industrial Fuel Use Shifted to Other Fuels</v>
      </c>
      <c r="D633" s="6" t="s">
        <v>3205</v>
      </c>
      <c r="E633" s="44" t="s">
        <v>2786</v>
      </c>
      <c r="F633" t="s">
        <v>3173</v>
      </c>
      <c r="G633" s="44" t="s">
        <v>3222</v>
      </c>
      <c r="H633" s="43">
        <v>1374</v>
      </c>
      <c r="I633" s="44" t="s">
        <v>46</v>
      </c>
      <c r="J633" s="274" t="str">
        <f>IF(ISBLANK(INDEX('Policy Characteristics'!D:D,MATCH($C633,'Policy Characteristics'!$C:$C,0))),"",INDEX('Policy Characteristics'!D:D,MATCH($C633,'Policy Characteristics'!$C:$C,0)))</f>
        <v>Electrification + Hydrogen</v>
      </c>
      <c r="K633" s="272" t="str">
        <f>IF(ISBLANK(INDEX('Policy Characteristics'!E:E,MATCH($C633,'Policy Characteristics'!$C:$C,0))),"",INDEX('Policy Characteristics'!E:E,MATCH($C633,'Policy Characteristics'!$C:$C,0)))</f>
        <v>indst fuel type shifting</v>
      </c>
      <c r="L633" s="285">
        <f>IF(ISBLANK(INDEX('Policy Characteristics'!F:F,MATCH($C633,'Policy Characteristics'!$C:$C,0))),"",INDEX('Policy Characteristics'!F:F,MATCH($C633,'Policy Characteristics'!$C:$C,0)))</f>
        <v>0</v>
      </c>
      <c r="M633" s="285">
        <f>IF(ISBLANK(INDEX('Policy Characteristics'!G:G,MATCH($C633,'Policy Characteristics'!$C:$C,0))),"",INDEX('Policy Characteristics'!G:G,MATCH($C633,'Policy Characteristics'!$C:$C,0)))</f>
        <v>1</v>
      </c>
      <c r="N633" s="285">
        <f>IF(ISBLANK(INDEX('Policy Characteristics'!H:H,MATCH($C633,'Policy Characteristics'!$C:$C,0))),"",INDEX('Policy Characteristics'!H:H,MATCH($C633,'Policy Characteristics'!$C:$C,0)))</f>
        <v>0.01</v>
      </c>
      <c r="O633" s="272" t="str">
        <f>IF(ISBLANK(INDEX('Policy Characteristics'!I:I,MATCH($C633,'Policy Characteristics'!$C:$C,0))),"",INDEX('Policy Characteristics'!I:I,MATCH($C633,'Policy Characteristics'!$C:$C,0)))</f>
        <v>% of fuel shifted</v>
      </c>
      <c r="P633" s="27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272" t="str">
        <f>IF(ISBLANK(INDEX('Policy Characteristics'!K:K,MATCH($C633,'Policy Characteristics'!$C:$C,0))),"",INDEX('Policy Characteristics'!K:K,MATCH($C633,'Policy Characteristics'!$C:$C,0)))</f>
        <v>industry-ag-main.html#fuel-switching</v>
      </c>
      <c r="R633" s="272" t="str">
        <f>IF(ISBLANK(INDEX('Policy Characteristics'!L:L,MATCH($C633,'Policy Characteristics'!$C:$C,0))),"",INDEX('Policy Characteristics'!L:L,MATCH($C633,'Policy Characteristics'!$C:$C,0)))</f>
        <v>industry-elec-and-hydrogen.html</v>
      </c>
    </row>
    <row r="634" spans="1:18" x14ac:dyDescent="0.25">
      <c r="A634" s="272" t="str">
        <f>IF(ISBLANK(INDEX('Policy Characteristics'!A:A,MATCH($C634,'Policy Characteristics'!$C:$C,0))),"",INDEX('Policy Characteristics'!A:A,MATCH($C634,'Policy Characteristics'!$C:$C,0)))</f>
        <v>Industry</v>
      </c>
      <c r="B634" s="272" t="str">
        <f>IF(ISBLANK(INDEX('Policy Characteristics'!B:B,MATCH($C634,'Policy Characteristics'!$C:$C,0))),"",INDEX('Policy Characteristics'!B:B,MATCH($C634,'Policy Characteristics'!$C:$C,0)))</f>
        <v>Electrification + Hydrogen</v>
      </c>
      <c r="C634" s="274" t="str">
        <f t="shared" si="35"/>
        <v>Fraction of Industrial Fuel Use Shifted to Other Fuels</v>
      </c>
      <c r="D634" s="6" t="s">
        <v>3205</v>
      </c>
      <c r="E634" s="44" t="s">
        <v>2787</v>
      </c>
      <c r="F634" t="s">
        <v>3173</v>
      </c>
      <c r="G634" s="44" t="s">
        <v>3223</v>
      </c>
      <c r="H634" s="43">
        <v>1375</v>
      </c>
      <c r="I634" s="44" t="s">
        <v>46</v>
      </c>
      <c r="J634" s="274" t="str">
        <f>IF(ISBLANK(INDEX('Policy Characteristics'!D:D,MATCH($C634,'Policy Characteristics'!$C:$C,0))),"",INDEX('Policy Characteristics'!D:D,MATCH($C634,'Policy Characteristics'!$C:$C,0)))</f>
        <v>Electrification + Hydrogen</v>
      </c>
      <c r="K634" s="272" t="str">
        <f>IF(ISBLANK(INDEX('Policy Characteristics'!E:E,MATCH($C634,'Policy Characteristics'!$C:$C,0))),"",INDEX('Policy Characteristics'!E:E,MATCH($C634,'Policy Characteristics'!$C:$C,0)))</f>
        <v>indst fuel type shifting</v>
      </c>
      <c r="L634" s="285">
        <f>IF(ISBLANK(INDEX('Policy Characteristics'!F:F,MATCH($C634,'Policy Characteristics'!$C:$C,0))),"",INDEX('Policy Characteristics'!F:F,MATCH($C634,'Policy Characteristics'!$C:$C,0)))</f>
        <v>0</v>
      </c>
      <c r="M634" s="285">
        <f>IF(ISBLANK(INDEX('Policy Characteristics'!G:G,MATCH($C634,'Policy Characteristics'!$C:$C,0))),"",INDEX('Policy Characteristics'!G:G,MATCH($C634,'Policy Characteristics'!$C:$C,0)))</f>
        <v>1</v>
      </c>
      <c r="N634" s="285">
        <f>IF(ISBLANK(INDEX('Policy Characteristics'!H:H,MATCH($C634,'Policy Characteristics'!$C:$C,0))),"",INDEX('Policy Characteristics'!H:H,MATCH($C634,'Policy Characteristics'!$C:$C,0)))</f>
        <v>0.01</v>
      </c>
      <c r="O634" s="272" t="str">
        <f>IF(ISBLANK(INDEX('Policy Characteristics'!I:I,MATCH($C634,'Policy Characteristics'!$C:$C,0))),"",INDEX('Policy Characteristics'!I:I,MATCH($C634,'Policy Characteristics'!$C:$C,0)))</f>
        <v>% of fuel shifted</v>
      </c>
      <c r="P634" s="27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272" t="str">
        <f>IF(ISBLANK(INDEX('Policy Characteristics'!K:K,MATCH($C634,'Policy Characteristics'!$C:$C,0))),"",INDEX('Policy Characteristics'!K:K,MATCH($C634,'Policy Characteristics'!$C:$C,0)))</f>
        <v>industry-ag-main.html#fuel-switching</v>
      </c>
      <c r="R634" s="272" t="str">
        <f>IF(ISBLANK(INDEX('Policy Characteristics'!L:L,MATCH($C634,'Policy Characteristics'!$C:$C,0))),"",INDEX('Policy Characteristics'!L:L,MATCH($C634,'Policy Characteristics'!$C:$C,0)))</f>
        <v>industry-elec-and-hydrogen.html</v>
      </c>
    </row>
    <row r="635" spans="1:18" x14ac:dyDescent="0.25">
      <c r="A635" s="272" t="str">
        <f>IF(ISBLANK(INDEX('Policy Characteristics'!A:A,MATCH($C635,'Policy Characteristics'!$C:$C,0))),"",INDEX('Policy Characteristics'!A:A,MATCH($C635,'Policy Characteristics'!$C:$C,0)))</f>
        <v>Industry</v>
      </c>
      <c r="B635" s="272" t="str">
        <f>IF(ISBLANK(INDEX('Policy Characteristics'!B:B,MATCH($C635,'Policy Characteristics'!$C:$C,0))),"",INDEX('Policy Characteristics'!B:B,MATCH($C635,'Policy Characteristics'!$C:$C,0)))</f>
        <v>Electrification + Hydrogen</v>
      </c>
      <c r="C635" s="274" t="str">
        <f t="shared" si="35"/>
        <v>Fraction of Industrial Fuel Use Shifted to Other Fuels</v>
      </c>
      <c r="D635" s="6" t="s">
        <v>3205</v>
      </c>
      <c r="E635" s="44" t="s">
        <v>2788</v>
      </c>
      <c r="F635" t="s">
        <v>3173</v>
      </c>
      <c r="G635" s="44" t="s">
        <v>3224</v>
      </c>
      <c r="H635" s="43">
        <v>1376</v>
      </c>
      <c r="I635" s="44" t="s">
        <v>46</v>
      </c>
      <c r="J635" s="274" t="str">
        <f>IF(ISBLANK(INDEX('Policy Characteristics'!D:D,MATCH($C635,'Policy Characteristics'!$C:$C,0))),"",INDEX('Policy Characteristics'!D:D,MATCH($C635,'Policy Characteristics'!$C:$C,0)))</f>
        <v>Electrification + Hydrogen</v>
      </c>
      <c r="K635" s="272" t="str">
        <f>IF(ISBLANK(INDEX('Policy Characteristics'!E:E,MATCH($C635,'Policy Characteristics'!$C:$C,0))),"",INDEX('Policy Characteristics'!E:E,MATCH($C635,'Policy Characteristics'!$C:$C,0)))</f>
        <v>indst fuel type shifting</v>
      </c>
      <c r="L635" s="285">
        <f>IF(ISBLANK(INDEX('Policy Characteristics'!F:F,MATCH($C635,'Policy Characteristics'!$C:$C,0))),"",INDEX('Policy Characteristics'!F:F,MATCH($C635,'Policy Characteristics'!$C:$C,0)))</f>
        <v>0</v>
      </c>
      <c r="M635" s="285">
        <f>IF(ISBLANK(INDEX('Policy Characteristics'!G:G,MATCH($C635,'Policy Characteristics'!$C:$C,0))),"",INDEX('Policy Characteristics'!G:G,MATCH($C635,'Policy Characteristics'!$C:$C,0)))</f>
        <v>1</v>
      </c>
      <c r="N635" s="285">
        <f>IF(ISBLANK(INDEX('Policy Characteristics'!H:H,MATCH($C635,'Policy Characteristics'!$C:$C,0))),"",INDEX('Policy Characteristics'!H:H,MATCH($C635,'Policy Characteristics'!$C:$C,0)))</f>
        <v>0.01</v>
      </c>
      <c r="O635" s="272" t="str">
        <f>IF(ISBLANK(INDEX('Policy Characteristics'!I:I,MATCH($C635,'Policy Characteristics'!$C:$C,0))),"",INDEX('Policy Characteristics'!I:I,MATCH($C635,'Policy Characteristics'!$C:$C,0)))</f>
        <v>% of fuel shifted</v>
      </c>
      <c r="P635" s="27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272" t="str">
        <f>IF(ISBLANK(INDEX('Policy Characteristics'!K:K,MATCH($C635,'Policy Characteristics'!$C:$C,0))),"",INDEX('Policy Characteristics'!K:K,MATCH($C635,'Policy Characteristics'!$C:$C,0)))</f>
        <v>industry-ag-main.html#fuel-switching</v>
      </c>
      <c r="R635" s="272" t="str">
        <f>IF(ISBLANK(INDEX('Policy Characteristics'!L:L,MATCH($C635,'Policy Characteristics'!$C:$C,0))),"",INDEX('Policy Characteristics'!L:L,MATCH($C635,'Policy Characteristics'!$C:$C,0)))</f>
        <v>industry-elec-and-hydrogen.html</v>
      </c>
    </row>
    <row r="636" spans="1:18" x14ac:dyDescent="0.25">
      <c r="A636" s="272" t="str">
        <f>IF(ISBLANK(INDEX('Policy Characteristics'!A:A,MATCH($C636,'Policy Characteristics'!$C:$C,0))),"",INDEX('Policy Characteristics'!A:A,MATCH($C636,'Policy Characteristics'!$C:$C,0)))</f>
        <v>Industry</v>
      </c>
      <c r="B636" s="272" t="str">
        <f>IF(ISBLANK(INDEX('Policy Characteristics'!B:B,MATCH($C636,'Policy Characteristics'!$C:$C,0))),"",INDEX('Policy Characteristics'!B:B,MATCH($C636,'Policy Characteristics'!$C:$C,0)))</f>
        <v>Electrification + Hydrogen</v>
      </c>
      <c r="C636" s="274" t="str">
        <f t="shared" si="35"/>
        <v>Fraction of Industrial Fuel Use Shifted to Other Fuels</v>
      </c>
      <c r="D636" s="6" t="s">
        <v>3205</v>
      </c>
      <c r="E636" s="44" t="s">
        <v>2785</v>
      </c>
      <c r="F636" t="s">
        <v>3173</v>
      </c>
      <c r="G636" s="44" t="s">
        <v>3225</v>
      </c>
      <c r="H636" s="43">
        <v>1377</v>
      </c>
      <c r="I636" s="44" t="s">
        <v>46</v>
      </c>
      <c r="J636" s="274" t="str">
        <f>IF(ISBLANK(INDEX('Policy Characteristics'!D:D,MATCH($C636,'Policy Characteristics'!$C:$C,0))),"",INDEX('Policy Characteristics'!D:D,MATCH($C636,'Policy Characteristics'!$C:$C,0)))</f>
        <v>Electrification + Hydrogen</v>
      </c>
      <c r="K636" s="272" t="str">
        <f>IF(ISBLANK(INDEX('Policy Characteristics'!E:E,MATCH($C636,'Policy Characteristics'!$C:$C,0))),"",INDEX('Policy Characteristics'!E:E,MATCH($C636,'Policy Characteristics'!$C:$C,0)))</f>
        <v>indst fuel type shifting</v>
      </c>
      <c r="L636" s="285">
        <f>IF(ISBLANK(INDEX('Policy Characteristics'!F:F,MATCH($C636,'Policy Characteristics'!$C:$C,0))),"",INDEX('Policy Characteristics'!F:F,MATCH($C636,'Policy Characteristics'!$C:$C,0)))</f>
        <v>0</v>
      </c>
      <c r="M636" s="285">
        <f>IF(ISBLANK(INDEX('Policy Characteristics'!G:G,MATCH($C636,'Policy Characteristics'!$C:$C,0))),"",INDEX('Policy Characteristics'!G:G,MATCH($C636,'Policy Characteristics'!$C:$C,0)))</f>
        <v>1</v>
      </c>
      <c r="N636" s="285">
        <f>IF(ISBLANK(INDEX('Policy Characteristics'!H:H,MATCH($C636,'Policy Characteristics'!$C:$C,0))),"",INDEX('Policy Characteristics'!H:H,MATCH($C636,'Policy Characteristics'!$C:$C,0)))</f>
        <v>0.01</v>
      </c>
      <c r="O636" s="272" t="str">
        <f>IF(ISBLANK(INDEX('Policy Characteristics'!I:I,MATCH($C636,'Policy Characteristics'!$C:$C,0))),"",INDEX('Policy Characteristics'!I:I,MATCH($C636,'Policy Characteristics'!$C:$C,0)))</f>
        <v>% of fuel shifted</v>
      </c>
      <c r="P636" s="27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272" t="str">
        <f>IF(ISBLANK(INDEX('Policy Characteristics'!K:K,MATCH($C636,'Policy Characteristics'!$C:$C,0))),"",INDEX('Policy Characteristics'!K:K,MATCH($C636,'Policy Characteristics'!$C:$C,0)))</f>
        <v>industry-ag-main.html#fuel-switching</v>
      </c>
      <c r="R636" s="272" t="str">
        <f>IF(ISBLANK(INDEX('Policy Characteristics'!L:L,MATCH($C636,'Policy Characteristics'!$C:$C,0))),"",INDEX('Policy Characteristics'!L:L,MATCH($C636,'Policy Characteristics'!$C:$C,0)))</f>
        <v>industry-elec-and-hydrogen.html</v>
      </c>
    </row>
    <row r="637" spans="1:18" x14ac:dyDescent="0.25">
      <c r="A637" s="272" t="str">
        <f>IF(ISBLANK(INDEX('Policy Characteristics'!A:A,MATCH($C637,'Policy Characteristics'!$C:$C,0))),"",INDEX('Policy Characteristics'!A:A,MATCH($C637,'Policy Characteristics'!$C:$C,0)))</f>
        <v>Industry</v>
      </c>
      <c r="B637" s="272" t="str">
        <f>IF(ISBLANK(INDEX('Policy Characteristics'!B:B,MATCH($C637,'Policy Characteristics'!$C:$C,0))),"",INDEX('Policy Characteristics'!B:B,MATCH($C637,'Policy Characteristics'!$C:$C,0)))</f>
        <v>Electrification + Hydrogen</v>
      </c>
      <c r="C637" s="274" t="str">
        <f t="shared" si="35"/>
        <v>Fraction of Industrial Fuel Use Shifted to Other Fuels</v>
      </c>
      <c r="D637" s="6" t="s">
        <v>3206</v>
      </c>
      <c r="E637" s="44" t="s">
        <v>2445</v>
      </c>
      <c r="F637" t="s">
        <v>3174</v>
      </c>
      <c r="G637" s="44" t="s">
        <v>3216</v>
      </c>
      <c r="H637" s="43">
        <v>1378</v>
      </c>
      <c r="I637" s="44" t="s">
        <v>46</v>
      </c>
      <c r="J637" s="274" t="str">
        <f>IF(ISBLANK(INDEX('Policy Characteristics'!D:D,MATCH($C637,'Policy Characteristics'!$C:$C,0))),"",INDEX('Policy Characteristics'!D:D,MATCH($C637,'Policy Characteristics'!$C:$C,0)))</f>
        <v>Electrification + Hydrogen</v>
      </c>
      <c r="K637" s="272" t="str">
        <f>IF(ISBLANK(INDEX('Policy Characteristics'!E:E,MATCH($C637,'Policy Characteristics'!$C:$C,0))),"",INDEX('Policy Characteristics'!E:E,MATCH($C637,'Policy Characteristics'!$C:$C,0)))</f>
        <v>indst fuel type shifting</v>
      </c>
      <c r="L637" s="285">
        <f>IF(ISBLANK(INDEX('Policy Characteristics'!F:F,MATCH($C637,'Policy Characteristics'!$C:$C,0))),"",INDEX('Policy Characteristics'!F:F,MATCH($C637,'Policy Characteristics'!$C:$C,0)))</f>
        <v>0</v>
      </c>
      <c r="M637" s="285">
        <f>IF(ISBLANK(INDEX('Policy Characteristics'!G:G,MATCH($C637,'Policy Characteristics'!$C:$C,0))),"",INDEX('Policy Characteristics'!G:G,MATCH($C637,'Policy Characteristics'!$C:$C,0)))</f>
        <v>1</v>
      </c>
      <c r="N637" s="285">
        <f>IF(ISBLANK(INDEX('Policy Characteristics'!H:H,MATCH($C637,'Policy Characteristics'!$C:$C,0))),"",INDEX('Policy Characteristics'!H:H,MATCH($C637,'Policy Characteristics'!$C:$C,0)))</f>
        <v>0.01</v>
      </c>
      <c r="O637" s="272" t="str">
        <f>IF(ISBLANK(INDEX('Policy Characteristics'!I:I,MATCH($C637,'Policy Characteristics'!$C:$C,0))),"",INDEX('Policy Characteristics'!I:I,MATCH($C637,'Policy Characteristics'!$C:$C,0)))</f>
        <v>% of fuel shifted</v>
      </c>
      <c r="P637" s="27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272" t="str">
        <f>IF(ISBLANK(INDEX('Policy Characteristics'!K:K,MATCH($C637,'Policy Characteristics'!$C:$C,0))),"",INDEX('Policy Characteristics'!K:K,MATCH($C637,'Policy Characteristics'!$C:$C,0)))</f>
        <v>industry-ag-main.html#fuel-switching</v>
      </c>
      <c r="R637" s="272" t="str">
        <f>IF(ISBLANK(INDEX('Policy Characteristics'!L:L,MATCH($C637,'Policy Characteristics'!$C:$C,0))),"",INDEX('Policy Characteristics'!L:L,MATCH($C637,'Policy Characteristics'!$C:$C,0)))</f>
        <v>industry-elec-and-hydrogen.html</v>
      </c>
    </row>
    <row r="638" spans="1:18" x14ac:dyDescent="0.25">
      <c r="A638" s="272" t="str">
        <f>IF(ISBLANK(INDEX('Policy Characteristics'!A:A,MATCH($C638,'Policy Characteristics'!$C:$C,0))),"",INDEX('Policy Characteristics'!A:A,MATCH($C638,'Policy Characteristics'!$C:$C,0)))</f>
        <v>Industry</v>
      </c>
      <c r="B638" s="272" t="str">
        <f>IF(ISBLANK(INDEX('Policy Characteristics'!B:B,MATCH($C638,'Policy Characteristics'!$C:$C,0))),"",INDEX('Policy Characteristics'!B:B,MATCH($C638,'Policy Characteristics'!$C:$C,0)))</f>
        <v>Electrification + Hydrogen</v>
      </c>
      <c r="C638" s="274" t="str">
        <f t="shared" si="35"/>
        <v>Fraction of Industrial Fuel Use Shifted to Other Fuels</v>
      </c>
      <c r="D638" s="6" t="s">
        <v>3206</v>
      </c>
      <c r="E638" s="44" t="s">
        <v>2446</v>
      </c>
      <c r="F638" t="s">
        <v>3174</v>
      </c>
      <c r="G638" s="44" t="s">
        <v>3217</v>
      </c>
      <c r="H638" s="43">
        <v>1379</v>
      </c>
      <c r="I638" s="44" t="s">
        <v>46</v>
      </c>
      <c r="J638" s="274" t="str">
        <f>IF(ISBLANK(INDEX('Policy Characteristics'!D:D,MATCH($C638,'Policy Characteristics'!$C:$C,0))),"",INDEX('Policy Characteristics'!D:D,MATCH($C638,'Policy Characteristics'!$C:$C,0)))</f>
        <v>Electrification + Hydrogen</v>
      </c>
      <c r="K638" s="272" t="str">
        <f>IF(ISBLANK(INDEX('Policy Characteristics'!E:E,MATCH($C638,'Policy Characteristics'!$C:$C,0))),"",INDEX('Policy Characteristics'!E:E,MATCH($C638,'Policy Characteristics'!$C:$C,0)))</f>
        <v>indst fuel type shifting</v>
      </c>
      <c r="L638" s="285">
        <f>IF(ISBLANK(INDEX('Policy Characteristics'!F:F,MATCH($C638,'Policy Characteristics'!$C:$C,0))),"",INDEX('Policy Characteristics'!F:F,MATCH($C638,'Policy Characteristics'!$C:$C,0)))</f>
        <v>0</v>
      </c>
      <c r="M638" s="285">
        <f>IF(ISBLANK(INDEX('Policy Characteristics'!G:G,MATCH($C638,'Policy Characteristics'!$C:$C,0))),"",INDEX('Policy Characteristics'!G:G,MATCH($C638,'Policy Characteristics'!$C:$C,0)))</f>
        <v>1</v>
      </c>
      <c r="N638" s="285">
        <f>IF(ISBLANK(INDEX('Policy Characteristics'!H:H,MATCH($C638,'Policy Characteristics'!$C:$C,0))),"",INDEX('Policy Characteristics'!H:H,MATCH($C638,'Policy Characteristics'!$C:$C,0)))</f>
        <v>0.01</v>
      </c>
      <c r="O638" s="272" t="str">
        <f>IF(ISBLANK(INDEX('Policy Characteristics'!I:I,MATCH($C638,'Policy Characteristics'!$C:$C,0))),"",INDEX('Policy Characteristics'!I:I,MATCH($C638,'Policy Characteristics'!$C:$C,0)))</f>
        <v>% of fuel shifted</v>
      </c>
      <c r="P638" s="27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272" t="str">
        <f>IF(ISBLANK(INDEX('Policy Characteristics'!K:K,MATCH($C638,'Policy Characteristics'!$C:$C,0))),"",INDEX('Policy Characteristics'!K:K,MATCH($C638,'Policy Characteristics'!$C:$C,0)))</f>
        <v>industry-ag-main.html#fuel-switching</v>
      </c>
      <c r="R638" s="272" t="str">
        <f>IF(ISBLANK(INDEX('Policy Characteristics'!L:L,MATCH($C638,'Policy Characteristics'!$C:$C,0))),"",INDEX('Policy Characteristics'!L:L,MATCH($C638,'Policy Characteristics'!$C:$C,0)))</f>
        <v>industry-elec-and-hydrogen.html</v>
      </c>
    </row>
    <row r="639" spans="1:18" x14ac:dyDescent="0.25">
      <c r="A639" s="272" t="str">
        <f>IF(ISBLANK(INDEX('Policy Characteristics'!A:A,MATCH($C639,'Policy Characteristics'!$C:$C,0))),"",INDEX('Policy Characteristics'!A:A,MATCH($C639,'Policy Characteristics'!$C:$C,0)))</f>
        <v>Industry</v>
      </c>
      <c r="B639" s="272" t="str">
        <f>IF(ISBLANK(INDEX('Policy Characteristics'!B:B,MATCH($C639,'Policy Characteristics'!$C:$C,0))),"",INDEX('Policy Characteristics'!B:B,MATCH($C639,'Policy Characteristics'!$C:$C,0)))</f>
        <v>Electrification + Hydrogen</v>
      </c>
      <c r="C639" s="274" t="str">
        <f t="shared" si="35"/>
        <v>Fraction of Industrial Fuel Use Shifted to Other Fuels</v>
      </c>
      <c r="D639" s="6" t="s">
        <v>3206</v>
      </c>
      <c r="E639" s="44" t="s">
        <v>2447</v>
      </c>
      <c r="F639" t="s">
        <v>3174</v>
      </c>
      <c r="G639" s="44" t="s">
        <v>3218</v>
      </c>
      <c r="H639" s="43">
        <v>1380</v>
      </c>
      <c r="I639" s="44" t="s">
        <v>46</v>
      </c>
      <c r="J639" s="274" t="str">
        <f>IF(ISBLANK(INDEX('Policy Characteristics'!D:D,MATCH($C639,'Policy Characteristics'!$C:$C,0))),"",INDEX('Policy Characteristics'!D:D,MATCH($C639,'Policy Characteristics'!$C:$C,0)))</f>
        <v>Electrification + Hydrogen</v>
      </c>
      <c r="K639" s="272" t="str">
        <f>IF(ISBLANK(INDEX('Policy Characteristics'!E:E,MATCH($C639,'Policy Characteristics'!$C:$C,0))),"",INDEX('Policy Characteristics'!E:E,MATCH($C639,'Policy Characteristics'!$C:$C,0)))</f>
        <v>indst fuel type shifting</v>
      </c>
      <c r="L639" s="285">
        <f>IF(ISBLANK(INDEX('Policy Characteristics'!F:F,MATCH($C639,'Policy Characteristics'!$C:$C,0))),"",INDEX('Policy Characteristics'!F:F,MATCH($C639,'Policy Characteristics'!$C:$C,0)))</f>
        <v>0</v>
      </c>
      <c r="M639" s="285">
        <f>IF(ISBLANK(INDEX('Policy Characteristics'!G:G,MATCH($C639,'Policy Characteristics'!$C:$C,0))),"",INDEX('Policy Characteristics'!G:G,MATCH($C639,'Policy Characteristics'!$C:$C,0)))</f>
        <v>1</v>
      </c>
      <c r="N639" s="285">
        <f>IF(ISBLANK(INDEX('Policy Characteristics'!H:H,MATCH($C639,'Policy Characteristics'!$C:$C,0))),"",INDEX('Policy Characteristics'!H:H,MATCH($C639,'Policy Characteristics'!$C:$C,0)))</f>
        <v>0.01</v>
      </c>
      <c r="O639" s="272" t="str">
        <f>IF(ISBLANK(INDEX('Policy Characteristics'!I:I,MATCH($C639,'Policy Characteristics'!$C:$C,0))),"",INDEX('Policy Characteristics'!I:I,MATCH($C639,'Policy Characteristics'!$C:$C,0)))</f>
        <v>% of fuel shifted</v>
      </c>
      <c r="P639" s="27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272" t="str">
        <f>IF(ISBLANK(INDEX('Policy Characteristics'!K:K,MATCH($C639,'Policy Characteristics'!$C:$C,0))),"",INDEX('Policy Characteristics'!K:K,MATCH($C639,'Policy Characteristics'!$C:$C,0)))</f>
        <v>industry-ag-main.html#fuel-switching</v>
      </c>
      <c r="R639" s="272" t="str">
        <f>IF(ISBLANK(INDEX('Policy Characteristics'!L:L,MATCH($C639,'Policy Characteristics'!$C:$C,0))),"",INDEX('Policy Characteristics'!L:L,MATCH($C639,'Policy Characteristics'!$C:$C,0)))</f>
        <v>industry-elec-and-hydrogen.html</v>
      </c>
    </row>
    <row r="640" spans="1:18" x14ac:dyDescent="0.25">
      <c r="A640" s="272" t="str">
        <f>IF(ISBLANK(INDEX('Policy Characteristics'!A:A,MATCH($C640,'Policy Characteristics'!$C:$C,0))),"",INDEX('Policy Characteristics'!A:A,MATCH($C640,'Policy Characteristics'!$C:$C,0)))</f>
        <v>Industry</v>
      </c>
      <c r="B640" s="272" t="str">
        <f>IF(ISBLANK(INDEX('Policy Characteristics'!B:B,MATCH($C640,'Policy Characteristics'!$C:$C,0))),"",INDEX('Policy Characteristics'!B:B,MATCH($C640,'Policy Characteristics'!$C:$C,0)))</f>
        <v>Electrification + Hydrogen</v>
      </c>
      <c r="C640" s="274" t="str">
        <f t="shared" si="35"/>
        <v>Fraction of Industrial Fuel Use Shifted to Other Fuels</v>
      </c>
      <c r="D640" s="6" t="s">
        <v>3206</v>
      </c>
      <c r="E640" s="44" t="s">
        <v>2448</v>
      </c>
      <c r="F640" t="s">
        <v>3174</v>
      </c>
      <c r="G640" s="44" t="s">
        <v>3219</v>
      </c>
      <c r="H640" s="43">
        <v>1381</v>
      </c>
      <c r="I640" s="44" t="s">
        <v>46</v>
      </c>
      <c r="J640" s="274" t="str">
        <f>IF(ISBLANK(INDEX('Policy Characteristics'!D:D,MATCH($C640,'Policy Characteristics'!$C:$C,0))),"",INDEX('Policy Characteristics'!D:D,MATCH($C640,'Policy Characteristics'!$C:$C,0)))</f>
        <v>Electrification + Hydrogen</v>
      </c>
      <c r="K640" s="272" t="str">
        <f>IF(ISBLANK(INDEX('Policy Characteristics'!E:E,MATCH($C640,'Policy Characteristics'!$C:$C,0))),"",INDEX('Policy Characteristics'!E:E,MATCH($C640,'Policy Characteristics'!$C:$C,0)))</f>
        <v>indst fuel type shifting</v>
      </c>
      <c r="L640" s="285">
        <f>IF(ISBLANK(INDEX('Policy Characteristics'!F:F,MATCH($C640,'Policy Characteristics'!$C:$C,0))),"",INDEX('Policy Characteristics'!F:F,MATCH($C640,'Policy Characteristics'!$C:$C,0)))</f>
        <v>0</v>
      </c>
      <c r="M640" s="285">
        <f>IF(ISBLANK(INDEX('Policy Characteristics'!G:G,MATCH($C640,'Policy Characteristics'!$C:$C,0))),"",INDEX('Policy Characteristics'!G:G,MATCH($C640,'Policy Characteristics'!$C:$C,0)))</f>
        <v>1</v>
      </c>
      <c r="N640" s="285">
        <f>IF(ISBLANK(INDEX('Policy Characteristics'!H:H,MATCH($C640,'Policy Characteristics'!$C:$C,0))),"",INDEX('Policy Characteristics'!H:H,MATCH($C640,'Policy Characteristics'!$C:$C,0)))</f>
        <v>0.01</v>
      </c>
      <c r="O640" s="272" t="str">
        <f>IF(ISBLANK(INDEX('Policy Characteristics'!I:I,MATCH($C640,'Policy Characteristics'!$C:$C,0))),"",INDEX('Policy Characteristics'!I:I,MATCH($C640,'Policy Characteristics'!$C:$C,0)))</f>
        <v>% of fuel shifted</v>
      </c>
      <c r="P640" s="27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272" t="str">
        <f>IF(ISBLANK(INDEX('Policy Characteristics'!K:K,MATCH($C640,'Policy Characteristics'!$C:$C,0))),"",INDEX('Policy Characteristics'!K:K,MATCH($C640,'Policy Characteristics'!$C:$C,0)))</f>
        <v>industry-ag-main.html#fuel-switching</v>
      </c>
      <c r="R640" s="272" t="str">
        <f>IF(ISBLANK(INDEX('Policy Characteristics'!L:L,MATCH($C640,'Policy Characteristics'!$C:$C,0))),"",INDEX('Policy Characteristics'!L:L,MATCH($C640,'Policy Characteristics'!$C:$C,0)))</f>
        <v>industry-elec-and-hydrogen.html</v>
      </c>
    </row>
    <row r="641" spans="1:18" x14ac:dyDescent="0.25">
      <c r="A641" s="272" t="str">
        <f>IF(ISBLANK(INDEX('Policy Characteristics'!A:A,MATCH($C641,'Policy Characteristics'!$C:$C,0))),"",INDEX('Policy Characteristics'!A:A,MATCH($C641,'Policy Characteristics'!$C:$C,0)))</f>
        <v>Industry</v>
      </c>
      <c r="B641" s="272" t="str">
        <f>IF(ISBLANK(INDEX('Policy Characteristics'!B:B,MATCH($C641,'Policy Characteristics'!$C:$C,0))),"",INDEX('Policy Characteristics'!B:B,MATCH($C641,'Policy Characteristics'!$C:$C,0)))</f>
        <v>Electrification + Hydrogen</v>
      </c>
      <c r="C641" s="274" t="str">
        <f t="shared" si="35"/>
        <v>Fraction of Industrial Fuel Use Shifted to Other Fuels</v>
      </c>
      <c r="D641" s="6" t="s">
        <v>3206</v>
      </c>
      <c r="E641" s="44" t="s">
        <v>2449</v>
      </c>
      <c r="F641" t="s">
        <v>3174</v>
      </c>
      <c r="G641" s="44" t="s">
        <v>3220</v>
      </c>
      <c r="H641" s="43">
        <v>1382</v>
      </c>
      <c r="I641" s="44" t="s">
        <v>46</v>
      </c>
      <c r="J641" s="274" t="str">
        <f>IF(ISBLANK(INDEX('Policy Characteristics'!D:D,MATCH($C641,'Policy Characteristics'!$C:$C,0))),"",INDEX('Policy Characteristics'!D:D,MATCH($C641,'Policy Characteristics'!$C:$C,0)))</f>
        <v>Electrification + Hydrogen</v>
      </c>
      <c r="K641" s="272" t="str">
        <f>IF(ISBLANK(INDEX('Policy Characteristics'!E:E,MATCH($C641,'Policy Characteristics'!$C:$C,0))),"",INDEX('Policy Characteristics'!E:E,MATCH($C641,'Policy Characteristics'!$C:$C,0)))</f>
        <v>indst fuel type shifting</v>
      </c>
      <c r="L641" s="285">
        <f>IF(ISBLANK(INDEX('Policy Characteristics'!F:F,MATCH($C641,'Policy Characteristics'!$C:$C,0))),"",INDEX('Policy Characteristics'!F:F,MATCH($C641,'Policy Characteristics'!$C:$C,0)))</f>
        <v>0</v>
      </c>
      <c r="M641" s="285">
        <f>IF(ISBLANK(INDEX('Policy Characteristics'!G:G,MATCH($C641,'Policy Characteristics'!$C:$C,0))),"",INDEX('Policy Characteristics'!G:G,MATCH($C641,'Policy Characteristics'!$C:$C,0)))</f>
        <v>1</v>
      </c>
      <c r="N641" s="285">
        <f>IF(ISBLANK(INDEX('Policy Characteristics'!H:H,MATCH($C641,'Policy Characteristics'!$C:$C,0))),"",INDEX('Policy Characteristics'!H:H,MATCH($C641,'Policy Characteristics'!$C:$C,0)))</f>
        <v>0.01</v>
      </c>
      <c r="O641" s="272" t="str">
        <f>IF(ISBLANK(INDEX('Policy Characteristics'!I:I,MATCH($C641,'Policy Characteristics'!$C:$C,0))),"",INDEX('Policy Characteristics'!I:I,MATCH($C641,'Policy Characteristics'!$C:$C,0)))</f>
        <v>% of fuel shifted</v>
      </c>
      <c r="P641" s="27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272" t="str">
        <f>IF(ISBLANK(INDEX('Policy Characteristics'!K:K,MATCH($C641,'Policy Characteristics'!$C:$C,0))),"",INDEX('Policy Characteristics'!K:K,MATCH($C641,'Policy Characteristics'!$C:$C,0)))</f>
        <v>industry-ag-main.html#fuel-switching</v>
      </c>
      <c r="R641" s="272" t="str">
        <f>IF(ISBLANK(INDEX('Policy Characteristics'!L:L,MATCH($C641,'Policy Characteristics'!$C:$C,0))),"",INDEX('Policy Characteristics'!L:L,MATCH($C641,'Policy Characteristics'!$C:$C,0)))</f>
        <v>industry-elec-and-hydrogen.html</v>
      </c>
    </row>
    <row r="642" spans="1:18" x14ac:dyDescent="0.25">
      <c r="A642" s="272" t="str">
        <f>IF(ISBLANK(INDEX('Policy Characteristics'!A:A,MATCH($C642,'Policy Characteristics'!$C:$C,0))),"",INDEX('Policy Characteristics'!A:A,MATCH($C642,'Policy Characteristics'!$C:$C,0)))</f>
        <v>Industry</v>
      </c>
      <c r="B642" s="272" t="str">
        <f>IF(ISBLANK(INDEX('Policy Characteristics'!B:B,MATCH($C642,'Policy Characteristics'!$C:$C,0))),"",INDEX('Policy Characteristics'!B:B,MATCH($C642,'Policy Characteristics'!$C:$C,0)))</f>
        <v>Electrification + Hydrogen</v>
      </c>
      <c r="C642" s="274" t="str">
        <f t="shared" si="35"/>
        <v>Fraction of Industrial Fuel Use Shifted to Other Fuels</v>
      </c>
      <c r="D642" s="6" t="s">
        <v>3206</v>
      </c>
      <c r="E642" s="44" t="s">
        <v>2450</v>
      </c>
      <c r="F642" t="s">
        <v>3174</v>
      </c>
      <c r="G642" s="44" t="s">
        <v>3221</v>
      </c>
      <c r="H642" s="43">
        <v>1383</v>
      </c>
      <c r="I642" s="44" t="s">
        <v>46</v>
      </c>
      <c r="J642" s="274" t="str">
        <f>IF(ISBLANK(INDEX('Policy Characteristics'!D:D,MATCH($C642,'Policy Characteristics'!$C:$C,0))),"",INDEX('Policy Characteristics'!D:D,MATCH($C642,'Policy Characteristics'!$C:$C,0)))</f>
        <v>Electrification + Hydrogen</v>
      </c>
      <c r="K642" s="272" t="str">
        <f>IF(ISBLANK(INDEX('Policy Characteristics'!E:E,MATCH($C642,'Policy Characteristics'!$C:$C,0))),"",INDEX('Policy Characteristics'!E:E,MATCH($C642,'Policy Characteristics'!$C:$C,0)))</f>
        <v>indst fuel type shifting</v>
      </c>
      <c r="L642" s="285">
        <f>IF(ISBLANK(INDEX('Policy Characteristics'!F:F,MATCH($C642,'Policy Characteristics'!$C:$C,0))),"",INDEX('Policy Characteristics'!F:F,MATCH($C642,'Policy Characteristics'!$C:$C,0)))</f>
        <v>0</v>
      </c>
      <c r="M642" s="285">
        <f>IF(ISBLANK(INDEX('Policy Characteristics'!G:G,MATCH($C642,'Policy Characteristics'!$C:$C,0))),"",INDEX('Policy Characteristics'!G:G,MATCH($C642,'Policy Characteristics'!$C:$C,0)))</f>
        <v>1</v>
      </c>
      <c r="N642" s="285">
        <f>IF(ISBLANK(INDEX('Policy Characteristics'!H:H,MATCH($C642,'Policy Characteristics'!$C:$C,0))),"",INDEX('Policy Characteristics'!H:H,MATCH($C642,'Policy Characteristics'!$C:$C,0)))</f>
        <v>0.01</v>
      </c>
      <c r="O642" s="272" t="str">
        <f>IF(ISBLANK(INDEX('Policy Characteristics'!I:I,MATCH($C642,'Policy Characteristics'!$C:$C,0))),"",INDEX('Policy Characteristics'!I:I,MATCH($C642,'Policy Characteristics'!$C:$C,0)))</f>
        <v>% of fuel shifted</v>
      </c>
      <c r="P642" s="27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272" t="str">
        <f>IF(ISBLANK(INDEX('Policy Characteristics'!K:K,MATCH($C642,'Policy Characteristics'!$C:$C,0))),"",INDEX('Policy Characteristics'!K:K,MATCH($C642,'Policy Characteristics'!$C:$C,0)))</f>
        <v>industry-ag-main.html#fuel-switching</v>
      </c>
      <c r="R642" s="272" t="str">
        <f>IF(ISBLANK(INDEX('Policy Characteristics'!L:L,MATCH($C642,'Policy Characteristics'!$C:$C,0))),"",INDEX('Policy Characteristics'!L:L,MATCH($C642,'Policy Characteristics'!$C:$C,0)))</f>
        <v>industry-elec-and-hydrogen.html</v>
      </c>
    </row>
    <row r="643" spans="1:18" x14ac:dyDescent="0.25">
      <c r="A643" s="272" t="str">
        <f>IF(ISBLANK(INDEX('Policy Characteristics'!A:A,MATCH($C643,'Policy Characteristics'!$C:$C,0))),"",INDEX('Policy Characteristics'!A:A,MATCH($C643,'Policy Characteristics'!$C:$C,0)))</f>
        <v>Industry</v>
      </c>
      <c r="B643" s="272" t="str">
        <f>IF(ISBLANK(INDEX('Policy Characteristics'!B:B,MATCH($C643,'Policy Characteristics'!$C:$C,0))),"",INDEX('Policy Characteristics'!B:B,MATCH($C643,'Policy Characteristics'!$C:$C,0)))</f>
        <v>Electrification + Hydrogen</v>
      </c>
      <c r="C643" s="274" t="str">
        <f t="shared" si="35"/>
        <v>Fraction of Industrial Fuel Use Shifted to Other Fuels</v>
      </c>
      <c r="D643" s="6" t="s">
        <v>3206</v>
      </c>
      <c r="E643" s="44" t="s">
        <v>2786</v>
      </c>
      <c r="F643" t="s">
        <v>3174</v>
      </c>
      <c r="G643" s="44" t="s">
        <v>3222</v>
      </c>
      <c r="H643" s="43">
        <v>1384</v>
      </c>
      <c r="I643" s="44" t="s">
        <v>46</v>
      </c>
      <c r="J643" s="274" t="str">
        <f>IF(ISBLANK(INDEX('Policy Characteristics'!D:D,MATCH($C643,'Policy Characteristics'!$C:$C,0))),"",INDEX('Policy Characteristics'!D:D,MATCH($C643,'Policy Characteristics'!$C:$C,0)))</f>
        <v>Electrification + Hydrogen</v>
      </c>
      <c r="K643" s="272" t="str">
        <f>IF(ISBLANK(INDEX('Policy Characteristics'!E:E,MATCH($C643,'Policy Characteristics'!$C:$C,0))),"",INDEX('Policy Characteristics'!E:E,MATCH($C643,'Policy Characteristics'!$C:$C,0)))</f>
        <v>indst fuel type shifting</v>
      </c>
      <c r="L643" s="285">
        <f>IF(ISBLANK(INDEX('Policy Characteristics'!F:F,MATCH($C643,'Policy Characteristics'!$C:$C,0))),"",INDEX('Policy Characteristics'!F:F,MATCH($C643,'Policy Characteristics'!$C:$C,0)))</f>
        <v>0</v>
      </c>
      <c r="M643" s="285">
        <f>IF(ISBLANK(INDEX('Policy Characteristics'!G:G,MATCH($C643,'Policy Characteristics'!$C:$C,0))),"",INDEX('Policy Characteristics'!G:G,MATCH($C643,'Policy Characteristics'!$C:$C,0)))</f>
        <v>1</v>
      </c>
      <c r="N643" s="285">
        <f>IF(ISBLANK(INDEX('Policy Characteristics'!H:H,MATCH($C643,'Policy Characteristics'!$C:$C,0))),"",INDEX('Policy Characteristics'!H:H,MATCH($C643,'Policy Characteristics'!$C:$C,0)))</f>
        <v>0.01</v>
      </c>
      <c r="O643" s="272" t="str">
        <f>IF(ISBLANK(INDEX('Policy Characteristics'!I:I,MATCH($C643,'Policy Characteristics'!$C:$C,0))),"",INDEX('Policy Characteristics'!I:I,MATCH($C643,'Policy Characteristics'!$C:$C,0)))</f>
        <v>% of fuel shifted</v>
      </c>
      <c r="P643" s="27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272" t="str">
        <f>IF(ISBLANK(INDEX('Policy Characteristics'!K:K,MATCH($C643,'Policy Characteristics'!$C:$C,0))),"",INDEX('Policy Characteristics'!K:K,MATCH($C643,'Policy Characteristics'!$C:$C,0)))</f>
        <v>industry-ag-main.html#fuel-switching</v>
      </c>
      <c r="R643" s="272" t="str">
        <f>IF(ISBLANK(INDEX('Policy Characteristics'!L:L,MATCH($C643,'Policy Characteristics'!$C:$C,0))),"",INDEX('Policy Characteristics'!L:L,MATCH($C643,'Policy Characteristics'!$C:$C,0)))</f>
        <v>industry-elec-and-hydrogen.html</v>
      </c>
    </row>
    <row r="644" spans="1:18" x14ac:dyDescent="0.25">
      <c r="A644" s="272" t="str">
        <f>IF(ISBLANK(INDEX('Policy Characteristics'!A:A,MATCH($C644,'Policy Characteristics'!$C:$C,0))),"",INDEX('Policy Characteristics'!A:A,MATCH($C644,'Policy Characteristics'!$C:$C,0)))</f>
        <v>Industry</v>
      </c>
      <c r="B644" s="272" t="str">
        <f>IF(ISBLANK(INDEX('Policy Characteristics'!B:B,MATCH($C644,'Policy Characteristics'!$C:$C,0))),"",INDEX('Policy Characteristics'!B:B,MATCH($C644,'Policy Characteristics'!$C:$C,0)))</f>
        <v>Electrification + Hydrogen</v>
      </c>
      <c r="C644" s="274" t="str">
        <f t="shared" si="35"/>
        <v>Fraction of Industrial Fuel Use Shifted to Other Fuels</v>
      </c>
      <c r="D644" s="6" t="s">
        <v>3206</v>
      </c>
      <c r="E644" s="44" t="s">
        <v>2787</v>
      </c>
      <c r="F644" t="s">
        <v>3174</v>
      </c>
      <c r="G644" s="44" t="s">
        <v>3223</v>
      </c>
      <c r="H644" s="43">
        <v>1385</v>
      </c>
      <c r="I644" s="44" t="s">
        <v>46</v>
      </c>
      <c r="J644" s="274" t="str">
        <f>IF(ISBLANK(INDEX('Policy Characteristics'!D:D,MATCH($C644,'Policy Characteristics'!$C:$C,0))),"",INDEX('Policy Characteristics'!D:D,MATCH($C644,'Policy Characteristics'!$C:$C,0)))</f>
        <v>Electrification + Hydrogen</v>
      </c>
      <c r="K644" s="272" t="str">
        <f>IF(ISBLANK(INDEX('Policy Characteristics'!E:E,MATCH($C644,'Policy Characteristics'!$C:$C,0))),"",INDEX('Policy Characteristics'!E:E,MATCH($C644,'Policy Characteristics'!$C:$C,0)))</f>
        <v>indst fuel type shifting</v>
      </c>
      <c r="L644" s="285">
        <f>IF(ISBLANK(INDEX('Policy Characteristics'!F:F,MATCH($C644,'Policy Characteristics'!$C:$C,0))),"",INDEX('Policy Characteristics'!F:F,MATCH($C644,'Policy Characteristics'!$C:$C,0)))</f>
        <v>0</v>
      </c>
      <c r="M644" s="285">
        <f>IF(ISBLANK(INDEX('Policy Characteristics'!G:G,MATCH($C644,'Policy Characteristics'!$C:$C,0))),"",INDEX('Policy Characteristics'!G:G,MATCH($C644,'Policy Characteristics'!$C:$C,0)))</f>
        <v>1</v>
      </c>
      <c r="N644" s="285">
        <f>IF(ISBLANK(INDEX('Policy Characteristics'!H:H,MATCH($C644,'Policy Characteristics'!$C:$C,0))),"",INDEX('Policy Characteristics'!H:H,MATCH($C644,'Policy Characteristics'!$C:$C,0)))</f>
        <v>0.01</v>
      </c>
      <c r="O644" s="272" t="str">
        <f>IF(ISBLANK(INDEX('Policy Characteristics'!I:I,MATCH($C644,'Policy Characteristics'!$C:$C,0))),"",INDEX('Policy Characteristics'!I:I,MATCH($C644,'Policy Characteristics'!$C:$C,0)))</f>
        <v>% of fuel shifted</v>
      </c>
      <c r="P644" s="27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272" t="str">
        <f>IF(ISBLANK(INDEX('Policy Characteristics'!K:K,MATCH($C644,'Policy Characteristics'!$C:$C,0))),"",INDEX('Policy Characteristics'!K:K,MATCH($C644,'Policy Characteristics'!$C:$C,0)))</f>
        <v>industry-ag-main.html#fuel-switching</v>
      </c>
      <c r="R644" s="272" t="str">
        <f>IF(ISBLANK(INDEX('Policy Characteristics'!L:L,MATCH($C644,'Policy Characteristics'!$C:$C,0))),"",INDEX('Policy Characteristics'!L:L,MATCH($C644,'Policy Characteristics'!$C:$C,0)))</f>
        <v>industry-elec-and-hydrogen.html</v>
      </c>
    </row>
    <row r="645" spans="1:18" x14ac:dyDescent="0.25">
      <c r="A645" s="272" t="str">
        <f>IF(ISBLANK(INDEX('Policy Characteristics'!A:A,MATCH($C645,'Policy Characteristics'!$C:$C,0))),"",INDEX('Policy Characteristics'!A:A,MATCH($C645,'Policy Characteristics'!$C:$C,0)))</f>
        <v>Industry</v>
      </c>
      <c r="B645" s="272" t="str">
        <f>IF(ISBLANK(INDEX('Policy Characteristics'!B:B,MATCH($C645,'Policy Characteristics'!$C:$C,0))),"",INDEX('Policy Characteristics'!B:B,MATCH($C645,'Policy Characteristics'!$C:$C,0)))</f>
        <v>Electrification + Hydrogen</v>
      </c>
      <c r="C645" s="274" t="str">
        <f t="shared" si="35"/>
        <v>Fraction of Industrial Fuel Use Shifted to Other Fuels</v>
      </c>
      <c r="D645" s="6" t="s">
        <v>3206</v>
      </c>
      <c r="E645" s="44" t="s">
        <v>2788</v>
      </c>
      <c r="F645" t="s">
        <v>3174</v>
      </c>
      <c r="G645" s="44" t="s">
        <v>3224</v>
      </c>
      <c r="H645" s="43">
        <v>1386</v>
      </c>
      <c r="I645" s="44" t="s">
        <v>46</v>
      </c>
      <c r="J645" s="274" t="str">
        <f>IF(ISBLANK(INDEX('Policy Characteristics'!D:D,MATCH($C645,'Policy Characteristics'!$C:$C,0))),"",INDEX('Policy Characteristics'!D:D,MATCH($C645,'Policy Characteristics'!$C:$C,0)))</f>
        <v>Electrification + Hydrogen</v>
      </c>
      <c r="K645" s="272" t="str">
        <f>IF(ISBLANK(INDEX('Policy Characteristics'!E:E,MATCH($C645,'Policy Characteristics'!$C:$C,0))),"",INDEX('Policy Characteristics'!E:E,MATCH($C645,'Policy Characteristics'!$C:$C,0)))</f>
        <v>indst fuel type shifting</v>
      </c>
      <c r="L645" s="285">
        <f>IF(ISBLANK(INDEX('Policy Characteristics'!F:F,MATCH($C645,'Policy Characteristics'!$C:$C,0))),"",INDEX('Policy Characteristics'!F:F,MATCH($C645,'Policy Characteristics'!$C:$C,0)))</f>
        <v>0</v>
      </c>
      <c r="M645" s="285">
        <f>IF(ISBLANK(INDEX('Policy Characteristics'!G:G,MATCH($C645,'Policy Characteristics'!$C:$C,0))),"",INDEX('Policy Characteristics'!G:G,MATCH($C645,'Policy Characteristics'!$C:$C,0)))</f>
        <v>1</v>
      </c>
      <c r="N645" s="285">
        <f>IF(ISBLANK(INDEX('Policy Characteristics'!H:H,MATCH($C645,'Policy Characteristics'!$C:$C,0))),"",INDEX('Policy Characteristics'!H:H,MATCH($C645,'Policy Characteristics'!$C:$C,0)))</f>
        <v>0.01</v>
      </c>
      <c r="O645" s="272" t="str">
        <f>IF(ISBLANK(INDEX('Policy Characteristics'!I:I,MATCH($C645,'Policy Characteristics'!$C:$C,0))),"",INDEX('Policy Characteristics'!I:I,MATCH($C645,'Policy Characteristics'!$C:$C,0)))</f>
        <v>% of fuel shifted</v>
      </c>
      <c r="P645" s="27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272" t="str">
        <f>IF(ISBLANK(INDEX('Policy Characteristics'!K:K,MATCH($C645,'Policy Characteristics'!$C:$C,0))),"",INDEX('Policy Characteristics'!K:K,MATCH($C645,'Policy Characteristics'!$C:$C,0)))</f>
        <v>industry-ag-main.html#fuel-switching</v>
      </c>
      <c r="R645" s="272" t="str">
        <f>IF(ISBLANK(INDEX('Policy Characteristics'!L:L,MATCH($C645,'Policy Characteristics'!$C:$C,0))),"",INDEX('Policy Characteristics'!L:L,MATCH($C645,'Policy Characteristics'!$C:$C,0)))</f>
        <v>industry-elec-and-hydrogen.html</v>
      </c>
    </row>
    <row r="646" spans="1:18" x14ac:dyDescent="0.25">
      <c r="A646" s="272" t="str">
        <f>IF(ISBLANK(INDEX('Policy Characteristics'!A:A,MATCH($C646,'Policy Characteristics'!$C:$C,0))),"",INDEX('Policy Characteristics'!A:A,MATCH($C646,'Policy Characteristics'!$C:$C,0)))</f>
        <v>Industry</v>
      </c>
      <c r="B646" s="272" t="str">
        <f>IF(ISBLANK(INDEX('Policy Characteristics'!B:B,MATCH($C646,'Policy Characteristics'!$C:$C,0))),"",INDEX('Policy Characteristics'!B:B,MATCH($C646,'Policy Characteristics'!$C:$C,0)))</f>
        <v>Electrification + Hydrogen</v>
      </c>
      <c r="C646" s="274" t="str">
        <f t="shared" si="35"/>
        <v>Fraction of Industrial Fuel Use Shifted to Other Fuels</v>
      </c>
      <c r="D646" s="6" t="s">
        <v>3206</v>
      </c>
      <c r="E646" s="44" t="s">
        <v>2785</v>
      </c>
      <c r="F646" t="s">
        <v>3174</v>
      </c>
      <c r="G646" s="44" t="s">
        <v>3225</v>
      </c>
      <c r="H646" s="43">
        <v>1387</v>
      </c>
      <c r="I646" s="44" t="s">
        <v>46</v>
      </c>
      <c r="J646" s="274" t="str">
        <f>IF(ISBLANK(INDEX('Policy Characteristics'!D:D,MATCH($C646,'Policy Characteristics'!$C:$C,0))),"",INDEX('Policy Characteristics'!D:D,MATCH($C646,'Policy Characteristics'!$C:$C,0)))</f>
        <v>Electrification + Hydrogen</v>
      </c>
      <c r="K646" s="272" t="str">
        <f>IF(ISBLANK(INDEX('Policy Characteristics'!E:E,MATCH($C646,'Policy Characteristics'!$C:$C,0))),"",INDEX('Policy Characteristics'!E:E,MATCH($C646,'Policy Characteristics'!$C:$C,0)))</f>
        <v>indst fuel type shifting</v>
      </c>
      <c r="L646" s="285">
        <f>IF(ISBLANK(INDEX('Policy Characteristics'!F:F,MATCH($C646,'Policy Characteristics'!$C:$C,0))),"",INDEX('Policy Characteristics'!F:F,MATCH($C646,'Policy Characteristics'!$C:$C,0)))</f>
        <v>0</v>
      </c>
      <c r="M646" s="285">
        <f>IF(ISBLANK(INDEX('Policy Characteristics'!G:G,MATCH($C646,'Policy Characteristics'!$C:$C,0))),"",INDEX('Policy Characteristics'!G:G,MATCH($C646,'Policy Characteristics'!$C:$C,0)))</f>
        <v>1</v>
      </c>
      <c r="N646" s="285">
        <f>IF(ISBLANK(INDEX('Policy Characteristics'!H:H,MATCH($C646,'Policy Characteristics'!$C:$C,0))),"",INDEX('Policy Characteristics'!H:H,MATCH($C646,'Policy Characteristics'!$C:$C,0)))</f>
        <v>0.01</v>
      </c>
      <c r="O646" s="272" t="str">
        <f>IF(ISBLANK(INDEX('Policy Characteristics'!I:I,MATCH($C646,'Policy Characteristics'!$C:$C,0))),"",INDEX('Policy Characteristics'!I:I,MATCH($C646,'Policy Characteristics'!$C:$C,0)))</f>
        <v>% of fuel shifted</v>
      </c>
      <c r="P646" s="27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272" t="str">
        <f>IF(ISBLANK(INDEX('Policy Characteristics'!K:K,MATCH($C646,'Policy Characteristics'!$C:$C,0))),"",INDEX('Policy Characteristics'!K:K,MATCH($C646,'Policy Characteristics'!$C:$C,0)))</f>
        <v>industry-ag-main.html#fuel-switching</v>
      </c>
      <c r="R646" s="272" t="str">
        <f>IF(ISBLANK(INDEX('Policy Characteristics'!L:L,MATCH($C646,'Policy Characteristics'!$C:$C,0))),"",INDEX('Policy Characteristics'!L:L,MATCH($C646,'Policy Characteristics'!$C:$C,0)))</f>
        <v>industry-elec-and-hydrogen.html</v>
      </c>
    </row>
    <row r="647" spans="1:18" x14ac:dyDescent="0.25">
      <c r="A647" s="272" t="str">
        <f>IF(ISBLANK(INDEX('Policy Characteristics'!A:A,MATCH($C647,'Policy Characteristics'!$C:$C,0))),"",INDEX('Policy Characteristics'!A:A,MATCH($C647,'Policy Characteristics'!$C:$C,0)))</f>
        <v>Industry</v>
      </c>
      <c r="B647" s="272" t="str">
        <f>IF(ISBLANK(INDEX('Policy Characteristics'!B:B,MATCH($C647,'Policy Characteristics'!$C:$C,0))),"",INDEX('Policy Characteristics'!B:B,MATCH($C647,'Policy Characteristics'!$C:$C,0)))</f>
        <v>Electrification + Hydrogen</v>
      </c>
      <c r="C647" s="274" t="str">
        <f t="shared" si="35"/>
        <v>Fraction of Industrial Fuel Use Shifted to Other Fuels</v>
      </c>
      <c r="D647" s="6" t="s">
        <v>3207</v>
      </c>
      <c r="E647" s="44" t="s">
        <v>2445</v>
      </c>
      <c r="F647" t="s">
        <v>3175</v>
      </c>
      <c r="G647" s="44" t="s">
        <v>3216</v>
      </c>
      <c r="H647" s="43">
        <v>1388</v>
      </c>
      <c r="I647" s="44" t="s">
        <v>46</v>
      </c>
      <c r="J647" s="274" t="str">
        <f>IF(ISBLANK(INDEX('Policy Characteristics'!D:D,MATCH($C647,'Policy Characteristics'!$C:$C,0))),"",INDEX('Policy Characteristics'!D:D,MATCH($C647,'Policy Characteristics'!$C:$C,0)))</f>
        <v>Electrification + Hydrogen</v>
      </c>
      <c r="K647" s="272" t="str">
        <f>IF(ISBLANK(INDEX('Policy Characteristics'!E:E,MATCH($C647,'Policy Characteristics'!$C:$C,0))),"",INDEX('Policy Characteristics'!E:E,MATCH($C647,'Policy Characteristics'!$C:$C,0)))</f>
        <v>indst fuel type shifting</v>
      </c>
      <c r="L647" s="285">
        <f>IF(ISBLANK(INDEX('Policy Characteristics'!F:F,MATCH($C647,'Policy Characteristics'!$C:$C,0))),"",INDEX('Policy Characteristics'!F:F,MATCH($C647,'Policy Characteristics'!$C:$C,0)))</f>
        <v>0</v>
      </c>
      <c r="M647" s="285">
        <f>IF(ISBLANK(INDEX('Policy Characteristics'!G:G,MATCH($C647,'Policy Characteristics'!$C:$C,0))),"",INDEX('Policy Characteristics'!G:G,MATCH($C647,'Policy Characteristics'!$C:$C,0)))</f>
        <v>1</v>
      </c>
      <c r="N647" s="285">
        <f>IF(ISBLANK(INDEX('Policy Characteristics'!H:H,MATCH($C647,'Policy Characteristics'!$C:$C,0))),"",INDEX('Policy Characteristics'!H:H,MATCH($C647,'Policy Characteristics'!$C:$C,0)))</f>
        <v>0.01</v>
      </c>
      <c r="O647" s="272" t="str">
        <f>IF(ISBLANK(INDEX('Policy Characteristics'!I:I,MATCH($C647,'Policy Characteristics'!$C:$C,0))),"",INDEX('Policy Characteristics'!I:I,MATCH($C647,'Policy Characteristics'!$C:$C,0)))</f>
        <v>% of fuel shifted</v>
      </c>
      <c r="P647" s="27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272" t="str">
        <f>IF(ISBLANK(INDEX('Policy Characteristics'!K:K,MATCH($C647,'Policy Characteristics'!$C:$C,0))),"",INDEX('Policy Characteristics'!K:K,MATCH($C647,'Policy Characteristics'!$C:$C,0)))</f>
        <v>industry-ag-main.html#fuel-switching</v>
      </c>
      <c r="R647" s="272" t="str">
        <f>IF(ISBLANK(INDEX('Policy Characteristics'!L:L,MATCH($C647,'Policy Characteristics'!$C:$C,0))),"",INDEX('Policy Characteristics'!L:L,MATCH($C647,'Policy Characteristics'!$C:$C,0)))</f>
        <v>industry-elec-and-hydrogen.html</v>
      </c>
    </row>
    <row r="648" spans="1:18" x14ac:dyDescent="0.25">
      <c r="A648" s="272" t="str">
        <f>IF(ISBLANK(INDEX('Policy Characteristics'!A:A,MATCH($C648,'Policy Characteristics'!$C:$C,0))),"",INDEX('Policy Characteristics'!A:A,MATCH($C648,'Policy Characteristics'!$C:$C,0)))</f>
        <v>Industry</v>
      </c>
      <c r="B648" s="272" t="str">
        <f>IF(ISBLANK(INDEX('Policy Characteristics'!B:B,MATCH($C648,'Policy Characteristics'!$C:$C,0))),"",INDEX('Policy Characteristics'!B:B,MATCH($C648,'Policy Characteristics'!$C:$C,0)))</f>
        <v>Electrification + Hydrogen</v>
      </c>
      <c r="C648" s="274" t="str">
        <f t="shared" si="35"/>
        <v>Fraction of Industrial Fuel Use Shifted to Other Fuels</v>
      </c>
      <c r="D648" s="6" t="s">
        <v>3207</v>
      </c>
      <c r="E648" s="44" t="s">
        <v>2446</v>
      </c>
      <c r="F648" t="s">
        <v>3175</v>
      </c>
      <c r="G648" s="44" t="s">
        <v>3217</v>
      </c>
      <c r="H648" s="43">
        <v>1389</v>
      </c>
      <c r="I648" s="44" t="s">
        <v>46</v>
      </c>
      <c r="J648" s="274" t="str">
        <f>IF(ISBLANK(INDEX('Policy Characteristics'!D:D,MATCH($C648,'Policy Characteristics'!$C:$C,0))),"",INDEX('Policy Characteristics'!D:D,MATCH($C648,'Policy Characteristics'!$C:$C,0)))</f>
        <v>Electrification + Hydrogen</v>
      </c>
      <c r="K648" s="272" t="str">
        <f>IF(ISBLANK(INDEX('Policy Characteristics'!E:E,MATCH($C648,'Policy Characteristics'!$C:$C,0))),"",INDEX('Policy Characteristics'!E:E,MATCH($C648,'Policy Characteristics'!$C:$C,0)))</f>
        <v>indst fuel type shifting</v>
      </c>
      <c r="L648" s="285">
        <f>IF(ISBLANK(INDEX('Policy Characteristics'!F:F,MATCH($C648,'Policy Characteristics'!$C:$C,0))),"",INDEX('Policy Characteristics'!F:F,MATCH($C648,'Policy Characteristics'!$C:$C,0)))</f>
        <v>0</v>
      </c>
      <c r="M648" s="285">
        <f>IF(ISBLANK(INDEX('Policy Characteristics'!G:G,MATCH($C648,'Policy Characteristics'!$C:$C,0))),"",INDEX('Policy Characteristics'!G:G,MATCH($C648,'Policy Characteristics'!$C:$C,0)))</f>
        <v>1</v>
      </c>
      <c r="N648" s="285">
        <f>IF(ISBLANK(INDEX('Policy Characteristics'!H:H,MATCH($C648,'Policy Characteristics'!$C:$C,0))),"",INDEX('Policy Characteristics'!H:H,MATCH($C648,'Policy Characteristics'!$C:$C,0)))</f>
        <v>0.01</v>
      </c>
      <c r="O648" s="272" t="str">
        <f>IF(ISBLANK(INDEX('Policy Characteristics'!I:I,MATCH($C648,'Policy Characteristics'!$C:$C,0))),"",INDEX('Policy Characteristics'!I:I,MATCH($C648,'Policy Characteristics'!$C:$C,0)))</f>
        <v>% of fuel shifted</v>
      </c>
      <c r="P648" s="27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272" t="str">
        <f>IF(ISBLANK(INDEX('Policy Characteristics'!K:K,MATCH($C648,'Policy Characteristics'!$C:$C,0))),"",INDEX('Policy Characteristics'!K:K,MATCH($C648,'Policy Characteristics'!$C:$C,0)))</f>
        <v>industry-ag-main.html#fuel-switching</v>
      </c>
      <c r="R648" s="272" t="str">
        <f>IF(ISBLANK(INDEX('Policy Characteristics'!L:L,MATCH($C648,'Policy Characteristics'!$C:$C,0))),"",INDEX('Policy Characteristics'!L:L,MATCH($C648,'Policy Characteristics'!$C:$C,0)))</f>
        <v>industry-elec-and-hydrogen.html</v>
      </c>
    </row>
    <row r="649" spans="1:18" x14ac:dyDescent="0.25">
      <c r="A649" s="272" t="str">
        <f>IF(ISBLANK(INDEX('Policy Characteristics'!A:A,MATCH($C649,'Policy Characteristics'!$C:$C,0))),"",INDEX('Policy Characteristics'!A:A,MATCH($C649,'Policy Characteristics'!$C:$C,0)))</f>
        <v>Industry</v>
      </c>
      <c r="B649" s="272" t="str">
        <f>IF(ISBLANK(INDEX('Policy Characteristics'!B:B,MATCH($C649,'Policy Characteristics'!$C:$C,0))),"",INDEX('Policy Characteristics'!B:B,MATCH($C649,'Policy Characteristics'!$C:$C,0)))</f>
        <v>Electrification + Hydrogen</v>
      </c>
      <c r="C649" s="274" t="str">
        <f t="shared" si="35"/>
        <v>Fraction of Industrial Fuel Use Shifted to Other Fuels</v>
      </c>
      <c r="D649" s="6" t="s">
        <v>3207</v>
      </c>
      <c r="E649" s="44" t="s">
        <v>2447</v>
      </c>
      <c r="F649" t="s">
        <v>3175</v>
      </c>
      <c r="G649" s="44" t="s">
        <v>3218</v>
      </c>
      <c r="H649" s="43">
        <v>1390</v>
      </c>
      <c r="I649" s="44" t="s">
        <v>46</v>
      </c>
      <c r="J649" s="274" t="str">
        <f>IF(ISBLANK(INDEX('Policy Characteristics'!D:D,MATCH($C649,'Policy Characteristics'!$C:$C,0))),"",INDEX('Policy Characteristics'!D:D,MATCH($C649,'Policy Characteristics'!$C:$C,0)))</f>
        <v>Electrification + Hydrogen</v>
      </c>
      <c r="K649" s="272" t="str">
        <f>IF(ISBLANK(INDEX('Policy Characteristics'!E:E,MATCH($C649,'Policy Characteristics'!$C:$C,0))),"",INDEX('Policy Characteristics'!E:E,MATCH($C649,'Policy Characteristics'!$C:$C,0)))</f>
        <v>indst fuel type shifting</v>
      </c>
      <c r="L649" s="285">
        <f>IF(ISBLANK(INDEX('Policy Characteristics'!F:F,MATCH($C649,'Policy Characteristics'!$C:$C,0))),"",INDEX('Policy Characteristics'!F:F,MATCH($C649,'Policy Characteristics'!$C:$C,0)))</f>
        <v>0</v>
      </c>
      <c r="M649" s="285">
        <f>IF(ISBLANK(INDEX('Policy Characteristics'!G:G,MATCH($C649,'Policy Characteristics'!$C:$C,0))),"",INDEX('Policy Characteristics'!G:G,MATCH($C649,'Policy Characteristics'!$C:$C,0)))</f>
        <v>1</v>
      </c>
      <c r="N649" s="285">
        <f>IF(ISBLANK(INDEX('Policy Characteristics'!H:H,MATCH($C649,'Policy Characteristics'!$C:$C,0))),"",INDEX('Policy Characteristics'!H:H,MATCH($C649,'Policy Characteristics'!$C:$C,0)))</f>
        <v>0.01</v>
      </c>
      <c r="O649" s="272" t="str">
        <f>IF(ISBLANK(INDEX('Policy Characteristics'!I:I,MATCH($C649,'Policy Characteristics'!$C:$C,0))),"",INDEX('Policy Characteristics'!I:I,MATCH($C649,'Policy Characteristics'!$C:$C,0)))</f>
        <v>% of fuel shifted</v>
      </c>
      <c r="P649" s="27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272" t="str">
        <f>IF(ISBLANK(INDEX('Policy Characteristics'!K:K,MATCH($C649,'Policy Characteristics'!$C:$C,0))),"",INDEX('Policy Characteristics'!K:K,MATCH($C649,'Policy Characteristics'!$C:$C,0)))</f>
        <v>industry-ag-main.html#fuel-switching</v>
      </c>
      <c r="R649" s="272" t="str">
        <f>IF(ISBLANK(INDEX('Policy Characteristics'!L:L,MATCH($C649,'Policy Characteristics'!$C:$C,0))),"",INDEX('Policy Characteristics'!L:L,MATCH($C649,'Policy Characteristics'!$C:$C,0)))</f>
        <v>industry-elec-and-hydrogen.html</v>
      </c>
    </row>
    <row r="650" spans="1:18" x14ac:dyDescent="0.25">
      <c r="A650" s="272" t="str">
        <f>IF(ISBLANK(INDEX('Policy Characteristics'!A:A,MATCH($C650,'Policy Characteristics'!$C:$C,0))),"",INDEX('Policy Characteristics'!A:A,MATCH($C650,'Policy Characteristics'!$C:$C,0)))</f>
        <v>Industry</v>
      </c>
      <c r="B650" s="272" t="str">
        <f>IF(ISBLANK(INDEX('Policy Characteristics'!B:B,MATCH($C650,'Policy Characteristics'!$C:$C,0))),"",INDEX('Policy Characteristics'!B:B,MATCH($C650,'Policy Characteristics'!$C:$C,0)))</f>
        <v>Electrification + Hydrogen</v>
      </c>
      <c r="C650" s="274" t="str">
        <f t="shared" si="35"/>
        <v>Fraction of Industrial Fuel Use Shifted to Other Fuels</v>
      </c>
      <c r="D650" s="6" t="s">
        <v>3207</v>
      </c>
      <c r="E650" s="44" t="s">
        <v>2448</v>
      </c>
      <c r="F650" t="s">
        <v>3175</v>
      </c>
      <c r="G650" s="44" t="s">
        <v>3219</v>
      </c>
      <c r="H650" s="43">
        <v>1391</v>
      </c>
      <c r="I650" s="44" t="s">
        <v>46</v>
      </c>
      <c r="J650" s="274" t="str">
        <f>IF(ISBLANK(INDEX('Policy Characteristics'!D:D,MATCH($C650,'Policy Characteristics'!$C:$C,0))),"",INDEX('Policy Characteristics'!D:D,MATCH($C650,'Policy Characteristics'!$C:$C,0)))</f>
        <v>Electrification + Hydrogen</v>
      </c>
      <c r="K650" s="272" t="str">
        <f>IF(ISBLANK(INDEX('Policy Characteristics'!E:E,MATCH($C650,'Policy Characteristics'!$C:$C,0))),"",INDEX('Policy Characteristics'!E:E,MATCH($C650,'Policy Characteristics'!$C:$C,0)))</f>
        <v>indst fuel type shifting</v>
      </c>
      <c r="L650" s="285">
        <f>IF(ISBLANK(INDEX('Policy Characteristics'!F:F,MATCH($C650,'Policy Characteristics'!$C:$C,0))),"",INDEX('Policy Characteristics'!F:F,MATCH($C650,'Policy Characteristics'!$C:$C,0)))</f>
        <v>0</v>
      </c>
      <c r="M650" s="285">
        <f>IF(ISBLANK(INDEX('Policy Characteristics'!G:G,MATCH($C650,'Policy Characteristics'!$C:$C,0))),"",INDEX('Policy Characteristics'!G:G,MATCH($C650,'Policy Characteristics'!$C:$C,0)))</f>
        <v>1</v>
      </c>
      <c r="N650" s="285">
        <f>IF(ISBLANK(INDEX('Policy Characteristics'!H:H,MATCH($C650,'Policy Characteristics'!$C:$C,0))),"",INDEX('Policy Characteristics'!H:H,MATCH($C650,'Policy Characteristics'!$C:$C,0)))</f>
        <v>0.01</v>
      </c>
      <c r="O650" s="272" t="str">
        <f>IF(ISBLANK(INDEX('Policy Characteristics'!I:I,MATCH($C650,'Policy Characteristics'!$C:$C,0))),"",INDEX('Policy Characteristics'!I:I,MATCH($C650,'Policy Characteristics'!$C:$C,0)))</f>
        <v>% of fuel shifted</v>
      </c>
      <c r="P650" s="27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272" t="str">
        <f>IF(ISBLANK(INDEX('Policy Characteristics'!K:K,MATCH($C650,'Policy Characteristics'!$C:$C,0))),"",INDEX('Policy Characteristics'!K:K,MATCH($C650,'Policy Characteristics'!$C:$C,0)))</f>
        <v>industry-ag-main.html#fuel-switching</v>
      </c>
      <c r="R650" s="272" t="str">
        <f>IF(ISBLANK(INDEX('Policy Characteristics'!L:L,MATCH($C650,'Policy Characteristics'!$C:$C,0))),"",INDEX('Policy Characteristics'!L:L,MATCH($C650,'Policy Characteristics'!$C:$C,0)))</f>
        <v>industry-elec-and-hydrogen.html</v>
      </c>
    </row>
    <row r="651" spans="1:18" x14ac:dyDescent="0.25">
      <c r="A651" s="272" t="str">
        <f>IF(ISBLANK(INDEX('Policy Characteristics'!A:A,MATCH($C651,'Policy Characteristics'!$C:$C,0))),"",INDEX('Policy Characteristics'!A:A,MATCH($C651,'Policy Characteristics'!$C:$C,0)))</f>
        <v>Industry</v>
      </c>
      <c r="B651" s="272" t="str">
        <f>IF(ISBLANK(INDEX('Policy Characteristics'!B:B,MATCH($C651,'Policy Characteristics'!$C:$C,0))),"",INDEX('Policy Characteristics'!B:B,MATCH($C651,'Policy Characteristics'!$C:$C,0)))</f>
        <v>Electrification + Hydrogen</v>
      </c>
      <c r="C651" s="274" t="str">
        <f t="shared" si="35"/>
        <v>Fraction of Industrial Fuel Use Shifted to Other Fuels</v>
      </c>
      <c r="D651" s="6" t="s">
        <v>3207</v>
      </c>
      <c r="E651" s="44" t="s">
        <v>2449</v>
      </c>
      <c r="F651" t="s">
        <v>3175</v>
      </c>
      <c r="G651" s="44" t="s">
        <v>3220</v>
      </c>
      <c r="H651" s="43">
        <v>1392</v>
      </c>
      <c r="I651" s="44" t="s">
        <v>46</v>
      </c>
      <c r="J651" s="274" t="str">
        <f>IF(ISBLANK(INDEX('Policy Characteristics'!D:D,MATCH($C651,'Policy Characteristics'!$C:$C,0))),"",INDEX('Policy Characteristics'!D:D,MATCH($C651,'Policy Characteristics'!$C:$C,0)))</f>
        <v>Electrification + Hydrogen</v>
      </c>
      <c r="K651" s="272" t="str">
        <f>IF(ISBLANK(INDEX('Policy Characteristics'!E:E,MATCH($C651,'Policy Characteristics'!$C:$C,0))),"",INDEX('Policy Characteristics'!E:E,MATCH($C651,'Policy Characteristics'!$C:$C,0)))</f>
        <v>indst fuel type shifting</v>
      </c>
      <c r="L651" s="285">
        <f>IF(ISBLANK(INDEX('Policy Characteristics'!F:F,MATCH($C651,'Policy Characteristics'!$C:$C,0))),"",INDEX('Policy Characteristics'!F:F,MATCH($C651,'Policy Characteristics'!$C:$C,0)))</f>
        <v>0</v>
      </c>
      <c r="M651" s="285">
        <f>IF(ISBLANK(INDEX('Policy Characteristics'!G:G,MATCH($C651,'Policy Characteristics'!$C:$C,0))),"",INDEX('Policy Characteristics'!G:G,MATCH($C651,'Policy Characteristics'!$C:$C,0)))</f>
        <v>1</v>
      </c>
      <c r="N651" s="285">
        <f>IF(ISBLANK(INDEX('Policy Characteristics'!H:H,MATCH($C651,'Policy Characteristics'!$C:$C,0))),"",INDEX('Policy Characteristics'!H:H,MATCH($C651,'Policy Characteristics'!$C:$C,0)))</f>
        <v>0.01</v>
      </c>
      <c r="O651" s="272" t="str">
        <f>IF(ISBLANK(INDEX('Policy Characteristics'!I:I,MATCH($C651,'Policy Characteristics'!$C:$C,0))),"",INDEX('Policy Characteristics'!I:I,MATCH($C651,'Policy Characteristics'!$C:$C,0)))</f>
        <v>% of fuel shifted</v>
      </c>
      <c r="P651" s="27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272" t="str">
        <f>IF(ISBLANK(INDEX('Policy Characteristics'!K:K,MATCH($C651,'Policy Characteristics'!$C:$C,0))),"",INDEX('Policy Characteristics'!K:K,MATCH($C651,'Policy Characteristics'!$C:$C,0)))</f>
        <v>industry-ag-main.html#fuel-switching</v>
      </c>
      <c r="R651" s="272" t="str">
        <f>IF(ISBLANK(INDEX('Policy Characteristics'!L:L,MATCH($C651,'Policy Characteristics'!$C:$C,0))),"",INDEX('Policy Characteristics'!L:L,MATCH($C651,'Policy Characteristics'!$C:$C,0)))</f>
        <v>industry-elec-and-hydrogen.html</v>
      </c>
    </row>
    <row r="652" spans="1:18" x14ac:dyDescent="0.25">
      <c r="A652" s="272" t="str">
        <f>IF(ISBLANK(INDEX('Policy Characteristics'!A:A,MATCH($C652,'Policy Characteristics'!$C:$C,0))),"",INDEX('Policy Characteristics'!A:A,MATCH($C652,'Policy Characteristics'!$C:$C,0)))</f>
        <v>Industry</v>
      </c>
      <c r="B652" s="272" t="str">
        <f>IF(ISBLANK(INDEX('Policy Characteristics'!B:B,MATCH($C652,'Policy Characteristics'!$C:$C,0))),"",INDEX('Policy Characteristics'!B:B,MATCH($C652,'Policy Characteristics'!$C:$C,0)))</f>
        <v>Electrification + Hydrogen</v>
      </c>
      <c r="C652" s="274" t="str">
        <f t="shared" si="35"/>
        <v>Fraction of Industrial Fuel Use Shifted to Other Fuels</v>
      </c>
      <c r="D652" s="6" t="s">
        <v>3207</v>
      </c>
      <c r="E652" s="44" t="s">
        <v>2450</v>
      </c>
      <c r="F652" t="s">
        <v>3175</v>
      </c>
      <c r="G652" s="44" t="s">
        <v>3221</v>
      </c>
      <c r="H652" s="43">
        <v>1393</v>
      </c>
      <c r="I652" s="44" t="s">
        <v>46</v>
      </c>
      <c r="J652" s="274" t="str">
        <f>IF(ISBLANK(INDEX('Policy Characteristics'!D:D,MATCH($C652,'Policy Characteristics'!$C:$C,0))),"",INDEX('Policy Characteristics'!D:D,MATCH($C652,'Policy Characteristics'!$C:$C,0)))</f>
        <v>Electrification + Hydrogen</v>
      </c>
      <c r="K652" s="272" t="str">
        <f>IF(ISBLANK(INDEX('Policy Characteristics'!E:E,MATCH($C652,'Policy Characteristics'!$C:$C,0))),"",INDEX('Policy Characteristics'!E:E,MATCH($C652,'Policy Characteristics'!$C:$C,0)))</f>
        <v>indst fuel type shifting</v>
      </c>
      <c r="L652" s="285">
        <f>IF(ISBLANK(INDEX('Policy Characteristics'!F:F,MATCH($C652,'Policy Characteristics'!$C:$C,0))),"",INDEX('Policy Characteristics'!F:F,MATCH($C652,'Policy Characteristics'!$C:$C,0)))</f>
        <v>0</v>
      </c>
      <c r="M652" s="285">
        <f>IF(ISBLANK(INDEX('Policy Characteristics'!G:G,MATCH($C652,'Policy Characteristics'!$C:$C,0))),"",INDEX('Policy Characteristics'!G:G,MATCH($C652,'Policy Characteristics'!$C:$C,0)))</f>
        <v>1</v>
      </c>
      <c r="N652" s="285">
        <f>IF(ISBLANK(INDEX('Policy Characteristics'!H:H,MATCH($C652,'Policy Characteristics'!$C:$C,0))),"",INDEX('Policy Characteristics'!H:H,MATCH($C652,'Policy Characteristics'!$C:$C,0)))</f>
        <v>0.01</v>
      </c>
      <c r="O652" s="272" t="str">
        <f>IF(ISBLANK(INDEX('Policy Characteristics'!I:I,MATCH($C652,'Policy Characteristics'!$C:$C,0))),"",INDEX('Policy Characteristics'!I:I,MATCH($C652,'Policy Characteristics'!$C:$C,0)))</f>
        <v>% of fuel shifted</v>
      </c>
      <c r="P652" s="27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272" t="str">
        <f>IF(ISBLANK(INDEX('Policy Characteristics'!K:K,MATCH($C652,'Policy Characteristics'!$C:$C,0))),"",INDEX('Policy Characteristics'!K:K,MATCH($C652,'Policy Characteristics'!$C:$C,0)))</f>
        <v>industry-ag-main.html#fuel-switching</v>
      </c>
      <c r="R652" s="272" t="str">
        <f>IF(ISBLANK(INDEX('Policy Characteristics'!L:L,MATCH($C652,'Policy Characteristics'!$C:$C,0))),"",INDEX('Policy Characteristics'!L:L,MATCH($C652,'Policy Characteristics'!$C:$C,0)))</f>
        <v>industry-elec-and-hydrogen.html</v>
      </c>
    </row>
    <row r="653" spans="1:18" x14ac:dyDescent="0.25">
      <c r="A653" s="272" t="str">
        <f>IF(ISBLANK(INDEX('Policy Characteristics'!A:A,MATCH($C653,'Policy Characteristics'!$C:$C,0))),"",INDEX('Policy Characteristics'!A:A,MATCH($C653,'Policy Characteristics'!$C:$C,0)))</f>
        <v>Industry</v>
      </c>
      <c r="B653" s="272" t="str">
        <f>IF(ISBLANK(INDEX('Policy Characteristics'!B:B,MATCH($C653,'Policy Characteristics'!$C:$C,0))),"",INDEX('Policy Characteristics'!B:B,MATCH($C653,'Policy Characteristics'!$C:$C,0)))</f>
        <v>Electrification + Hydrogen</v>
      </c>
      <c r="C653" s="274" t="str">
        <f t="shared" si="35"/>
        <v>Fraction of Industrial Fuel Use Shifted to Other Fuels</v>
      </c>
      <c r="D653" s="6" t="s">
        <v>3207</v>
      </c>
      <c r="E653" s="44" t="s">
        <v>2786</v>
      </c>
      <c r="F653" t="s">
        <v>3175</v>
      </c>
      <c r="G653" s="44" t="s">
        <v>3222</v>
      </c>
      <c r="H653" s="43">
        <v>1394</v>
      </c>
      <c r="I653" s="44" t="s">
        <v>46</v>
      </c>
      <c r="J653" s="274" t="str">
        <f>IF(ISBLANK(INDEX('Policy Characteristics'!D:D,MATCH($C653,'Policy Characteristics'!$C:$C,0))),"",INDEX('Policy Characteristics'!D:D,MATCH($C653,'Policy Characteristics'!$C:$C,0)))</f>
        <v>Electrification + Hydrogen</v>
      </c>
      <c r="K653" s="272" t="str">
        <f>IF(ISBLANK(INDEX('Policy Characteristics'!E:E,MATCH($C653,'Policy Characteristics'!$C:$C,0))),"",INDEX('Policy Characteristics'!E:E,MATCH($C653,'Policy Characteristics'!$C:$C,0)))</f>
        <v>indst fuel type shifting</v>
      </c>
      <c r="L653" s="285">
        <f>IF(ISBLANK(INDEX('Policy Characteristics'!F:F,MATCH($C653,'Policy Characteristics'!$C:$C,0))),"",INDEX('Policy Characteristics'!F:F,MATCH($C653,'Policy Characteristics'!$C:$C,0)))</f>
        <v>0</v>
      </c>
      <c r="M653" s="285">
        <f>IF(ISBLANK(INDEX('Policy Characteristics'!G:G,MATCH($C653,'Policy Characteristics'!$C:$C,0))),"",INDEX('Policy Characteristics'!G:G,MATCH($C653,'Policy Characteristics'!$C:$C,0)))</f>
        <v>1</v>
      </c>
      <c r="N653" s="285">
        <f>IF(ISBLANK(INDEX('Policy Characteristics'!H:H,MATCH($C653,'Policy Characteristics'!$C:$C,0))),"",INDEX('Policy Characteristics'!H:H,MATCH($C653,'Policy Characteristics'!$C:$C,0)))</f>
        <v>0.01</v>
      </c>
      <c r="O653" s="272" t="str">
        <f>IF(ISBLANK(INDEX('Policy Characteristics'!I:I,MATCH($C653,'Policy Characteristics'!$C:$C,0))),"",INDEX('Policy Characteristics'!I:I,MATCH($C653,'Policy Characteristics'!$C:$C,0)))</f>
        <v>% of fuel shifted</v>
      </c>
      <c r="P653" s="27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272" t="str">
        <f>IF(ISBLANK(INDEX('Policy Characteristics'!K:K,MATCH($C653,'Policy Characteristics'!$C:$C,0))),"",INDEX('Policy Characteristics'!K:K,MATCH($C653,'Policy Characteristics'!$C:$C,0)))</f>
        <v>industry-ag-main.html#fuel-switching</v>
      </c>
      <c r="R653" s="272" t="str">
        <f>IF(ISBLANK(INDEX('Policy Characteristics'!L:L,MATCH($C653,'Policy Characteristics'!$C:$C,0))),"",INDEX('Policy Characteristics'!L:L,MATCH($C653,'Policy Characteristics'!$C:$C,0)))</f>
        <v>industry-elec-and-hydrogen.html</v>
      </c>
    </row>
    <row r="654" spans="1:18" x14ac:dyDescent="0.25">
      <c r="A654" s="272" t="str">
        <f>IF(ISBLANK(INDEX('Policy Characteristics'!A:A,MATCH($C654,'Policy Characteristics'!$C:$C,0))),"",INDEX('Policy Characteristics'!A:A,MATCH($C654,'Policy Characteristics'!$C:$C,0)))</f>
        <v>Industry</v>
      </c>
      <c r="B654" s="272" t="str">
        <f>IF(ISBLANK(INDEX('Policy Characteristics'!B:B,MATCH($C654,'Policy Characteristics'!$C:$C,0))),"",INDEX('Policy Characteristics'!B:B,MATCH($C654,'Policy Characteristics'!$C:$C,0)))</f>
        <v>Electrification + Hydrogen</v>
      </c>
      <c r="C654" s="274" t="str">
        <f t="shared" si="35"/>
        <v>Fraction of Industrial Fuel Use Shifted to Other Fuels</v>
      </c>
      <c r="D654" s="6" t="s">
        <v>3207</v>
      </c>
      <c r="E654" s="44" t="s">
        <v>2787</v>
      </c>
      <c r="F654" t="s">
        <v>3175</v>
      </c>
      <c r="G654" s="44" t="s">
        <v>3223</v>
      </c>
      <c r="H654" s="43">
        <v>1395</v>
      </c>
      <c r="I654" s="44" t="s">
        <v>46</v>
      </c>
      <c r="J654" s="274" t="str">
        <f>IF(ISBLANK(INDEX('Policy Characteristics'!D:D,MATCH($C654,'Policy Characteristics'!$C:$C,0))),"",INDEX('Policy Characteristics'!D:D,MATCH($C654,'Policy Characteristics'!$C:$C,0)))</f>
        <v>Electrification + Hydrogen</v>
      </c>
      <c r="K654" s="272" t="str">
        <f>IF(ISBLANK(INDEX('Policy Characteristics'!E:E,MATCH($C654,'Policy Characteristics'!$C:$C,0))),"",INDEX('Policy Characteristics'!E:E,MATCH($C654,'Policy Characteristics'!$C:$C,0)))</f>
        <v>indst fuel type shifting</v>
      </c>
      <c r="L654" s="285">
        <f>IF(ISBLANK(INDEX('Policy Characteristics'!F:F,MATCH($C654,'Policy Characteristics'!$C:$C,0))),"",INDEX('Policy Characteristics'!F:F,MATCH($C654,'Policy Characteristics'!$C:$C,0)))</f>
        <v>0</v>
      </c>
      <c r="M654" s="285">
        <f>IF(ISBLANK(INDEX('Policy Characteristics'!G:G,MATCH($C654,'Policy Characteristics'!$C:$C,0))),"",INDEX('Policy Characteristics'!G:G,MATCH($C654,'Policy Characteristics'!$C:$C,0)))</f>
        <v>1</v>
      </c>
      <c r="N654" s="285">
        <f>IF(ISBLANK(INDEX('Policy Characteristics'!H:H,MATCH($C654,'Policy Characteristics'!$C:$C,0))),"",INDEX('Policy Characteristics'!H:H,MATCH($C654,'Policy Characteristics'!$C:$C,0)))</f>
        <v>0.01</v>
      </c>
      <c r="O654" s="272" t="str">
        <f>IF(ISBLANK(INDEX('Policy Characteristics'!I:I,MATCH($C654,'Policy Characteristics'!$C:$C,0))),"",INDEX('Policy Characteristics'!I:I,MATCH($C654,'Policy Characteristics'!$C:$C,0)))</f>
        <v>% of fuel shifted</v>
      </c>
      <c r="P654" s="27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272" t="str">
        <f>IF(ISBLANK(INDEX('Policy Characteristics'!K:K,MATCH($C654,'Policy Characteristics'!$C:$C,0))),"",INDEX('Policy Characteristics'!K:K,MATCH($C654,'Policy Characteristics'!$C:$C,0)))</f>
        <v>industry-ag-main.html#fuel-switching</v>
      </c>
      <c r="R654" s="272" t="str">
        <f>IF(ISBLANK(INDEX('Policy Characteristics'!L:L,MATCH($C654,'Policy Characteristics'!$C:$C,0))),"",INDEX('Policy Characteristics'!L:L,MATCH($C654,'Policy Characteristics'!$C:$C,0)))</f>
        <v>industry-elec-and-hydrogen.html</v>
      </c>
    </row>
    <row r="655" spans="1:18" x14ac:dyDescent="0.25">
      <c r="A655" s="272" t="str">
        <f>IF(ISBLANK(INDEX('Policy Characteristics'!A:A,MATCH($C655,'Policy Characteristics'!$C:$C,0))),"",INDEX('Policy Characteristics'!A:A,MATCH($C655,'Policy Characteristics'!$C:$C,0)))</f>
        <v>Industry</v>
      </c>
      <c r="B655" s="272" t="str">
        <f>IF(ISBLANK(INDEX('Policy Characteristics'!B:B,MATCH($C655,'Policy Characteristics'!$C:$C,0))),"",INDEX('Policy Characteristics'!B:B,MATCH($C655,'Policy Characteristics'!$C:$C,0)))</f>
        <v>Electrification + Hydrogen</v>
      </c>
      <c r="C655" s="274" t="str">
        <f t="shared" si="35"/>
        <v>Fraction of Industrial Fuel Use Shifted to Other Fuels</v>
      </c>
      <c r="D655" s="6" t="s">
        <v>3207</v>
      </c>
      <c r="E655" s="44" t="s">
        <v>2788</v>
      </c>
      <c r="F655" t="s">
        <v>3175</v>
      </c>
      <c r="G655" s="44" t="s">
        <v>3224</v>
      </c>
      <c r="H655" s="43">
        <v>1396</v>
      </c>
      <c r="I655" s="44" t="s">
        <v>46</v>
      </c>
      <c r="J655" s="274" t="str">
        <f>IF(ISBLANK(INDEX('Policy Characteristics'!D:D,MATCH($C655,'Policy Characteristics'!$C:$C,0))),"",INDEX('Policy Characteristics'!D:D,MATCH($C655,'Policy Characteristics'!$C:$C,0)))</f>
        <v>Electrification + Hydrogen</v>
      </c>
      <c r="K655" s="272" t="str">
        <f>IF(ISBLANK(INDEX('Policy Characteristics'!E:E,MATCH($C655,'Policy Characteristics'!$C:$C,0))),"",INDEX('Policy Characteristics'!E:E,MATCH($C655,'Policy Characteristics'!$C:$C,0)))</f>
        <v>indst fuel type shifting</v>
      </c>
      <c r="L655" s="285">
        <f>IF(ISBLANK(INDEX('Policy Characteristics'!F:F,MATCH($C655,'Policy Characteristics'!$C:$C,0))),"",INDEX('Policy Characteristics'!F:F,MATCH($C655,'Policy Characteristics'!$C:$C,0)))</f>
        <v>0</v>
      </c>
      <c r="M655" s="285">
        <f>IF(ISBLANK(INDEX('Policy Characteristics'!G:G,MATCH($C655,'Policy Characteristics'!$C:$C,0))),"",INDEX('Policy Characteristics'!G:G,MATCH($C655,'Policy Characteristics'!$C:$C,0)))</f>
        <v>1</v>
      </c>
      <c r="N655" s="285">
        <f>IF(ISBLANK(INDEX('Policy Characteristics'!H:H,MATCH($C655,'Policy Characteristics'!$C:$C,0))),"",INDEX('Policy Characteristics'!H:H,MATCH($C655,'Policy Characteristics'!$C:$C,0)))</f>
        <v>0.01</v>
      </c>
      <c r="O655" s="272" t="str">
        <f>IF(ISBLANK(INDEX('Policy Characteristics'!I:I,MATCH($C655,'Policy Characteristics'!$C:$C,0))),"",INDEX('Policy Characteristics'!I:I,MATCH($C655,'Policy Characteristics'!$C:$C,0)))</f>
        <v>% of fuel shifted</v>
      </c>
      <c r="P655" s="27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272" t="str">
        <f>IF(ISBLANK(INDEX('Policy Characteristics'!K:K,MATCH($C655,'Policy Characteristics'!$C:$C,0))),"",INDEX('Policy Characteristics'!K:K,MATCH($C655,'Policy Characteristics'!$C:$C,0)))</f>
        <v>industry-ag-main.html#fuel-switching</v>
      </c>
      <c r="R655" s="272" t="str">
        <f>IF(ISBLANK(INDEX('Policy Characteristics'!L:L,MATCH($C655,'Policy Characteristics'!$C:$C,0))),"",INDEX('Policy Characteristics'!L:L,MATCH($C655,'Policy Characteristics'!$C:$C,0)))</f>
        <v>industry-elec-and-hydrogen.html</v>
      </c>
    </row>
    <row r="656" spans="1:18" x14ac:dyDescent="0.25">
      <c r="A656" s="272" t="str">
        <f>IF(ISBLANK(INDEX('Policy Characteristics'!A:A,MATCH($C656,'Policy Characteristics'!$C:$C,0))),"",INDEX('Policy Characteristics'!A:A,MATCH($C656,'Policy Characteristics'!$C:$C,0)))</f>
        <v>Industry</v>
      </c>
      <c r="B656" s="272" t="str">
        <f>IF(ISBLANK(INDEX('Policy Characteristics'!B:B,MATCH($C656,'Policy Characteristics'!$C:$C,0))),"",INDEX('Policy Characteristics'!B:B,MATCH($C656,'Policy Characteristics'!$C:$C,0)))</f>
        <v>Electrification + Hydrogen</v>
      </c>
      <c r="C656" s="274" t="str">
        <f t="shared" si="35"/>
        <v>Fraction of Industrial Fuel Use Shifted to Other Fuels</v>
      </c>
      <c r="D656" s="6" t="s">
        <v>3207</v>
      </c>
      <c r="E656" s="44" t="s">
        <v>2785</v>
      </c>
      <c r="F656" t="s">
        <v>3175</v>
      </c>
      <c r="G656" s="44" t="s">
        <v>3225</v>
      </c>
      <c r="H656" s="43">
        <v>1397</v>
      </c>
      <c r="I656" s="44" t="s">
        <v>46</v>
      </c>
      <c r="J656" s="274" t="str">
        <f>IF(ISBLANK(INDEX('Policy Characteristics'!D:D,MATCH($C656,'Policy Characteristics'!$C:$C,0))),"",INDEX('Policy Characteristics'!D:D,MATCH($C656,'Policy Characteristics'!$C:$C,0)))</f>
        <v>Electrification + Hydrogen</v>
      </c>
      <c r="K656" s="272" t="str">
        <f>IF(ISBLANK(INDEX('Policy Characteristics'!E:E,MATCH($C656,'Policy Characteristics'!$C:$C,0))),"",INDEX('Policy Characteristics'!E:E,MATCH($C656,'Policy Characteristics'!$C:$C,0)))</f>
        <v>indst fuel type shifting</v>
      </c>
      <c r="L656" s="285">
        <f>IF(ISBLANK(INDEX('Policy Characteristics'!F:F,MATCH($C656,'Policy Characteristics'!$C:$C,0))),"",INDEX('Policy Characteristics'!F:F,MATCH($C656,'Policy Characteristics'!$C:$C,0)))</f>
        <v>0</v>
      </c>
      <c r="M656" s="285">
        <f>IF(ISBLANK(INDEX('Policy Characteristics'!G:G,MATCH($C656,'Policy Characteristics'!$C:$C,0))),"",INDEX('Policy Characteristics'!G:G,MATCH($C656,'Policy Characteristics'!$C:$C,0)))</f>
        <v>1</v>
      </c>
      <c r="N656" s="285">
        <f>IF(ISBLANK(INDEX('Policy Characteristics'!H:H,MATCH($C656,'Policy Characteristics'!$C:$C,0))),"",INDEX('Policy Characteristics'!H:H,MATCH($C656,'Policy Characteristics'!$C:$C,0)))</f>
        <v>0.01</v>
      </c>
      <c r="O656" s="272" t="str">
        <f>IF(ISBLANK(INDEX('Policy Characteristics'!I:I,MATCH($C656,'Policy Characteristics'!$C:$C,0))),"",INDEX('Policy Characteristics'!I:I,MATCH($C656,'Policy Characteristics'!$C:$C,0)))</f>
        <v>% of fuel shifted</v>
      </c>
      <c r="P656" s="27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272" t="str">
        <f>IF(ISBLANK(INDEX('Policy Characteristics'!K:K,MATCH($C656,'Policy Characteristics'!$C:$C,0))),"",INDEX('Policy Characteristics'!K:K,MATCH($C656,'Policy Characteristics'!$C:$C,0)))</f>
        <v>industry-ag-main.html#fuel-switching</v>
      </c>
      <c r="R656" s="272" t="str">
        <f>IF(ISBLANK(INDEX('Policy Characteristics'!L:L,MATCH($C656,'Policy Characteristics'!$C:$C,0))),"",INDEX('Policy Characteristics'!L:L,MATCH($C656,'Policy Characteristics'!$C:$C,0)))</f>
        <v>industry-elec-and-hydrogen.html</v>
      </c>
    </row>
    <row r="657" spans="1:18" x14ac:dyDescent="0.25">
      <c r="A657" s="272" t="str">
        <f>IF(ISBLANK(INDEX('Policy Characteristics'!A:A,MATCH($C657,'Policy Characteristics'!$C:$C,0))),"",INDEX('Policy Characteristics'!A:A,MATCH($C657,'Policy Characteristics'!$C:$C,0)))</f>
        <v>Industry</v>
      </c>
      <c r="B657" s="272" t="str">
        <f>IF(ISBLANK(INDEX('Policy Characteristics'!B:B,MATCH($C657,'Policy Characteristics'!$C:$C,0))),"",INDEX('Policy Characteristics'!B:B,MATCH($C657,'Policy Characteristics'!$C:$C,0)))</f>
        <v>Electrification + Hydrogen</v>
      </c>
      <c r="C657" s="274" t="str">
        <f t="shared" si="35"/>
        <v>Fraction of Industrial Fuel Use Shifted to Other Fuels</v>
      </c>
      <c r="D657" s="6" t="s">
        <v>3208</v>
      </c>
      <c r="E657" s="44" t="s">
        <v>2445</v>
      </c>
      <c r="F657" t="s">
        <v>3176</v>
      </c>
      <c r="G657" s="44" t="s">
        <v>3216</v>
      </c>
      <c r="H657" s="43">
        <v>1398</v>
      </c>
      <c r="I657" s="44" t="s">
        <v>45</v>
      </c>
      <c r="J657" s="274" t="str">
        <f>IF(ISBLANK(INDEX('Policy Characteristics'!D:D,MATCH($C657,'Policy Characteristics'!$C:$C,0))),"",INDEX('Policy Characteristics'!D:D,MATCH($C657,'Policy Characteristics'!$C:$C,0)))</f>
        <v>Electrification + Hydrogen</v>
      </c>
      <c r="K657" s="272" t="str">
        <f>IF(ISBLANK(INDEX('Policy Characteristics'!E:E,MATCH($C657,'Policy Characteristics'!$C:$C,0))),"",INDEX('Policy Characteristics'!E:E,MATCH($C657,'Policy Characteristics'!$C:$C,0)))</f>
        <v>indst fuel type shifting</v>
      </c>
      <c r="L657" s="285">
        <f>IF(ISBLANK(INDEX('Policy Characteristics'!F:F,MATCH($C657,'Policy Characteristics'!$C:$C,0))),"",INDEX('Policy Characteristics'!F:F,MATCH($C657,'Policy Characteristics'!$C:$C,0)))</f>
        <v>0</v>
      </c>
      <c r="M657" s="285">
        <f>IF(ISBLANK(INDEX('Policy Characteristics'!G:G,MATCH($C657,'Policy Characteristics'!$C:$C,0))),"",INDEX('Policy Characteristics'!G:G,MATCH($C657,'Policy Characteristics'!$C:$C,0)))</f>
        <v>1</v>
      </c>
      <c r="N657" s="285">
        <f>IF(ISBLANK(INDEX('Policy Characteristics'!H:H,MATCH($C657,'Policy Characteristics'!$C:$C,0))),"",INDEX('Policy Characteristics'!H:H,MATCH($C657,'Policy Characteristics'!$C:$C,0)))</f>
        <v>0.01</v>
      </c>
      <c r="O657" s="272" t="str">
        <f>IF(ISBLANK(INDEX('Policy Characteristics'!I:I,MATCH($C657,'Policy Characteristics'!$C:$C,0))),"",INDEX('Policy Characteristics'!I:I,MATCH($C657,'Policy Characteristics'!$C:$C,0)))</f>
        <v>% of fuel shifted</v>
      </c>
      <c r="P657" s="27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272" t="str">
        <f>IF(ISBLANK(INDEX('Policy Characteristics'!K:K,MATCH($C657,'Policy Characteristics'!$C:$C,0))),"",INDEX('Policy Characteristics'!K:K,MATCH($C657,'Policy Characteristics'!$C:$C,0)))</f>
        <v>industry-ag-main.html#fuel-switching</v>
      </c>
      <c r="R657" s="272" t="str">
        <f>IF(ISBLANK(INDEX('Policy Characteristics'!L:L,MATCH($C657,'Policy Characteristics'!$C:$C,0))),"",INDEX('Policy Characteristics'!L:L,MATCH($C657,'Policy Characteristics'!$C:$C,0)))</f>
        <v>industry-elec-and-hydrogen.html</v>
      </c>
    </row>
    <row r="658" spans="1:18" x14ac:dyDescent="0.25">
      <c r="A658" s="272" t="str">
        <f>IF(ISBLANK(INDEX('Policy Characteristics'!A:A,MATCH($C658,'Policy Characteristics'!$C:$C,0))),"",INDEX('Policy Characteristics'!A:A,MATCH($C658,'Policy Characteristics'!$C:$C,0)))</f>
        <v>Industry</v>
      </c>
      <c r="B658" s="272" t="str">
        <f>IF(ISBLANK(INDEX('Policy Characteristics'!B:B,MATCH($C658,'Policy Characteristics'!$C:$C,0))),"",INDEX('Policy Characteristics'!B:B,MATCH($C658,'Policy Characteristics'!$C:$C,0)))</f>
        <v>Electrification + Hydrogen</v>
      </c>
      <c r="C658" s="274" t="str">
        <f t="shared" si="35"/>
        <v>Fraction of Industrial Fuel Use Shifted to Other Fuels</v>
      </c>
      <c r="D658" s="6" t="s">
        <v>3208</v>
      </c>
      <c r="E658" s="44" t="s">
        <v>2446</v>
      </c>
      <c r="F658" t="s">
        <v>3176</v>
      </c>
      <c r="G658" s="44" t="s">
        <v>3217</v>
      </c>
      <c r="H658" s="43">
        <v>1399</v>
      </c>
      <c r="I658" s="44" t="s">
        <v>46</v>
      </c>
      <c r="J658" s="274" t="str">
        <f>IF(ISBLANK(INDEX('Policy Characteristics'!D:D,MATCH($C658,'Policy Characteristics'!$C:$C,0))),"",INDEX('Policy Characteristics'!D:D,MATCH($C658,'Policy Characteristics'!$C:$C,0)))</f>
        <v>Electrification + Hydrogen</v>
      </c>
      <c r="K658" s="272" t="str">
        <f>IF(ISBLANK(INDEX('Policy Characteristics'!E:E,MATCH($C658,'Policy Characteristics'!$C:$C,0))),"",INDEX('Policy Characteristics'!E:E,MATCH($C658,'Policy Characteristics'!$C:$C,0)))</f>
        <v>indst fuel type shifting</v>
      </c>
      <c r="L658" s="285">
        <f>IF(ISBLANK(INDEX('Policy Characteristics'!F:F,MATCH($C658,'Policy Characteristics'!$C:$C,0))),"",INDEX('Policy Characteristics'!F:F,MATCH($C658,'Policy Characteristics'!$C:$C,0)))</f>
        <v>0</v>
      </c>
      <c r="M658" s="285">
        <f>IF(ISBLANK(INDEX('Policy Characteristics'!G:G,MATCH($C658,'Policy Characteristics'!$C:$C,0))),"",INDEX('Policy Characteristics'!G:G,MATCH($C658,'Policy Characteristics'!$C:$C,0)))</f>
        <v>1</v>
      </c>
      <c r="N658" s="285">
        <f>IF(ISBLANK(INDEX('Policy Characteristics'!H:H,MATCH($C658,'Policy Characteristics'!$C:$C,0))),"",INDEX('Policy Characteristics'!H:H,MATCH($C658,'Policy Characteristics'!$C:$C,0)))</f>
        <v>0.01</v>
      </c>
      <c r="O658" s="272" t="str">
        <f>IF(ISBLANK(INDEX('Policy Characteristics'!I:I,MATCH($C658,'Policy Characteristics'!$C:$C,0))),"",INDEX('Policy Characteristics'!I:I,MATCH($C658,'Policy Characteristics'!$C:$C,0)))</f>
        <v>% of fuel shifted</v>
      </c>
      <c r="P658" s="27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272" t="str">
        <f>IF(ISBLANK(INDEX('Policy Characteristics'!K:K,MATCH($C658,'Policy Characteristics'!$C:$C,0))),"",INDEX('Policy Characteristics'!K:K,MATCH($C658,'Policy Characteristics'!$C:$C,0)))</f>
        <v>industry-ag-main.html#fuel-switching</v>
      </c>
      <c r="R658" s="272" t="str">
        <f>IF(ISBLANK(INDEX('Policy Characteristics'!L:L,MATCH($C658,'Policy Characteristics'!$C:$C,0))),"",INDEX('Policy Characteristics'!L:L,MATCH($C658,'Policy Characteristics'!$C:$C,0)))</f>
        <v>industry-elec-and-hydrogen.html</v>
      </c>
    </row>
    <row r="659" spans="1:18" x14ac:dyDescent="0.25">
      <c r="A659" s="272" t="str">
        <f>IF(ISBLANK(INDEX('Policy Characteristics'!A:A,MATCH($C659,'Policy Characteristics'!$C:$C,0))),"",INDEX('Policy Characteristics'!A:A,MATCH($C659,'Policy Characteristics'!$C:$C,0)))</f>
        <v>Industry</v>
      </c>
      <c r="B659" s="272" t="str">
        <f>IF(ISBLANK(INDEX('Policy Characteristics'!B:B,MATCH($C659,'Policy Characteristics'!$C:$C,0))),"",INDEX('Policy Characteristics'!B:B,MATCH($C659,'Policy Characteristics'!$C:$C,0)))</f>
        <v>Electrification + Hydrogen</v>
      </c>
      <c r="C659" s="274" t="str">
        <f t="shared" si="35"/>
        <v>Fraction of Industrial Fuel Use Shifted to Other Fuels</v>
      </c>
      <c r="D659" s="6" t="s">
        <v>3208</v>
      </c>
      <c r="E659" s="44" t="s">
        <v>2447</v>
      </c>
      <c r="F659" t="s">
        <v>3176</v>
      </c>
      <c r="G659" s="44" t="s">
        <v>3218</v>
      </c>
      <c r="H659" s="43">
        <v>1400</v>
      </c>
      <c r="I659" s="44" t="s">
        <v>46</v>
      </c>
      <c r="J659" s="274" t="str">
        <f>IF(ISBLANK(INDEX('Policy Characteristics'!D:D,MATCH($C659,'Policy Characteristics'!$C:$C,0))),"",INDEX('Policy Characteristics'!D:D,MATCH($C659,'Policy Characteristics'!$C:$C,0)))</f>
        <v>Electrification + Hydrogen</v>
      </c>
      <c r="K659" s="272" t="str">
        <f>IF(ISBLANK(INDEX('Policy Characteristics'!E:E,MATCH($C659,'Policy Characteristics'!$C:$C,0))),"",INDEX('Policy Characteristics'!E:E,MATCH($C659,'Policy Characteristics'!$C:$C,0)))</f>
        <v>indst fuel type shifting</v>
      </c>
      <c r="L659" s="285">
        <f>IF(ISBLANK(INDEX('Policy Characteristics'!F:F,MATCH($C659,'Policy Characteristics'!$C:$C,0))),"",INDEX('Policy Characteristics'!F:F,MATCH($C659,'Policy Characteristics'!$C:$C,0)))</f>
        <v>0</v>
      </c>
      <c r="M659" s="285">
        <f>IF(ISBLANK(INDEX('Policy Characteristics'!G:G,MATCH($C659,'Policy Characteristics'!$C:$C,0))),"",INDEX('Policy Characteristics'!G:G,MATCH($C659,'Policy Characteristics'!$C:$C,0)))</f>
        <v>1</v>
      </c>
      <c r="N659" s="285">
        <f>IF(ISBLANK(INDEX('Policy Characteristics'!H:H,MATCH($C659,'Policy Characteristics'!$C:$C,0))),"",INDEX('Policy Characteristics'!H:H,MATCH($C659,'Policy Characteristics'!$C:$C,0)))</f>
        <v>0.01</v>
      </c>
      <c r="O659" s="272" t="str">
        <f>IF(ISBLANK(INDEX('Policy Characteristics'!I:I,MATCH($C659,'Policy Characteristics'!$C:$C,0))),"",INDEX('Policy Characteristics'!I:I,MATCH($C659,'Policy Characteristics'!$C:$C,0)))</f>
        <v>% of fuel shifted</v>
      </c>
      <c r="P659" s="27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272" t="str">
        <f>IF(ISBLANK(INDEX('Policy Characteristics'!K:K,MATCH($C659,'Policy Characteristics'!$C:$C,0))),"",INDEX('Policy Characteristics'!K:K,MATCH($C659,'Policy Characteristics'!$C:$C,0)))</f>
        <v>industry-ag-main.html#fuel-switching</v>
      </c>
      <c r="R659" s="272" t="str">
        <f>IF(ISBLANK(INDEX('Policy Characteristics'!L:L,MATCH($C659,'Policy Characteristics'!$C:$C,0))),"",INDEX('Policy Characteristics'!L:L,MATCH($C659,'Policy Characteristics'!$C:$C,0)))</f>
        <v>industry-elec-and-hydrogen.html</v>
      </c>
    </row>
    <row r="660" spans="1:18" x14ac:dyDescent="0.25">
      <c r="A660" s="272" t="str">
        <f>IF(ISBLANK(INDEX('Policy Characteristics'!A:A,MATCH($C660,'Policy Characteristics'!$C:$C,0))),"",INDEX('Policy Characteristics'!A:A,MATCH($C660,'Policy Characteristics'!$C:$C,0)))</f>
        <v>Industry</v>
      </c>
      <c r="B660" s="272" t="str">
        <f>IF(ISBLANK(INDEX('Policy Characteristics'!B:B,MATCH($C660,'Policy Characteristics'!$C:$C,0))),"",INDEX('Policy Characteristics'!B:B,MATCH($C660,'Policy Characteristics'!$C:$C,0)))</f>
        <v>Electrification + Hydrogen</v>
      </c>
      <c r="C660" s="274" t="str">
        <f t="shared" si="35"/>
        <v>Fraction of Industrial Fuel Use Shifted to Other Fuels</v>
      </c>
      <c r="D660" s="6" t="s">
        <v>3208</v>
      </c>
      <c r="E660" s="44" t="s">
        <v>2448</v>
      </c>
      <c r="F660" t="s">
        <v>3176</v>
      </c>
      <c r="G660" s="44" t="s">
        <v>3219</v>
      </c>
      <c r="H660" s="43">
        <v>1401</v>
      </c>
      <c r="I660" s="44" t="s">
        <v>46</v>
      </c>
      <c r="J660" s="274" t="str">
        <f>IF(ISBLANK(INDEX('Policy Characteristics'!D:D,MATCH($C660,'Policy Characteristics'!$C:$C,0))),"",INDEX('Policy Characteristics'!D:D,MATCH($C660,'Policy Characteristics'!$C:$C,0)))</f>
        <v>Electrification + Hydrogen</v>
      </c>
      <c r="K660" s="272" t="str">
        <f>IF(ISBLANK(INDEX('Policy Characteristics'!E:E,MATCH($C660,'Policy Characteristics'!$C:$C,0))),"",INDEX('Policy Characteristics'!E:E,MATCH($C660,'Policy Characteristics'!$C:$C,0)))</f>
        <v>indst fuel type shifting</v>
      </c>
      <c r="L660" s="285">
        <f>IF(ISBLANK(INDEX('Policy Characteristics'!F:F,MATCH($C660,'Policy Characteristics'!$C:$C,0))),"",INDEX('Policy Characteristics'!F:F,MATCH($C660,'Policy Characteristics'!$C:$C,0)))</f>
        <v>0</v>
      </c>
      <c r="M660" s="285">
        <f>IF(ISBLANK(INDEX('Policy Characteristics'!G:G,MATCH($C660,'Policy Characteristics'!$C:$C,0))),"",INDEX('Policy Characteristics'!G:G,MATCH($C660,'Policy Characteristics'!$C:$C,0)))</f>
        <v>1</v>
      </c>
      <c r="N660" s="285">
        <f>IF(ISBLANK(INDEX('Policy Characteristics'!H:H,MATCH($C660,'Policy Characteristics'!$C:$C,0))),"",INDEX('Policy Characteristics'!H:H,MATCH($C660,'Policy Characteristics'!$C:$C,0)))</f>
        <v>0.01</v>
      </c>
      <c r="O660" s="272" t="str">
        <f>IF(ISBLANK(INDEX('Policy Characteristics'!I:I,MATCH($C660,'Policy Characteristics'!$C:$C,0))),"",INDEX('Policy Characteristics'!I:I,MATCH($C660,'Policy Characteristics'!$C:$C,0)))</f>
        <v>% of fuel shifted</v>
      </c>
      <c r="P660" s="27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272" t="str">
        <f>IF(ISBLANK(INDEX('Policy Characteristics'!K:K,MATCH($C660,'Policy Characteristics'!$C:$C,0))),"",INDEX('Policy Characteristics'!K:K,MATCH($C660,'Policy Characteristics'!$C:$C,0)))</f>
        <v>industry-ag-main.html#fuel-switching</v>
      </c>
      <c r="R660" s="272" t="str">
        <f>IF(ISBLANK(INDEX('Policy Characteristics'!L:L,MATCH($C660,'Policy Characteristics'!$C:$C,0))),"",INDEX('Policy Characteristics'!L:L,MATCH($C660,'Policy Characteristics'!$C:$C,0)))</f>
        <v>industry-elec-and-hydrogen.html</v>
      </c>
    </row>
    <row r="661" spans="1:18" x14ac:dyDescent="0.25">
      <c r="A661" s="272" t="str">
        <f>IF(ISBLANK(INDEX('Policy Characteristics'!A:A,MATCH($C661,'Policy Characteristics'!$C:$C,0))),"",INDEX('Policy Characteristics'!A:A,MATCH($C661,'Policy Characteristics'!$C:$C,0)))</f>
        <v>Industry</v>
      </c>
      <c r="B661" s="272" t="str">
        <f>IF(ISBLANK(INDEX('Policy Characteristics'!B:B,MATCH($C661,'Policy Characteristics'!$C:$C,0))),"",INDEX('Policy Characteristics'!B:B,MATCH($C661,'Policy Characteristics'!$C:$C,0)))</f>
        <v>Electrification + Hydrogen</v>
      </c>
      <c r="C661" s="274" t="str">
        <f t="shared" si="35"/>
        <v>Fraction of Industrial Fuel Use Shifted to Other Fuels</v>
      </c>
      <c r="D661" s="6" t="s">
        <v>3208</v>
      </c>
      <c r="E661" s="44" t="s">
        <v>2449</v>
      </c>
      <c r="F661" t="s">
        <v>3176</v>
      </c>
      <c r="G661" s="44" t="s">
        <v>3220</v>
      </c>
      <c r="H661" s="43">
        <v>1402</v>
      </c>
      <c r="I661" s="44" t="s">
        <v>46</v>
      </c>
      <c r="J661" s="274" t="str">
        <f>IF(ISBLANK(INDEX('Policy Characteristics'!D:D,MATCH($C661,'Policy Characteristics'!$C:$C,0))),"",INDEX('Policy Characteristics'!D:D,MATCH($C661,'Policy Characteristics'!$C:$C,0)))</f>
        <v>Electrification + Hydrogen</v>
      </c>
      <c r="K661" s="272" t="str">
        <f>IF(ISBLANK(INDEX('Policy Characteristics'!E:E,MATCH($C661,'Policy Characteristics'!$C:$C,0))),"",INDEX('Policy Characteristics'!E:E,MATCH($C661,'Policy Characteristics'!$C:$C,0)))</f>
        <v>indst fuel type shifting</v>
      </c>
      <c r="L661" s="285">
        <f>IF(ISBLANK(INDEX('Policy Characteristics'!F:F,MATCH($C661,'Policy Characteristics'!$C:$C,0))),"",INDEX('Policy Characteristics'!F:F,MATCH($C661,'Policy Characteristics'!$C:$C,0)))</f>
        <v>0</v>
      </c>
      <c r="M661" s="285">
        <f>IF(ISBLANK(INDEX('Policy Characteristics'!G:G,MATCH($C661,'Policy Characteristics'!$C:$C,0))),"",INDEX('Policy Characteristics'!G:G,MATCH($C661,'Policy Characteristics'!$C:$C,0)))</f>
        <v>1</v>
      </c>
      <c r="N661" s="285">
        <f>IF(ISBLANK(INDEX('Policy Characteristics'!H:H,MATCH($C661,'Policy Characteristics'!$C:$C,0))),"",INDEX('Policy Characteristics'!H:H,MATCH($C661,'Policy Characteristics'!$C:$C,0)))</f>
        <v>0.01</v>
      </c>
      <c r="O661" s="272" t="str">
        <f>IF(ISBLANK(INDEX('Policy Characteristics'!I:I,MATCH($C661,'Policy Characteristics'!$C:$C,0))),"",INDEX('Policy Characteristics'!I:I,MATCH($C661,'Policy Characteristics'!$C:$C,0)))</f>
        <v>% of fuel shifted</v>
      </c>
      <c r="P661" s="27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272" t="str">
        <f>IF(ISBLANK(INDEX('Policy Characteristics'!K:K,MATCH($C661,'Policy Characteristics'!$C:$C,0))),"",INDEX('Policy Characteristics'!K:K,MATCH($C661,'Policy Characteristics'!$C:$C,0)))</f>
        <v>industry-ag-main.html#fuel-switching</v>
      </c>
      <c r="R661" s="272" t="str">
        <f>IF(ISBLANK(INDEX('Policy Characteristics'!L:L,MATCH($C661,'Policy Characteristics'!$C:$C,0))),"",INDEX('Policy Characteristics'!L:L,MATCH($C661,'Policy Characteristics'!$C:$C,0)))</f>
        <v>industry-elec-and-hydrogen.html</v>
      </c>
    </row>
    <row r="662" spans="1:18" x14ac:dyDescent="0.25">
      <c r="A662" s="272" t="str">
        <f>IF(ISBLANK(INDEX('Policy Characteristics'!A:A,MATCH($C662,'Policy Characteristics'!$C:$C,0))),"",INDEX('Policy Characteristics'!A:A,MATCH($C662,'Policy Characteristics'!$C:$C,0)))</f>
        <v>Industry</v>
      </c>
      <c r="B662" s="272" t="str">
        <f>IF(ISBLANK(INDEX('Policy Characteristics'!B:B,MATCH($C662,'Policy Characteristics'!$C:$C,0))),"",INDEX('Policy Characteristics'!B:B,MATCH($C662,'Policy Characteristics'!$C:$C,0)))</f>
        <v>Electrification + Hydrogen</v>
      </c>
      <c r="C662" s="274" t="str">
        <f t="shared" si="35"/>
        <v>Fraction of Industrial Fuel Use Shifted to Other Fuels</v>
      </c>
      <c r="D662" s="6" t="s">
        <v>3208</v>
      </c>
      <c r="E662" s="44" t="s">
        <v>2450</v>
      </c>
      <c r="F662" t="s">
        <v>3176</v>
      </c>
      <c r="G662" s="44" t="s">
        <v>3221</v>
      </c>
      <c r="H662" s="43">
        <v>1403</v>
      </c>
      <c r="I662" s="44" t="s">
        <v>46</v>
      </c>
      <c r="J662" s="274" t="str">
        <f>IF(ISBLANK(INDEX('Policy Characteristics'!D:D,MATCH($C662,'Policy Characteristics'!$C:$C,0))),"",INDEX('Policy Characteristics'!D:D,MATCH($C662,'Policy Characteristics'!$C:$C,0)))</f>
        <v>Electrification + Hydrogen</v>
      </c>
      <c r="K662" s="272" t="str">
        <f>IF(ISBLANK(INDEX('Policy Characteristics'!E:E,MATCH($C662,'Policy Characteristics'!$C:$C,0))),"",INDEX('Policy Characteristics'!E:E,MATCH($C662,'Policy Characteristics'!$C:$C,0)))</f>
        <v>indst fuel type shifting</v>
      </c>
      <c r="L662" s="285">
        <f>IF(ISBLANK(INDEX('Policy Characteristics'!F:F,MATCH($C662,'Policy Characteristics'!$C:$C,0))),"",INDEX('Policy Characteristics'!F:F,MATCH($C662,'Policy Characteristics'!$C:$C,0)))</f>
        <v>0</v>
      </c>
      <c r="M662" s="285">
        <f>IF(ISBLANK(INDEX('Policy Characteristics'!G:G,MATCH($C662,'Policy Characteristics'!$C:$C,0))),"",INDEX('Policy Characteristics'!G:G,MATCH($C662,'Policy Characteristics'!$C:$C,0)))</f>
        <v>1</v>
      </c>
      <c r="N662" s="285">
        <f>IF(ISBLANK(INDEX('Policy Characteristics'!H:H,MATCH($C662,'Policy Characteristics'!$C:$C,0))),"",INDEX('Policy Characteristics'!H:H,MATCH($C662,'Policy Characteristics'!$C:$C,0)))</f>
        <v>0.01</v>
      </c>
      <c r="O662" s="272" t="str">
        <f>IF(ISBLANK(INDEX('Policy Characteristics'!I:I,MATCH($C662,'Policy Characteristics'!$C:$C,0))),"",INDEX('Policy Characteristics'!I:I,MATCH($C662,'Policy Characteristics'!$C:$C,0)))</f>
        <v>% of fuel shifted</v>
      </c>
      <c r="P662" s="27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272" t="str">
        <f>IF(ISBLANK(INDEX('Policy Characteristics'!K:K,MATCH($C662,'Policy Characteristics'!$C:$C,0))),"",INDEX('Policy Characteristics'!K:K,MATCH($C662,'Policy Characteristics'!$C:$C,0)))</f>
        <v>industry-ag-main.html#fuel-switching</v>
      </c>
      <c r="R662" s="272" t="str">
        <f>IF(ISBLANK(INDEX('Policy Characteristics'!L:L,MATCH($C662,'Policy Characteristics'!$C:$C,0))),"",INDEX('Policy Characteristics'!L:L,MATCH($C662,'Policy Characteristics'!$C:$C,0)))</f>
        <v>industry-elec-and-hydrogen.html</v>
      </c>
    </row>
    <row r="663" spans="1:18" x14ac:dyDescent="0.25">
      <c r="A663" s="272" t="str">
        <f>IF(ISBLANK(INDEX('Policy Characteristics'!A:A,MATCH($C663,'Policy Characteristics'!$C:$C,0))),"",INDEX('Policy Characteristics'!A:A,MATCH($C663,'Policy Characteristics'!$C:$C,0)))</f>
        <v>Industry</v>
      </c>
      <c r="B663" s="272" t="str">
        <f>IF(ISBLANK(INDEX('Policy Characteristics'!B:B,MATCH($C663,'Policy Characteristics'!$C:$C,0))),"",INDEX('Policy Characteristics'!B:B,MATCH($C663,'Policy Characteristics'!$C:$C,0)))</f>
        <v>Electrification + Hydrogen</v>
      </c>
      <c r="C663" s="274" t="str">
        <f t="shared" si="35"/>
        <v>Fraction of Industrial Fuel Use Shifted to Other Fuels</v>
      </c>
      <c r="D663" s="6" t="s">
        <v>3208</v>
      </c>
      <c r="E663" s="44" t="s">
        <v>2786</v>
      </c>
      <c r="F663" t="s">
        <v>3176</v>
      </c>
      <c r="G663" s="44" t="s">
        <v>3222</v>
      </c>
      <c r="H663" s="43">
        <v>1404</v>
      </c>
      <c r="I663" s="44" t="s">
        <v>46</v>
      </c>
      <c r="J663" s="274" t="str">
        <f>IF(ISBLANK(INDEX('Policy Characteristics'!D:D,MATCH($C663,'Policy Characteristics'!$C:$C,0))),"",INDEX('Policy Characteristics'!D:D,MATCH($C663,'Policy Characteristics'!$C:$C,0)))</f>
        <v>Electrification + Hydrogen</v>
      </c>
      <c r="K663" s="272" t="str">
        <f>IF(ISBLANK(INDEX('Policy Characteristics'!E:E,MATCH($C663,'Policy Characteristics'!$C:$C,0))),"",INDEX('Policy Characteristics'!E:E,MATCH($C663,'Policy Characteristics'!$C:$C,0)))</f>
        <v>indst fuel type shifting</v>
      </c>
      <c r="L663" s="285">
        <f>IF(ISBLANK(INDEX('Policy Characteristics'!F:F,MATCH($C663,'Policy Characteristics'!$C:$C,0))),"",INDEX('Policy Characteristics'!F:F,MATCH($C663,'Policy Characteristics'!$C:$C,0)))</f>
        <v>0</v>
      </c>
      <c r="M663" s="285">
        <f>IF(ISBLANK(INDEX('Policy Characteristics'!G:G,MATCH($C663,'Policy Characteristics'!$C:$C,0))),"",INDEX('Policy Characteristics'!G:G,MATCH($C663,'Policy Characteristics'!$C:$C,0)))</f>
        <v>1</v>
      </c>
      <c r="N663" s="285">
        <f>IF(ISBLANK(INDEX('Policy Characteristics'!H:H,MATCH($C663,'Policy Characteristics'!$C:$C,0))),"",INDEX('Policy Characteristics'!H:H,MATCH($C663,'Policy Characteristics'!$C:$C,0)))</f>
        <v>0.01</v>
      </c>
      <c r="O663" s="272" t="str">
        <f>IF(ISBLANK(INDEX('Policy Characteristics'!I:I,MATCH($C663,'Policy Characteristics'!$C:$C,0))),"",INDEX('Policy Characteristics'!I:I,MATCH($C663,'Policy Characteristics'!$C:$C,0)))</f>
        <v>% of fuel shifted</v>
      </c>
      <c r="P663" s="27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272" t="str">
        <f>IF(ISBLANK(INDEX('Policy Characteristics'!K:K,MATCH($C663,'Policy Characteristics'!$C:$C,0))),"",INDEX('Policy Characteristics'!K:K,MATCH($C663,'Policy Characteristics'!$C:$C,0)))</f>
        <v>industry-ag-main.html#fuel-switching</v>
      </c>
      <c r="R663" s="272" t="str">
        <f>IF(ISBLANK(INDEX('Policy Characteristics'!L:L,MATCH($C663,'Policy Characteristics'!$C:$C,0))),"",INDEX('Policy Characteristics'!L:L,MATCH($C663,'Policy Characteristics'!$C:$C,0)))</f>
        <v>industry-elec-and-hydrogen.html</v>
      </c>
    </row>
    <row r="664" spans="1:18" x14ac:dyDescent="0.25">
      <c r="A664" s="272" t="str">
        <f>IF(ISBLANK(INDEX('Policy Characteristics'!A:A,MATCH($C664,'Policy Characteristics'!$C:$C,0))),"",INDEX('Policy Characteristics'!A:A,MATCH($C664,'Policy Characteristics'!$C:$C,0)))</f>
        <v>Industry</v>
      </c>
      <c r="B664" s="272" t="str">
        <f>IF(ISBLANK(INDEX('Policy Characteristics'!B:B,MATCH($C664,'Policy Characteristics'!$C:$C,0))),"",INDEX('Policy Characteristics'!B:B,MATCH($C664,'Policy Characteristics'!$C:$C,0)))</f>
        <v>Electrification + Hydrogen</v>
      </c>
      <c r="C664" s="274" t="str">
        <f t="shared" si="35"/>
        <v>Fraction of Industrial Fuel Use Shifted to Other Fuels</v>
      </c>
      <c r="D664" s="6" t="s">
        <v>3208</v>
      </c>
      <c r="E664" s="44" t="s">
        <v>2787</v>
      </c>
      <c r="F664" t="s">
        <v>3176</v>
      </c>
      <c r="G664" s="44" t="s">
        <v>3223</v>
      </c>
      <c r="H664" s="43">
        <v>1405</v>
      </c>
      <c r="I664" s="44" t="s">
        <v>46</v>
      </c>
      <c r="J664" s="274" t="str">
        <f>IF(ISBLANK(INDEX('Policy Characteristics'!D:D,MATCH($C664,'Policy Characteristics'!$C:$C,0))),"",INDEX('Policy Characteristics'!D:D,MATCH($C664,'Policy Characteristics'!$C:$C,0)))</f>
        <v>Electrification + Hydrogen</v>
      </c>
      <c r="K664" s="272" t="str">
        <f>IF(ISBLANK(INDEX('Policy Characteristics'!E:E,MATCH($C664,'Policy Characteristics'!$C:$C,0))),"",INDEX('Policy Characteristics'!E:E,MATCH($C664,'Policy Characteristics'!$C:$C,0)))</f>
        <v>indst fuel type shifting</v>
      </c>
      <c r="L664" s="285">
        <f>IF(ISBLANK(INDEX('Policy Characteristics'!F:F,MATCH($C664,'Policy Characteristics'!$C:$C,0))),"",INDEX('Policy Characteristics'!F:F,MATCH($C664,'Policy Characteristics'!$C:$C,0)))</f>
        <v>0</v>
      </c>
      <c r="M664" s="285">
        <f>IF(ISBLANK(INDEX('Policy Characteristics'!G:G,MATCH($C664,'Policy Characteristics'!$C:$C,0))),"",INDEX('Policy Characteristics'!G:G,MATCH($C664,'Policy Characteristics'!$C:$C,0)))</f>
        <v>1</v>
      </c>
      <c r="N664" s="285">
        <f>IF(ISBLANK(INDEX('Policy Characteristics'!H:H,MATCH($C664,'Policy Characteristics'!$C:$C,0))),"",INDEX('Policy Characteristics'!H:H,MATCH($C664,'Policy Characteristics'!$C:$C,0)))</f>
        <v>0.01</v>
      </c>
      <c r="O664" s="272" t="str">
        <f>IF(ISBLANK(INDEX('Policy Characteristics'!I:I,MATCH($C664,'Policy Characteristics'!$C:$C,0))),"",INDEX('Policy Characteristics'!I:I,MATCH($C664,'Policy Characteristics'!$C:$C,0)))</f>
        <v>% of fuel shifted</v>
      </c>
      <c r="P664" s="27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272" t="str">
        <f>IF(ISBLANK(INDEX('Policy Characteristics'!K:K,MATCH($C664,'Policy Characteristics'!$C:$C,0))),"",INDEX('Policy Characteristics'!K:K,MATCH($C664,'Policy Characteristics'!$C:$C,0)))</f>
        <v>industry-ag-main.html#fuel-switching</v>
      </c>
      <c r="R664" s="272" t="str">
        <f>IF(ISBLANK(INDEX('Policy Characteristics'!L:L,MATCH($C664,'Policy Characteristics'!$C:$C,0))),"",INDEX('Policy Characteristics'!L:L,MATCH($C664,'Policy Characteristics'!$C:$C,0)))</f>
        <v>industry-elec-and-hydrogen.html</v>
      </c>
    </row>
    <row r="665" spans="1:18" x14ac:dyDescent="0.25">
      <c r="A665" s="272" t="str">
        <f>IF(ISBLANK(INDEX('Policy Characteristics'!A:A,MATCH($C665,'Policy Characteristics'!$C:$C,0))),"",INDEX('Policy Characteristics'!A:A,MATCH($C665,'Policy Characteristics'!$C:$C,0)))</f>
        <v>Industry</v>
      </c>
      <c r="B665" s="272" t="str">
        <f>IF(ISBLANK(INDEX('Policy Characteristics'!B:B,MATCH($C665,'Policy Characteristics'!$C:$C,0))),"",INDEX('Policy Characteristics'!B:B,MATCH($C665,'Policy Characteristics'!$C:$C,0)))</f>
        <v>Electrification + Hydrogen</v>
      </c>
      <c r="C665" s="274" t="str">
        <f t="shared" si="35"/>
        <v>Fraction of Industrial Fuel Use Shifted to Other Fuels</v>
      </c>
      <c r="D665" s="6" t="s">
        <v>3208</v>
      </c>
      <c r="E665" s="44" t="s">
        <v>2788</v>
      </c>
      <c r="F665" t="s">
        <v>3176</v>
      </c>
      <c r="G665" s="44" t="s">
        <v>3224</v>
      </c>
      <c r="H665" s="43">
        <v>1406</v>
      </c>
      <c r="I665" s="44" t="s">
        <v>46</v>
      </c>
      <c r="J665" s="274" t="str">
        <f>IF(ISBLANK(INDEX('Policy Characteristics'!D:D,MATCH($C665,'Policy Characteristics'!$C:$C,0))),"",INDEX('Policy Characteristics'!D:D,MATCH($C665,'Policy Characteristics'!$C:$C,0)))</f>
        <v>Electrification + Hydrogen</v>
      </c>
      <c r="K665" s="272" t="str">
        <f>IF(ISBLANK(INDEX('Policy Characteristics'!E:E,MATCH($C665,'Policy Characteristics'!$C:$C,0))),"",INDEX('Policy Characteristics'!E:E,MATCH($C665,'Policy Characteristics'!$C:$C,0)))</f>
        <v>indst fuel type shifting</v>
      </c>
      <c r="L665" s="285">
        <f>IF(ISBLANK(INDEX('Policy Characteristics'!F:F,MATCH($C665,'Policy Characteristics'!$C:$C,0))),"",INDEX('Policy Characteristics'!F:F,MATCH($C665,'Policy Characteristics'!$C:$C,0)))</f>
        <v>0</v>
      </c>
      <c r="M665" s="285">
        <f>IF(ISBLANK(INDEX('Policy Characteristics'!G:G,MATCH($C665,'Policy Characteristics'!$C:$C,0))),"",INDEX('Policy Characteristics'!G:G,MATCH($C665,'Policy Characteristics'!$C:$C,0)))</f>
        <v>1</v>
      </c>
      <c r="N665" s="285">
        <f>IF(ISBLANK(INDEX('Policy Characteristics'!H:H,MATCH($C665,'Policy Characteristics'!$C:$C,0))),"",INDEX('Policy Characteristics'!H:H,MATCH($C665,'Policy Characteristics'!$C:$C,0)))</f>
        <v>0.01</v>
      </c>
      <c r="O665" s="272" t="str">
        <f>IF(ISBLANK(INDEX('Policy Characteristics'!I:I,MATCH($C665,'Policy Characteristics'!$C:$C,0))),"",INDEX('Policy Characteristics'!I:I,MATCH($C665,'Policy Characteristics'!$C:$C,0)))</f>
        <v>% of fuel shifted</v>
      </c>
      <c r="P665" s="27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272" t="str">
        <f>IF(ISBLANK(INDEX('Policy Characteristics'!K:K,MATCH($C665,'Policy Characteristics'!$C:$C,0))),"",INDEX('Policy Characteristics'!K:K,MATCH($C665,'Policy Characteristics'!$C:$C,0)))</f>
        <v>industry-ag-main.html#fuel-switching</v>
      </c>
      <c r="R665" s="272" t="str">
        <f>IF(ISBLANK(INDEX('Policy Characteristics'!L:L,MATCH($C665,'Policy Characteristics'!$C:$C,0))),"",INDEX('Policy Characteristics'!L:L,MATCH($C665,'Policy Characteristics'!$C:$C,0)))</f>
        <v>industry-elec-and-hydrogen.html</v>
      </c>
    </row>
    <row r="666" spans="1:18" x14ac:dyDescent="0.25">
      <c r="A666" s="272" t="str">
        <f>IF(ISBLANK(INDEX('Policy Characteristics'!A:A,MATCH($C666,'Policy Characteristics'!$C:$C,0))),"",INDEX('Policy Characteristics'!A:A,MATCH($C666,'Policy Characteristics'!$C:$C,0)))</f>
        <v>Industry</v>
      </c>
      <c r="B666" s="272" t="str">
        <f>IF(ISBLANK(INDEX('Policy Characteristics'!B:B,MATCH($C666,'Policy Characteristics'!$C:$C,0))),"",INDEX('Policy Characteristics'!B:B,MATCH($C666,'Policy Characteristics'!$C:$C,0)))</f>
        <v>Electrification + Hydrogen</v>
      </c>
      <c r="C666" s="274" t="str">
        <f t="shared" si="35"/>
        <v>Fraction of Industrial Fuel Use Shifted to Other Fuels</v>
      </c>
      <c r="D666" s="6" t="s">
        <v>3208</v>
      </c>
      <c r="E666" s="44" t="s">
        <v>2785</v>
      </c>
      <c r="F666" t="s">
        <v>3176</v>
      </c>
      <c r="G666" s="44" t="s">
        <v>3225</v>
      </c>
      <c r="H666" s="43">
        <v>1407</v>
      </c>
      <c r="I666" s="44" t="s">
        <v>45</v>
      </c>
      <c r="J666" s="274" t="str">
        <f>IF(ISBLANK(INDEX('Policy Characteristics'!D:D,MATCH($C666,'Policy Characteristics'!$C:$C,0))),"",INDEX('Policy Characteristics'!D:D,MATCH($C666,'Policy Characteristics'!$C:$C,0)))</f>
        <v>Electrification + Hydrogen</v>
      </c>
      <c r="K666" s="272" t="str">
        <f>IF(ISBLANK(INDEX('Policy Characteristics'!E:E,MATCH($C666,'Policy Characteristics'!$C:$C,0))),"",INDEX('Policy Characteristics'!E:E,MATCH($C666,'Policy Characteristics'!$C:$C,0)))</f>
        <v>indst fuel type shifting</v>
      </c>
      <c r="L666" s="285">
        <f>IF(ISBLANK(INDEX('Policy Characteristics'!F:F,MATCH($C666,'Policy Characteristics'!$C:$C,0))),"",INDEX('Policy Characteristics'!F:F,MATCH($C666,'Policy Characteristics'!$C:$C,0)))</f>
        <v>0</v>
      </c>
      <c r="M666" s="285">
        <f>IF(ISBLANK(INDEX('Policy Characteristics'!G:G,MATCH($C666,'Policy Characteristics'!$C:$C,0))),"",INDEX('Policy Characteristics'!G:G,MATCH($C666,'Policy Characteristics'!$C:$C,0)))</f>
        <v>1</v>
      </c>
      <c r="N666" s="285">
        <f>IF(ISBLANK(INDEX('Policy Characteristics'!H:H,MATCH($C666,'Policy Characteristics'!$C:$C,0))),"",INDEX('Policy Characteristics'!H:H,MATCH($C666,'Policy Characteristics'!$C:$C,0)))</f>
        <v>0.01</v>
      </c>
      <c r="O666" s="272" t="str">
        <f>IF(ISBLANK(INDEX('Policy Characteristics'!I:I,MATCH($C666,'Policy Characteristics'!$C:$C,0))),"",INDEX('Policy Characteristics'!I:I,MATCH($C666,'Policy Characteristics'!$C:$C,0)))</f>
        <v>% of fuel shifted</v>
      </c>
      <c r="P666" s="27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272" t="str">
        <f>IF(ISBLANK(INDEX('Policy Characteristics'!K:K,MATCH($C666,'Policy Characteristics'!$C:$C,0))),"",INDEX('Policy Characteristics'!K:K,MATCH($C666,'Policy Characteristics'!$C:$C,0)))</f>
        <v>industry-ag-main.html#fuel-switching</v>
      </c>
      <c r="R666" s="272" t="str">
        <f>IF(ISBLANK(INDEX('Policy Characteristics'!L:L,MATCH($C666,'Policy Characteristics'!$C:$C,0))),"",INDEX('Policy Characteristics'!L:L,MATCH($C666,'Policy Characteristics'!$C:$C,0)))</f>
        <v>industry-elec-and-hydrogen.html</v>
      </c>
    </row>
    <row r="667" spans="1:18" x14ac:dyDescent="0.25">
      <c r="A667" s="272" t="str">
        <f>IF(ISBLANK(INDEX('Policy Characteristics'!A:A,MATCH($C667,'Policy Characteristics'!$C:$C,0))),"",INDEX('Policy Characteristics'!A:A,MATCH($C667,'Policy Characteristics'!$C:$C,0)))</f>
        <v>Industry</v>
      </c>
      <c r="B667" s="272" t="str">
        <f>IF(ISBLANK(INDEX('Policy Characteristics'!B:B,MATCH($C667,'Policy Characteristics'!$C:$C,0))),"",INDEX('Policy Characteristics'!B:B,MATCH($C667,'Policy Characteristics'!$C:$C,0)))</f>
        <v>Electrification + Hydrogen</v>
      </c>
      <c r="C667" s="274" t="str">
        <f t="shared" si="35"/>
        <v>Fraction of Industrial Fuel Use Shifted to Other Fuels</v>
      </c>
      <c r="D667" s="6" t="s">
        <v>3209</v>
      </c>
      <c r="E667" s="44" t="s">
        <v>2445</v>
      </c>
      <c r="F667" t="s">
        <v>3177</v>
      </c>
      <c r="G667" s="44" t="s">
        <v>3216</v>
      </c>
      <c r="H667" s="43">
        <v>1408</v>
      </c>
      <c r="I667" s="44" t="s">
        <v>46</v>
      </c>
      <c r="J667" s="274" t="str">
        <f>IF(ISBLANK(INDEX('Policy Characteristics'!D:D,MATCH($C667,'Policy Characteristics'!$C:$C,0))),"",INDEX('Policy Characteristics'!D:D,MATCH($C667,'Policy Characteristics'!$C:$C,0)))</f>
        <v>Electrification + Hydrogen</v>
      </c>
      <c r="K667" s="272" t="str">
        <f>IF(ISBLANK(INDEX('Policy Characteristics'!E:E,MATCH($C667,'Policy Characteristics'!$C:$C,0))),"",INDEX('Policy Characteristics'!E:E,MATCH($C667,'Policy Characteristics'!$C:$C,0)))</f>
        <v>indst fuel type shifting</v>
      </c>
      <c r="L667" s="285">
        <f>IF(ISBLANK(INDEX('Policy Characteristics'!F:F,MATCH($C667,'Policy Characteristics'!$C:$C,0))),"",INDEX('Policy Characteristics'!F:F,MATCH($C667,'Policy Characteristics'!$C:$C,0)))</f>
        <v>0</v>
      </c>
      <c r="M667" s="285">
        <f>IF(ISBLANK(INDEX('Policy Characteristics'!G:G,MATCH($C667,'Policy Characteristics'!$C:$C,0))),"",INDEX('Policy Characteristics'!G:G,MATCH($C667,'Policy Characteristics'!$C:$C,0)))</f>
        <v>1</v>
      </c>
      <c r="N667" s="285">
        <f>IF(ISBLANK(INDEX('Policy Characteristics'!H:H,MATCH($C667,'Policy Characteristics'!$C:$C,0))),"",INDEX('Policy Characteristics'!H:H,MATCH($C667,'Policy Characteristics'!$C:$C,0)))</f>
        <v>0.01</v>
      </c>
      <c r="O667" s="272" t="str">
        <f>IF(ISBLANK(INDEX('Policy Characteristics'!I:I,MATCH($C667,'Policy Characteristics'!$C:$C,0))),"",INDEX('Policy Characteristics'!I:I,MATCH($C667,'Policy Characteristics'!$C:$C,0)))</f>
        <v>% of fuel shifted</v>
      </c>
      <c r="P667" s="27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272" t="str">
        <f>IF(ISBLANK(INDEX('Policy Characteristics'!K:K,MATCH($C667,'Policy Characteristics'!$C:$C,0))),"",INDEX('Policy Characteristics'!K:K,MATCH($C667,'Policy Characteristics'!$C:$C,0)))</f>
        <v>industry-ag-main.html#fuel-switching</v>
      </c>
      <c r="R667" s="272" t="str">
        <f>IF(ISBLANK(INDEX('Policy Characteristics'!L:L,MATCH($C667,'Policy Characteristics'!$C:$C,0))),"",INDEX('Policy Characteristics'!L:L,MATCH($C667,'Policy Characteristics'!$C:$C,0)))</f>
        <v>industry-elec-and-hydrogen.html</v>
      </c>
    </row>
    <row r="668" spans="1:18" x14ac:dyDescent="0.25">
      <c r="A668" s="272" t="str">
        <f>IF(ISBLANK(INDEX('Policy Characteristics'!A:A,MATCH($C668,'Policy Characteristics'!$C:$C,0))),"",INDEX('Policy Characteristics'!A:A,MATCH($C668,'Policy Characteristics'!$C:$C,0)))</f>
        <v>Industry</v>
      </c>
      <c r="B668" s="272" t="str">
        <f>IF(ISBLANK(INDEX('Policy Characteristics'!B:B,MATCH($C668,'Policy Characteristics'!$C:$C,0))),"",INDEX('Policy Characteristics'!B:B,MATCH($C668,'Policy Characteristics'!$C:$C,0)))</f>
        <v>Electrification + Hydrogen</v>
      </c>
      <c r="C668" s="274" t="str">
        <f t="shared" si="35"/>
        <v>Fraction of Industrial Fuel Use Shifted to Other Fuels</v>
      </c>
      <c r="D668" s="6" t="s">
        <v>3209</v>
      </c>
      <c r="E668" s="44" t="s">
        <v>2446</v>
      </c>
      <c r="F668" t="s">
        <v>3177</v>
      </c>
      <c r="G668" s="44" t="s">
        <v>3217</v>
      </c>
      <c r="H668" s="43">
        <v>1409</v>
      </c>
      <c r="I668" s="44" t="s">
        <v>46</v>
      </c>
      <c r="J668" s="274" t="str">
        <f>IF(ISBLANK(INDEX('Policy Characteristics'!D:D,MATCH($C668,'Policy Characteristics'!$C:$C,0))),"",INDEX('Policy Characteristics'!D:D,MATCH($C668,'Policy Characteristics'!$C:$C,0)))</f>
        <v>Electrification + Hydrogen</v>
      </c>
      <c r="K668" s="272" t="str">
        <f>IF(ISBLANK(INDEX('Policy Characteristics'!E:E,MATCH($C668,'Policy Characteristics'!$C:$C,0))),"",INDEX('Policy Characteristics'!E:E,MATCH($C668,'Policy Characteristics'!$C:$C,0)))</f>
        <v>indst fuel type shifting</v>
      </c>
      <c r="L668" s="285">
        <f>IF(ISBLANK(INDEX('Policy Characteristics'!F:F,MATCH($C668,'Policy Characteristics'!$C:$C,0))),"",INDEX('Policy Characteristics'!F:F,MATCH($C668,'Policy Characteristics'!$C:$C,0)))</f>
        <v>0</v>
      </c>
      <c r="M668" s="285">
        <f>IF(ISBLANK(INDEX('Policy Characteristics'!G:G,MATCH($C668,'Policy Characteristics'!$C:$C,0))),"",INDEX('Policy Characteristics'!G:G,MATCH($C668,'Policy Characteristics'!$C:$C,0)))</f>
        <v>1</v>
      </c>
      <c r="N668" s="285">
        <f>IF(ISBLANK(INDEX('Policy Characteristics'!H:H,MATCH($C668,'Policy Characteristics'!$C:$C,0))),"",INDEX('Policy Characteristics'!H:H,MATCH($C668,'Policy Characteristics'!$C:$C,0)))</f>
        <v>0.01</v>
      </c>
      <c r="O668" s="272" t="str">
        <f>IF(ISBLANK(INDEX('Policy Characteristics'!I:I,MATCH($C668,'Policy Characteristics'!$C:$C,0))),"",INDEX('Policy Characteristics'!I:I,MATCH($C668,'Policy Characteristics'!$C:$C,0)))</f>
        <v>% of fuel shifted</v>
      </c>
      <c r="P668" s="27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272" t="str">
        <f>IF(ISBLANK(INDEX('Policy Characteristics'!K:K,MATCH($C668,'Policy Characteristics'!$C:$C,0))),"",INDEX('Policy Characteristics'!K:K,MATCH($C668,'Policy Characteristics'!$C:$C,0)))</f>
        <v>industry-ag-main.html#fuel-switching</v>
      </c>
      <c r="R668" s="272" t="str">
        <f>IF(ISBLANK(INDEX('Policy Characteristics'!L:L,MATCH($C668,'Policy Characteristics'!$C:$C,0))),"",INDEX('Policy Characteristics'!L:L,MATCH($C668,'Policy Characteristics'!$C:$C,0)))</f>
        <v>industry-elec-and-hydrogen.html</v>
      </c>
    </row>
    <row r="669" spans="1:18" x14ac:dyDescent="0.25">
      <c r="A669" s="272" t="str">
        <f>IF(ISBLANK(INDEX('Policy Characteristics'!A:A,MATCH($C669,'Policy Characteristics'!$C:$C,0))),"",INDEX('Policy Characteristics'!A:A,MATCH($C669,'Policy Characteristics'!$C:$C,0)))</f>
        <v>Industry</v>
      </c>
      <c r="B669" s="272" t="str">
        <f>IF(ISBLANK(INDEX('Policy Characteristics'!B:B,MATCH($C669,'Policy Characteristics'!$C:$C,0))),"",INDEX('Policy Characteristics'!B:B,MATCH($C669,'Policy Characteristics'!$C:$C,0)))</f>
        <v>Electrification + Hydrogen</v>
      </c>
      <c r="C669" s="274" t="str">
        <f t="shared" si="35"/>
        <v>Fraction of Industrial Fuel Use Shifted to Other Fuels</v>
      </c>
      <c r="D669" s="6" t="s">
        <v>3209</v>
      </c>
      <c r="E669" s="44" t="s">
        <v>2447</v>
      </c>
      <c r="F669" t="s">
        <v>3177</v>
      </c>
      <c r="G669" s="44" t="s">
        <v>3218</v>
      </c>
      <c r="H669" s="43">
        <v>1410</v>
      </c>
      <c r="I669" s="44" t="s">
        <v>46</v>
      </c>
      <c r="J669" s="274" t="str">
        <f>IF(ISBLANK(INDEX('Policy Characteristics'!D:D,MATCH($C669,'Policy Characteristics'!$C:$C,0))),"",INDEX('Policy Characteristics'!D:D,MATCH($C669,'Policy Characteristics'!$C:$C,0)))</f>
        <v>Electrification + Hydrogen</v>
      </c>
      <c r="K669" s="272" t="str">
        <f>IF(ISBLANK(INDEX('Policy Characteristics'!E:E,MATCH($C669,'Policy Characteristics'!$C:$C,0))),"",INDEX('Policy Characteristics'!E:E,MATCH($C669,'Policy Characteristics'!$C:$C,0)))</f>
        <v>indst fuel type shifting</v>
      </c>
      <c r="L669" s="285">
        <f>IF(ISBLANK(INDEX('Policy Characteristics'!F:F,MATCH($C669,'Policy Characteristics'!$C:$C,0))),"",INDEX('Policy Characteristics'!F:F,MATCH($C669,'Policy Characteristics'!$C:$C,0)))</f>
        <v>0</v>
      </c>
      <c r="M669" s="285">
        <f>IF(ISBLANK(INDEX('Policy Characteristics'!G:G,MATCH($C669,'Policy Characteristics'!$C:$C,0))),"",INDEX('Policy Characteristics'!G:G,MATCH($C669,'Policy Characteristics'!$C:$C,0)))</f>
        <v>1</v>
      </c>
      <c r="N669" s="285">
        <f>IF(ISBLANK(INDEX('Policy Characteristics'!H:H,MATCH($C669,'Policy Characteristics'!$C:$C,0))),"",INDEX('Policy Characteristics'!H:H,MATCH($C669,'Policy Characteristics'!$C:$C,0)))</f>
        <v>0.01</v>
      </c>
      <c r="O669" s="272" t="str">
        <f>IF(ISBLANK(INDEX('Policy Characteristics'!I:I,MATCH($C669,'Policy Characteristics'!$C:$C,0))),"",INDEX('Policy Characteristics'!I:I,MATCH($C669,'Policy Characteristics'!$C:$C,0)))</f>
        <v>% of fuel shifted</v>
      </c>
      <c r="P669" s="27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272" t="str">
        <f>IF(ISBLANK(INDEX('Policy Characteristics'!K:K,MATCH($C669,'Policy Characteristics'!$C:$C,0))),"",INDEX('Policy Characteristics'!K:K,MATCH($C669,'Policy Characteristics'!$C:$C,0)))</f>
        <v>industry-ag-main.html#fuel-switching</v>
      </c>
      <c r="R669" s="272" t="str">
        <f>IF(ISBLANK(INDEX('Policy Characteristics'!L:L,MATCH($C669,'Policy Characteristics'!$C:$C,0))),"",INDEX('Policy Characteristics'!L:L,MATCH($C669,'Policy Characteristics'!$C:$C,0)))</f>
        <v>industry-elec-and-hydrogen.html</v>
      </c>
    </row>
    <row r="670" spans="1:18" x14ac:dyDescent="0.25">
      <c r="A670" s="272" t="str">
        <f>IF(ISBLANK(INDEX('Policy Characteristics'!A:A,MATCH($C670,'Policy Characteristics'!$C:$C,0))),"",INDEX('Policy Characteristics'!A:A,MATCH($C670,'Policy Characteristics'!$C:$C,0)))</f>
        <v>Industry</v>
      </c>
      <c r="B670" s="272" t="str">
        <f>IF(ISBLANK(INDEX('Policy Characteristics'!B:B,MATCH($C670,'Policy Characteristics'!$C:$C,0))),"",INDEX('Policy Characteristics'!B:B,MATCH($C670,'Policy Characteristics'!$C:$C,0)))</f>
        <v>Electrification + Hydrogen</v>
      </c>
      <c r="C670" s="274" t="str">
        <f t="shared" si="35"/>
        <v>Fraction of Industrial Fuel Use Shifted to Other Fuels</v>
      </c>
      <c r="D670" s="6" t="s">
        <v>3209</v>
      </c>
      <c r="E670" s="44" t="s">
        <v>2448</v>
      </c>
      <c r="F670" t="s">
        <v>3177</v>
      </c>
      <c r="G670" s="44" t="s">
        <v>3219</v>
      </c>
      <c r="H670" s="43">
        <v>1411</v>
      </c>
      <c r="I670" s="44" t="s">
        <v>46</v>
      </c>
      <c r="J670" s="274" t="str">
        <f>IF(ISBLANK(INDEX('Policy Characteristics'!D:D,MATCH($C670,'Policy Characteristics'!$C:$C,0))),"",INDEX('Policy Characteristics'!D:D,MATCH($C670,'Policy Characteristics'!$C:$C,0)))</f>
        <v>Electrification + Hydrogen</v>
      </c>
      <c r="K670" s="272" t="str">
        <f>IF(ISBLANK(INDEX('Policy Characteristics'!E:E,MATCH($C670,'Policy Characteristics'!$C:$C,0))),"",INDEX('Policy Characteristics'!E:E,MATCH($C670,'Policy Characteristics'!$C:$C,0)))</f>
        <v>indst fuel type shifting</v>
      </c>
      <c r="L670" s="285">
        <f>IF(ISBLANK(INDEX('Policy Characteristics'!F:F,MATCH($C670,'Policy Characteristics'!$C:$C,0))),"",INDEX('Policy Characteristics'!F:F,MATCH($C670,'Policy Characteristics'!$C:$C,0)))</f>
        <v>0</v>
      </c>
      <c r="M670" s="285">
        <f>IF(ISBLANK(INDEX('Policy Characteristics'!G:G,MATCH($C670,'Policy Characteristics'!$C:$C,0))),"",INDEX('Policy Characteristics'!G:G,MATCH($C670,'Policy Characteristics'!$C:$C,0)))</f>
        <v>1</v>
      </c>
      <c r="N670" s="285">
        <f>IF(ISBLANK(INDEX('Policy Characteristics'!H:H,MATCH($C670,'Policy Characteristics'!$C:$C,0))),"",INDEX('Policy Characteristics'!H:H,MATCH($C670,'Policy Characteristics'!$C:$C,0)))</f>
        <v>0.01</v>
      </c>
      <c r="O670" s="272" t="str">
        <f>IF(ISBLANK(INDEX('Policy Characteristics'!I:I,MATCH($C670,'Policy Characteristics'!$C:$C,0))),"",INDEX('Policy Characteristics'!I:I,MATCH($C670,'Policy Characteristics'!$C:$C,0)))</f>
        <v>% of fuel shifted</v>
      </c>
      <c r="P670" s="27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272" t="str">
        <f>IF(ISBLANK(INDEX('Policy Characteristics'!K:K,MATCH($C670,'Policy Characteristics'!$C:$C,0))),"",INDEX('Policy Characteristics'!K:K,MATCH($C670,'Policy Characteristics'!$C:$C,0)))</f>
        <v>industry-ag-main.html#fuel-switching</v>
      </c>
      <c r="R670" s="272" t="str">
        <f>IF(ISBLANK(INDEX('Policy Characteristics'!L:L,MATCH($C670,'Policy Characteristics'!$C:$C,0))),"",INDEX('Policy Characteristics'!L:L,MATCH($C670,'Policy Characteristics'!$C:$C,0)))</f>
        <v>industry-elec-and-hydrogen.html</v>
      </c>
    </row>
    <row r="671" spans="1:18" x14ac:dyDescent="0.25">
      <c r="A671" s="272" t="str">
        <f>IF(ISBLANK(INDEX('Policy Characteristics'!A:A,MATCH($C671,'Policy Characteristics'!$C:$C,0))),"",INDEX('Policy Characteristics'!A:A,MATCH($C671,'Policy Characteristics'!$C:$C,0)))</f>
        <v>Industry</v>
      </c>
      <c r="B671" s="272" t="str">
        <f>IF(ISBLANK(INDEX('Policy Characteristics'!B:B,MATCH($C671,'Policy Characteristics'!$C:$C,0))),"",INDEX('Policy Characteristics'!B:B,MATCH($C671,'Policy Characteristics'!$C:$C,0)))</f>
        <v>Electrification + Hydrogen</v>
      </c>
      <c r="C671" s="274" t="str">
        <f t="shared" si="35"/>
        <v>Fraction of Industrial Fuel Use Shifted to Other Fuels</v>
      </c>
      <c r="D671" s="6" t="s">
        <v>3209</v>
      </c>
      <c r="E671" s="44" t="s">
        <v>2449</v>
      </c>
      <c r="F671" t="s">
        <v>3177</v>
      </c>
      <c r="G671" s="44" t="s">
        <v>3220</v>
      </c>
      <c r="H671" s="43">
        <v>1412</v>
      </c>
      <c r="I671" s="44" t="s">
        <v>46</v>
      </c>
      <c r="J671" s="274" t="str">
        <f>IF(ISBLANK(INDEX('Policy Characteristics'!D:D,MATCH($C671,'Policy Characteristics'!$C:$C,0))),"",INDEX('Policy Characteristics'!D:D,MATCH($C671,'Policy Characteristics'!$C:$C,0)))</f>
        <v>Electrification + Hydrogen</v>
      </c>
      <c r="K671" s="272" t="str">
        <f>IF(ISBLANK(INDEX('Policy Characteristics'!E:E,MATCH($C671,'Policy Characteristics'!$C:$C,0))),"",INDEX('Policy Characteristics'!E:E,MATCH($C671,'Policy Characteristics'!$C:$C,0)))</f>
        <v>indst fuel type shifting</v>
      </c>
      <c r="L671" s="285">
        <f>IF(ISBLANK(INDEX('Policy Characteristics'!F:F,MATCH($C671,'Policy Characteristics'!$C:$C,0))),"",INDEX('Policy Characteristics'!F:F,MATCH($C671,'Policy Characteristics'!$C:$C,0)))</f>
        <v>0</v>
      </c>
      <c r="M671" s="285">
        <f>IF(ISBLANK(INDEX('Policy Characteristics'!G:G,MATCH($C671,'Policy Characteristics'!$C:$C,0))),"",INDEX('Policy Characteristics'!G:G,MATCH($C671,'Policy Characteristics'!$C:$C,0)))</f>
        <v>1</v>
      </c>
      <c r="N671" s="285">
        <f>IF(ISBLANK(INDEX('Policy Characteristics'!H:H,MATCH($C671,'Policy Characteristics'!$C:$C,0))),"",INDEX('Policy Characteristics'!H:H,MATCH($C671,'Policy Characteristics'!$C:$C,0)))</f>
        <v>0.01</v>
      </c>
      <c r="O671" s="272" t="str">
        <f>IF(ISBLANK(INDEX('Policy Characteristics'!I:I,MATCH($C671,'Policy Characteristics'!$C:$C,0))),"",INDEX('Policy Characteristics'!I:I,MATCH($C671,'Policy Characteristics'!$C:$C,0)))</f>
        <v>% of fuel shifted</v>
      </c>
      <c r="P671" s="27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272" t="str">
        <f>IF(ISBLANK(INDEX('Policy Characteristics'!K:K,MATCH($C671,'Policy Characteristics'!$C:$C,0))),"",INDEX('Policy Characteristics'!K:K,MATCH($C671,'Policy Characteristics'!$C:$C,0)))</f>
        <v>industry-ag-main.html#fuel-switching</v>
      </c>
      <c r="R671" s="272" t="str">
        <f>IF(ISBLANK(INDEX('Policy Characteristics'!L:L,MATCH($C671,'Policy Characteristics'!$C:$C,0))),"",INDEX('Policy Characteristics'!L:L,MATCH($C671,'Policy Characteristics'!$C:$C,0)))</f>
        <v>industry-elec-and-hydrogen.html</v>
      </c>
    </row>
    <row r="672" spans="1:18" x14ac:dyDescent="0.25">
      <c r="A672" s="272" t="str">
        <f>IF(ISBLANK(INDEX('Policy Characteristics'!A:A,MATCH($C672,'Policy Characteristics'!$C:$C,0))),"",INDEX('Policy Characteristics'!A:A,MATCH($C672,'Policy Characteristics'!$C:$C,0)))</f>
        <v>Industry</v>
      </c>
      <c r="B672" s="272" t="str">
        <f>IF(ISBLANK(INDEX('Policy Characteristics'!B:B,MATCH($C672,'Policy Characteristics'!$C:$C,0))),"",INDEX('Policy Characteristics'!B:B,MATCH($C672,'Policy Characteristics'!$C:$C,0)))</f>
        <v>Electrification + Hydrogen</v>
      </c>
      <c r="C672" s="274" t="str">
        <f t="shared" si="35"/>
        <v>Fraction of Industrial Fuel Use Shifted to Other Fuels</v>
      </c>
      <c r="D672" s="6" t="s">
        <v>3209</v>
      </c>
      <c r="E672" s="44" t="s">
        <v>2450</v>
      </c>
      <c r="F672" t="s">
        <v>3177</v>
      </c>
      <c r="G672" s="44" t="s">
        <v>3221</v>
      </c>
      <c r="H672" s="43">
        <v>1413</v>
      </c>
      <c r="I672" s="44" t="s">
        <v>46</v>
      </c>
      <c r="J672" s="274" t="str">
        <f>IF(ISBLANK(INDEX('Policy Characteristics'!D:D,MATCH($C672,'Policy Characteristics'!$C:$C,0))),"",INDEX('Policy Characteristics'!D:D,MATCH($C672,'Policy Characteristics'!$C:$C,0)))</f>
        <v>Electrification + Hydrogen</v>
      </c>
      <c r="K672" s="272" t="str">
        <f>IF(ISBLANK(INDEX('Policy Characteristics'!E:E,MATCH($C672,'Policy Characteristics'!$C:$C,0))),"",INDEX('Policy Characteristics'!E:E,MATCH($C672,'Policy Characteristics'!$C:$C,0)))</f>
        <v>indst fuel type shifting</v>
      </c>
      <c r="L672" s="285">
        <f>IF(ISBLANK(INDEX('Policy Characteristics'!F:F,MATCH($C672,'Policy Characteristics'!$C:$C,0))),"",INDEX('Policy Characteristics'!F:F,MATCH($C672,'Policy Characteristics'!$C:$C,0)))</f>
        <v>0</v>
      </c>
      <c r="M672" s="285">
        <f>IF(ISBLANK(INDEX('Policy Characteristics'!G:G,MATCH($C672,'Policy Characteristics'!$C:$C,0))),"",INDEX('Policy Characteristics'!G:G,MATCH($C672,'Policy Characteristics'!$C:$C,0)))</f>
        <v>1</v>
      </c>
      <c r="N672" s="285">
        <f>IF(ISBLANK(INDEX('Policy Characteristics'!H:H,MATCH($C672,'Policy Characteristics'!$C:$C,0))),"",INDEX('Policy Characteristics'!H:H,MATCH($C672,'Policy Characteristics'!$C:$C,0)))</f>
        <v>0.01</v>
      </c>
      <c r="O672" s="272" t="str">
        <f>IF(ISBLANK(INDEX('Policy Characteristics'!I:I,MATCH($C672,'Policy Characteristics'!$C:$C,0))),"",INDEX('Policy Characteristics'!I:I,MATCH($C672,'Policy Characteristics'!$C:$C,0)))</f>
        <v>% of fuel shifted</v>
      </c>
      <c r="P672" s="27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272" t="str">
        <f>IF(ISBLANK(INDEX('Policy Characteristics'!K:K,MATCH($C672,'Policy Characteristics'!$C:$C,0))),"",INDEX('Policy Characteristics'!K:K,MATCH($C672,'Policy Characteristics'!$C:$C,0)))</f>
        <v>industry-ag-main.html#fuel-switching</v>
      </c>
      <c r="R672" s="272" t="str">
        <f>IF(ISBLANK(INDEX('Policy Characteristics'!L:L,MATCH($C672,'Policy Characteristics'!$C:$C,0))),"",INDEX('Policy Characteristics'!L:L,MATCH($C672,'Policy Characteristics'!$C:$C,0)))</f>
        <v>industry-elec-and-hydrogen.html</v>
      </c>
    </row>
    <row r="673" spans="1:18" x14ac:dyDescent="0.25">
      <c r="A673" s="272" t="str">
        <f>IF(ISBLANK(INDEX('Policy Characteristics'!A:A,MATCH($C673,'Policy Characteristics'!$C:$C,0))),"",INDEX('Policy Characteristics'!A:A,MATCH($C673,'Policy Characteristics'!$C:$C,0)))</f>
        <v>Industry</v>
      </c>
      <c r="B673" s="272" t="str">
        <f>IF(ISBLANK(INDEX('Policy Characteristics'!B:B,MATCH($C673,'Policy Characteristics'!$C:$C,0))),"",INDEX('Policy Characteristics'!B:B,MATCH($C673,'Policy Characteristics'!$C:$C,0)))</f>
        <v>Electrification + Hydrogen</v>
      </c>
      <c r="C673" s="274" t="str">
        <f t="shared" si="35"/>
        <v>Fraction of Industrial Fuel Use Shifted to Other Fuels</v>
      </c>
      <c r="D673" s="6" t="s">
        <v>3209</v>
      </c>
      <c r="E673" s="44" t="s">
        <v>2786</v>
      </c>
      <c r="F673" t="s">
        <v>3177</v>
      </c>
      <c r="G673" s="44" t="s">
        <v>3222</v>
      </c>
      <c r="H673" s="43">
        <v>1414</v>
      </c>
      <c r="I673" s="44" t="s">
        <v>46</v>
      </c>
      <c r="J673" s="274" t="str">
        <f>IF(ISBLANK(INDEX('Policy Characteristics'!D:D,MATCH($C673,'Policy Characteristics'!$C:$C,0))),"",INDEX('Policy Characteristics'!D:D,MATCH($C673,'Policy Characteristics'!$C:$C,0)))</f>
        <v>Electrification + Hydrogen</v>
      </c>
      <c r="K673" s="272" t="str">
        <f>IF(ISBLANK(INDEX('Policy Characteristics'!E:E,MATCH($C673,'Policy Characteristics'!$C:$C,0))),"",INDEX('Policy Characteristics'!E:E,MATCH($C673,'Policy Characteristics'!$C:$C,0)))</f>
        <v>indst fuel type shifting</v>
      </c>
      <c r="L673" s="285">
        <f>IF(ISBLANK(INDEX('Policy Characteristics'!F:F,MATCH($C673,'Policy Characteristics'!$C:$C,0))),"",INDEX('Policy Characteristics'!F:F,MATCH($C673,'Policy Characteristics'!$C:$C,0)))</f>
        <v>0</v>
      </c>
      <c r="M673" s="285">
        <f>IF(ISBLANK(INDEX('Policy Characteristics'!G:G,MATCH($C673,'Policy Characteristics'!$C:$C,0))),"",INDEX('Policy Characteristics'!G:G,MATCH($C673,'Policy Characteristics'!$C:$C,0)))</f>
        <v>1</v>
      </c>
      <c r="N673" s="285">
        <f>IF(ISBLANK(INDEX('Policy Characteristics'!H:H,MATCH($C673,'Policy Characteristics'!$C:$C,0))),"",INDEX('Policy Characteristics'!H:H,MATCH($C673,'Policy Characteristics'!$C:$C,0)))</f>
        <v>0.01</v>
      </c>
      <c r="O673" s="272" t="str">
        <f>IF(ISBLANK(INDEX('Policy Characteristics'!I:I,MATCH($C673,'Policy Characteristics'!$C:$C,0))),"",INDEX('Policy Characteristics'!I:I,MATCH($C673,'Policy Characteristics'!$C:$C,0)))</f>
        <v>% of fuel shifted</v>
      </c>
      <c r="P673" s="27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272" t="str">
        <f>IF(ISBLANK(INDEX('Policy Characteristics'!K:K,MATCH($C673,'Policy Characteristics'!$C:$C,0))),"",INDEX('Policy Characteristics'!K:K,MATCH($C673,'Policy Characteristics'!$C:$C,0)))</f>
        <v>industry-ag-main.html#fuel-switching</v>
      </c>
      <c r="R673" s="272" t="str">
        <f>IF(ISBLANK(INDEX('Policy Characteristics'!L:L,MATCH($C673,'Policy Characteristics'!$C:$C,0))),"",INDEX('Policy Characteristics'!L:L,MATCH($C673,'Policy Characteristics'!$C:$C,0)))</f>
        <v>industry-elec-and-hydrogen.html</v>
      </c>
    </row>
    <row r="674" spans="1:18" x14ac:dyDescent="0.25">
      <c r="A674" s="272" t="str">
        <f>IF(ISBLANK(INDEX('Policy Characteristics'!A:A,MATCH($C674,'Policy Characteristics'!$C:$C,0))),"",INDEX('Policy Characteristics'!A:A,MATCH($C674,'Policy Characteristics'!$C:$C,0)))</f>
        <v>Industry</v>
      </c>
      <c r="B674" s="272" t="str">
        <f>IF(ISBLANK(INDEX('Policy Characteristics'!B:B,MATCH($C674,'Policy Characteristics'!$C:$C,0))),"",INDEX('Policy Characteristics'!B:B,MATCH($C674,'Policy Characteristics'!$C:$C,0)))</f>
        <v>Electrification + Hydrogen</v>
      </c>
      <c r="C674" s="274" t="str">
        <f t="shared" si="35"/>
        <v>Fraction of Industrial Fuel Use Shifted to Other Fuels</v>
      </c>
      <c r="D674" s="6" t="s">
        <v>3209</v>
      </c>
      <c r="E674" s="44" t="s">
        <v>2787</v>
      </c>
      <c r="F674" t="s">
        <v>3177</v>
      </c>
      <c r="G674" s="44" t="s">
        <v>3223</v>
      </c>
      <c r="H674" s="43">
        <v>1415</v>
      </c>
      <c r="I674" s="44" t="s">
        <v>46</v>
      </c>
      <c r="J674" s="274" t="str">
        <f>IF(ISBLANK(INDEX('Policy Characteristics'!D:D,MATCH($C674,'Policy Characteristics'!$C:$C,0))),"",INDEX('Policy Characteristics'!D:D,MATCH($C674,'Policy Characteristics'!$C:$C,0)))</f>
        <v>Electrification + Hydrogen</v>
      </c>
      <c r="K674" s="272" t="str">
        <f>IF(ISBLANK(INDEX('Policy Characteristics'!E:E,MATCH($C674,'Policy Characteristics'!$C:$C,0))),"",INDEX('Policy Characteristics'!E:E,MATCH($C674,'Policy Characteristics'!$C:$C,0)))</f>
        <v>indst fuel type shifting</v>
      </c>
      <c r="L674" s="285">
        <f>IF(ISBLANK(INDEX('Policy Characteristics'!F:F,MATCH($C674,'Policy Characteristics'!$C:$C,0))),"",INDEX('Policy Characteristics'!F:F,MATCH($C674,'Policy Characteristics'!$C:$C,0)))</f>
        <v>0</v>
      </c>
      <c r="M674" s="285">
        <f>IF(ISBLANK(INDEX('Policy Characteristics'!G:G,MATCH($C674,'Policy Characteristics'!$C:$C,0))),"",INDEX('Policy Characteristics'!G:G,MATCH($C674,'Policy Characteristics'!$C:$C,0)))</f>
        <v>1</v>
      </c>
      <c r="N674" s="285">
        <f>IF(ISBLANK(INDEX('Policy Characteristics'!H:H,MATCH($C674,'Policy Characteristics'!$C:$C,0))),"",INDEX('Policy Characteristics'!H:H,MATCH($C674,'Policy Characteristics'!$C:$C,0)))</f>
        <v>0.01</v>
      </c>
      <c r="O674" s="272" t="str">
        <f>IF(ISBLANK(INDEX('Policy Characteristics'!I:I,MATCH($C674,'Policy Characteristics'!$C:$C,0))),"",INDEX('Policy Characteristics'!I:I,MATCH($C674,'Policy Characteristics'!$C:$C,0)))</f>
        <v>% of fuel shifted</v>
      </c>
      <c r="P674" s="27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272" t="str">
        <f>IF(ISBLANK(INDEX('Policy Characteristics'!K:K,MATCH($C674,'Policy Characteristics'!$C:$C,0))),"",INDEX('Policy Characteristics'!K:K,MATCH($C674,'Policy Characteristics'!$C:$C,0)))</f>
        <v>industry-ag-main.html#fuel-switching</v>
      </c>
      <c r="R674" s="272" t="str">
        <f>IF(ISBLANK(INDEX('Policy Characteristics'!L:L,MATCH($C674,'Policy Characteristics'!$C:$C,0))),"",INDEX('Policy Characteristics'!L:L,MATCH($C674,'Policy Characteristics'!$C:$C,0)))</f>
        <v>industry-elec-and-hydrogen.html</v>
      </c>
    </row>
    <row r="675" spans="1:18" x14ac:dyDescent="0.25">
      <c r="A675" s="272" t="str">
        <f>IF(ISBLANK(INDEX('Policy Characteristics'!A:A,MATCH($C675,'Policy Characteristics'!$C:$C,0))),"",INDEX('Policy Characteristics'!A:A,MATCH($C675,'Policy Characteristics'!$C:$C,0)))</f>
        <v>Industry</v>
      </c>
      <c r="B675" s="272" t="str">
        <f>IF(ISBLANK(INDEX('Policy Characteristics'!B:B,MATCH($C675,'Policy Characteristics'!$C:$C,0))),"",INDEX('Policy Characteristics'!B:B,MATCH($C675,'Policy Characteristics'!$C:$C,0)))</f>
        <v>Electrification + Hydrogen</v>
      </c>
      <c r="C675" s="274" t="str">
        <f t="shared" si="35"/>
        <v>Fraction of Industrial Fuel Use Shifted to Other Fuels</v>
      </c>
      <c r="D675" s="6" t="s">
        <v>3209</v>
      </c>
      <c r="E675" s="44" t="s">
        <v>2788</v>
      </c>
      <c r="F675" t="s">
        <v>3177</v>
      </c>
      <c r="G675" s="44" t="s">
        <v>3224</v>
      </c>
      <c r="H675" s="43">
        <v>1416</v>
      </c>
      <c r="I675" s="44" t="s">
        <v>46</v>
      </c>
      <c r="J675" s="274" t="str">
        <f>IF(ISBLANK(INDEX('Policy Characteristics'!D:D,MATCH($C675,'Policy Characteristics'!$C:$C,0))),"",INDEX('Policy Characteristics'!D:D,MATCH($C675,'Policy Characteristics'!$C:$C,0)))</f>
        <v>Electrification + Hydrogen</v>
      </c>
      <c r="K675" s="272" t="str">
        <f>IF(ISBLANK(INDEX('Policy Characteristics'!E:E,MATCH($C675,'Policy Characteristics'!$C:$C,0))),"",INDEX('Policy Characteristics'!E:E,MATCH($C675,'Policy Characteristics'!$C:$C,0)))</f>
        <v>indst fuel type shifting</v>
      </c>
      <c r="L675" s="285">
        <f>IF(ISBLANK(INDEX('Policy Characteristics'!F:F,MATCH($C675,'Policy Characteristics'!$C:$C,0))),"",INDEX('Policy Characteristics'!F:F,MATCH($C675,'Policy Characteristics'!$C:$C,0)))</f>
        <v>0</v>
      </c>
      <c r="M675" s="285">
        <f>IF(ISBLANK(INDEX('Policy Characteristics'!G:G,MATCH($C675,'Policy Characteristics'!$C:$C,0))),"",INDEX('Policy Characteristics'!G:G,MATCH($C675,'Policy Characteristics'!$C:$C,0)))</f>
        <v>1</v>
      </c>
      <c r="N675" s="285">
        <f>IF(ISBLANK(INDEX('Policy Characteristics'!H:H,MATCH($C675,'Policy Characteristics'!$C:$C,0))),"",INDEX('Policy Characteristics'!H:H,MATCH($C675,'Policy Characteristics'!$C:$C,0)))</f>
        <v>0.01</v>
      </c>
      <c r="O675" s="272" t="str">
        <f>IF(ISBLANK(INDEX('Policy Characteristics'!I:I,MATCH($C675,'Policy Characteristics'!$C:$C,0))),"",INDEX('Policy Characteristics'!I:I,MATCH($C675,'Policy Characteristics'!$C:$C,0)))</f>
        <v>% of fuel shifted</v>
      </c>
      <c r="P675" s="27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272" t="str">
        <f>IF(ISBLANK(INDEX('Policy Characteristics'!K:K,MATCH($C675,'Policy Characteristics'!$C:$C,0))),"",INDEX('Policy Characteristics'!K:K,MATCH($C675,'Policy Characteristics'!$C:$C,0)))</f>
        <v>industry-ag-main.html#fuel-switching</v>
      </c>
      <c r="R675" s="272" t="str">
        <f>IF(ISBLANK(INDEX('Policy Characteristics'!L:L,MATCH($C675,'Policy Characteristics'!$C:$C,0))),"",INDEX('Policy Characteristics'!L:L,MATCH($C675,'Policy Characteristics'!$C:$C,0)))</f>
        <v>industry-elec-and-hydrogen.html</v>
      </c>
    </row>
    <row r="676" spans="1:18" x14ac:dyDescent="0.25">
      <c r="A676" s="272" t="str">
        <f>IF(ISBLANK(INDEX('Policy Characteristics'!A:A,MATCH($C676,'Policy Characteristics'!$C:$C,0))),"",INDEX('Policy Characteristics'!A:A,MATCH($C676,'Policy Characteristics'!$C:$C,0)))</f>
        <v>Industry</v>
      </c>
      <c r="B676" s="272" t="str">
        <f>IF(ISBLANK(INDEX('Policy Characteristics'!B:B,MATCH($C676,'Policy Characteristics'!$C:$C,0))),"",INDEX('Policy Characteristics'!B:B,MATCH($C676,'Policy Characteristics'!$C:$C,0)))</f>
        <v>Electrification + Hydrogen</v>
      </c>
      <c r="C676" s="274" t="str">
        <f t="shared" ref="C676:C716" si="36">C$467</f>
        <v>Fraction of Industrial Fuel Use Shifted to Other Fuels</v>
      </c>
      <c r="D676" s="6" t="s">
        <v>3209</v>
      </c>
      <c r="E676" s="44" t="s">
        <v>2785</v>
      </c>
      <c r="F676" t="s">
        <v>3177</v>
      </c>
      <c r="G676" s="44" t="s">
        <v>3225</v>
      </c>
      <c r="H676" s="43">
        <v>1417</v>
      </c>
      <c r="I676" s="44" t="s">
        <v>46</v>
      </c>
      <c r="J676" s="274" t="str">
        <f>IF(ISBLANK(INDEX('Policy Characteristics'!D:D,MATCH($C676,'Policy Characteristics'!$C:$C,0))),"",INDEX('Policy Characteristics'!D:D,MATCH($C676,'Policy Characteristics'!$C:$C,0)))</f>
        <v>Electrification + Hydrogen</v>
      </c>
      <c r="K676" s="272" t="str">
        <f>IF(ISBLANK(INDEX('Policy Characteristics'!E:E,MATCH($C676,'Policy Characteristics'!$C:$C,0))),"",INDEX('Policy Characteristics'!E:E,MATCH($C676,'Policy Characteristics'!$C:$C,0)))</f>
        <v>indst fuel type shifting</v>
      </c>
      <c r="L676" s="285">
        <f>IF(ISBLANK(INDEX('Policy Characteristics'!F:F,MATCH($C676,'Policy Characteristics'!$C:$C,0))),"",INDEX('Policy Characteristics'!F:F,MATCH($C676,'Policy Characteristics'!$C:$C,0)))</f>
        <v>0</v>
      </c>
      <c r="M676" s="285">
        <f>IF(ISBLANK(INDEX('Policy Characteristics'!G:G,MATCH($C676,'Policy Characteristics'!$C:$C,0))),"",INDEX('Policy Characteristics'!G:G,MATCH($C676,'Policy Characteristics'!$C:$C,0)))</f>
        <v>1</v>
      </c>
      <c r="N676" s="285">
        <f>IF(ISBLANK(INDEX('Policy Characteristics'!H:H,MATCH($C676,'Policy Characteristics'!$C:$C,0))),"",INDEX('Policy Characteristics'!H:H,MATCH($C676,'Policy Characteristics'!$C:$C,0)))</f>
        <v>0.01</v>
      </c>
      <c r="O676" s="272" t="str">
        <f>IF(ISBLANK(INDEX('Policy Characteristics'!I:I,MATCH($C676,'Policy Characteristics'!$C:$C,0))),"",INDEX('Policy Characteristics'!I:I,MATCH($C676,'Policy Characteristics'!$C:$C,0)))</f>
        <v>% of fuel shifted</v>
      </c>
      <c r="P676" s="27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272" t="str">
        <f>IF(ISBLANK(INDEX('Policy Characteristics'!K:K,MATCH($C676,'Policy Characteristics'!$C:$C,0))),"",INDEX('Policy Characteristics'!K:K,MATCH($C676,'Policy Characteristics'!$C:$C,0)))</f>
        <v>industry-ag-main.html#fuel-switching</v>
      </c>
      <c r="R676" s="272" t="str">
        <f>IF(ISBLANK(INDEX('Policy Characteristics'!L:L,MATCH($C676,'Policy Characteristics'!$C:$C,0))),"",INDEX('Policy Characteristics'!L:L,MATCH($C676,'Policy Characteristics'!$C:$C,0)))</f>
        <v>industry-elec-and-hydrogen.html</v>
      </c>
    </row>
    <row r="677" spans="1:18" x14ac:dyDescent="0.25">
      <c r="A677" s="272" t="str">
        <f>IF(ISBLANK(INDEX('Policy Characteristics'!A:A,MATCH($C677,'Policy Characteristics'!$C:$C,0))),"",INDEX('Policy Characteristics'!A:A,MATCH($C677,'Policy Characteristics'!$C:$C,0)))</f>
        <v>Industry</v>
      </c>
      <c r="B677" s="272" t="str">
        <f>IF(ISBLANK(INDEX('Policy Characteristics'!B:B,MATCH($C677,'Policy Characteristics'!$C:$C,0))),"",INDEX('Policy Characteristics'!B:B,MATCH($C677,'Policy Characteristics'!$C:$C,0)))</f>
        <v>Electrification + Hydrogen</v>
      </c>
      <c r="C677" s="274" t="str">
        <f t="shared" si="36"/>
        <v>Fraction of Industrial Fuel Use Shifted to Other Fuels</v>
      </c>
      <c r="D677" s="6" t="s">
        <v>3210</v>
      </c>
      <c r="E677" s="44" t="s">
        <v>2445</v>
      </c>
      <c r="F677" t="s">
        <v>3178</v>
      </c>
      <c r="G677" s="44" t="s">
        <v>3216</v>
      </c>
      <c r="H677" s="43">
        <v>1418</v>
      </c>
      <c r="I677" s="44" t="s">
        <v>45</v>
      </c>
      <c r="J677" s="274" t="str">
        <f>IF(ISBLANK(INDEX('Policy Characteristics'!D:D,MATCH($C677,'Policy Characteristics'!$C:$C,0))),"",INDEX('Policy Characteristics'!D:D,MATCH($C677,'Policy Characteristics'!$C:$C,0)))</f>
        <v>Electrification + Hydrogen</v>
      </c>
      <c r="K677" s="272" t="str">
        <f>IF(ISBLANK(INDEX('Policy Characteristics'!E:E,MATCH($C677,'Policy Characteristics'!$C:$C,0))),"",INDEX('Policy Characteristics'!E:E,MATCH($C677,'Policy Characteristics'!$C:$C,0)))</f>
        <v>indst fuel type shifting</v>
      </c>
      <c r="L677" s="285">
        <f>IF(ISBLANK(INDEX('Policy Characteristics'!F:F,MATCH($C677,'Policy Characteristics'!$C:$C,0))),"",INDEX('Policy Characteristics'!F:F,MATCH($C677,'Policy Characteristics'!$C:$C,0)))</f>
        <v>0</v>
      </c>
      <c r="M677" s="285">
        <f>IF(ISBLANK(INDEX('Policy Characteristics'!G:G,MATCH($C677,'Policy Characteristics'!$C:$C,0))),"",INDEX('Policy Characteristics'!G:G,MATCH($C677,'Policy Characteristics'!$C:$C,0)))</f>
        <v>1</v>
      </c>
      <c r="N677" s="285">
        <f>IF(ISBLANK(INDEX('Policy Characteristics'!H:H,MATCH($C677,'Policy Characteristics'!$C:$C,0))),"",INDEX('Policy Characteristics'!H:H,MATCH($C677,'Policy Characteristics'!$C:$C,0)))</f>
        <v>0.01</v>
      </c>
      <c r="O677" s="272" t="str">
        <f>IF(ISBLANK(INDEX('Policy Characteristics'!I:I,MATCH($C677,'Policy Characteristics'!$C:$C,0))),"",INDEX('Policy Characteristics'!I:I,MATCH($C677,'Policy Characteristics'!$C:$C,0)))</f>
        <v>% of fuel shifted</v>
      </c>
      <c r="P677" s="27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272" t="str">
        <f>IF(ISBLANK(INDEX('Policy Characteristics'!K:K,MATCH($C677,'Policy Characteristics'!$C:$C,0))),"",INDEX('Policy Characteristics'!K:K,MATCH($C677,'Policy Characteristics'!$C:$C,0)))</f>
        <v>industry-ag-main.html#fuel-switching</v>
      </c>
      <c r="R677" s="272" t="str">
        <f>IF(ISBLANK(INDEX('Policy Characteristics'!L:L,MATCH($C677,'Policy Characteristics'!$C:$C,0))),"",INDEX('Policy Characteristics'!L:L,MATCH($C677,'Policy Characteristics'!$C:$C,0)))</f>
        <v>industry-elec-and-hydrogen.html</v>
      </c>
    </row>
    <row r="678" spans="1:18" x14ac:dyDescent="0.25">
      <c r="A678" s="272" t="str">
        <f>IF(ISBLANK(INDEX('Policy Characteristics'!A:A,MATCH($C678,'Policy Characteristics'!$C:$C,0))),"",INDEX('Policy Characteristics'!A:A,MATCH($C678,'Policy Characteristics'!$C:$C,0)))</f>
        <v>Industry</v>
      </c>
      <c r="B678" s="272" t="str">
        <f>IF(ISBLANK(INDEX('Policy Characteristics'!B:B,MATCH($C678,'Policy Characteristics'!$C:$C,0))),"",INDEX('Policy Characteristics'!B:B,MATCH($C678,'Policy Characteristics'!$C:$C,0)))</f>
        <v>Electrification + Hydrogen</v>
      </c>
      <c r="C678" s="274" t="str">
        <f t="shared" si="36"/>
        <v>Fraction of Industrial Fuel Use Shifted to Other Fuels</v>
      </c>
      <c r="D678" s="6" t="s">
        <v>3210</v>
      </c>
      <c r="E678" s="44" t="s">
        <v>2446</v>
      </c>
      <c r="F678" t="s">
        <v>3178</v>
      </c>
      <c r="G678" s="44" t="s">
        <v>3217</v>
      </c>
      <c r="H678" s="43">
        <v>1419</v>
      </c>
      <c r="I678" s="44" t="s">
        <v>46</v>
      </c>
      <c r="J678" s="274" t="str">
        <f>IF(ISBLANK(INDEX('Policy Characteristics'!D:D,MATCH($C678,'Policy Characteristics'!$C:$C,0))),"",INDEX('Policy Characteristics'!D:D,MATCH($C678,'Policy Characteristics'!$C:$C,0)))</f>
        <v>Electrification + Hydrogen</v>
      </c>
      <c r="K678" s="272" t="str">
        <f>IF(ISBLANK(INDEX('Policy Characteristics'!E:E,MATCH($C678,'Policy Characteristics'!$C:$C,0))),"",INDEX('Policy Characteristics'!E:E,MATCH($C678,'Policy Characteristics'!$C:$C,0)))</f>
        <v>indst fuel type shifting</v>
      </c>
      <c r="L678" s="285">
        <f>IF(ISBLANK(INDEX('Policy Characteristics'!F:F,MATCH($C678,'Policy Characteristics'!$C:$C,0))),"",INDEX('Policy Characteristics'!F:F,MATCH($C678,'Policy Characteristics'!$C:$C,0)))</f>
        <v>0</v>
      </c>
      <c r="M678" s="285">
        <f>IF(ISBLANK(INDEX('Policy Characteristics'!G:G,MATCH($C678,'Policy Characteristics'!$C:$C,0))),"",INDEX('Policy Characteristics'!G:G,MATCH($C678,'Policy Characteristics'!$C:$C,0)))</f>
        <v>1</v>
      </c>
      <c r="N678" s="285">
        <f>IF(ISBLANK(INDEX('Policy Characteristics'!H:H,MATCH($C678,'Policy Characteristics'!$C:$C,0))),"",INDEX('Policy Characteristics'!H:H,MATCH($C678,'Policy Characteristics'!$C:$C,0)))</f>
        <v>0.01</v>
      </c>
      <c r="O678" s="272" t="str">
        <f>IF(ISBLANK(INDEX('Policy Characteristics'!I:I,MATCH($C678,'Policy Characteristics'!$C:$C,0))),"",INDEX('Policy Characteristics'!I:I,MATCH($C678,'Policy Characteristics'!$C:$C,0)))</f>
        <v>% of fuel shifted</v>
      </c>
      <c r="P678" s="27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272" t="str">
        <f>IF(ISBLANK(INDEX('Policy Characteristics'!K:K,MATCH($C678,'Policy Characteristics'!$C:$C,0))),"",INDEX('Policy Characteristics'!K:K,MATCH($C678,'Policy Characteristics'!$C:$C,0)))</f>
        <v>industry-ag-main.html#fuel-switching</v>
      </c>
      <c r="R678" s="272" t="str">
        <f>IF(ISBLANK(INDEX('Policy Characteristics'!L:L,MATCH($C678,'Policy Characteristics'!$C:$C,0))),"",INDEX('Policy Characteristics'!L:L,MATCH($C678,'Policy Characteristics'!$C:$C,0)))</f>
        <v>industry-elec-and-hydrogen.html</v>
      </c>
    </row>
    <row r="679" spans="1:18" x14ac:dyDescent="0.25">
      <c r="A679" s="272" t="str">
        <f>IF(ISBLANK(INDEX('Policy Characteristics'!A:A,MATCH($C679,'Policy Characteristics'!$C:$C,0))),"",INDEX('Policy Characteristics'!A:A,MATCH($C679,'Policy Characteristics'!$C:$C,0)))</f>
        <v>Industry</v>
      </c>
      <c r="B679" s="272" t="str">
        <f>IF(ISBLANK(INDEX('Policy Characteristics'!B:B,MATCH($C679,'Policy Characteristics'!$C:$C,0))),"",INDEX('Policy Characteristics'!B:B,MATCH($C679,'Policy Characteristics'!$C:$C,0)))</f>
        <v>Electrification + Hydrogen</v>
      </c>
      <c r="C679" s="274" t="str">
        <f t="shared" si="36"/>
        <v>Fraction of Industrial Fuel Use Shifted to Other Fuels</v>
      </c>
      <c r="D679" s="6" t="s">
        <v>3210</v>
      </c>
      <c r="E679" s="44" t="s">
        <v>2447</v>
      </c>
      <c r="F679" t="s">
        <v>3178</v>
      </c>
      <c r="G679" s="44" t="s">
        <v>3218</v>
      </c>
      <c r="H679" s="43">
        <v>1420</v>
      </c>
      <c r="I679" s="44" t="s">
        <v>46</v>
      </c>
      <c r="J679" s="274" t="str">
        <f>IF(ISBLANK(INDEX('Policy Characteristics'!D:D,MATCH($C679,'Policy Characteristics'!$C:$C,0))),"",INDEX('Policy Characteristics'!D:D,MATCH($C679,'Policy Characteristics'!$C:$C,0)))</f>
        <v>Electrification + Hydrogen</v>
      </c>
      <c r="K679" s="272" t="str">
        <f>IF(ISBLANK(INDEX('Policy Characteristics'!E:E,MATCH($C679,'Policy Characteristics'!$C:$C,0))),"",INDEX('Policy Characteristics'!E:E,MATCH($C679,'Policy Characteristics'!$C:$C,0)))</f>
        <v>indst fuel type shifting</v>
      </c>
      <c r="L679" s="285">
        <f>IF(ISBLANK(INDEX('Policy Characteristics'!F:F,MATCH($C679,'Policy Characteristics'!$C:$C,0))),"",INDEX('Policy Characteristics'!F:F,MATCH($C679,'Policy Characteristics'!$C:$C,0)))</f>
        <v>0</v>
      </c>
      <c r="M679" s="285">
        <f>IF(ISBLANK(INDEX('Policy Characteristics'!G:G,MATCH($C679,'Policy Characteristics'!$C:$C,0))),"",INDEX('Policy Characteristics'!G:G,MATCH($C679,'Policy Characteristics'!$C:$C,0)))</f>
        <v>1</v>
      </c>
      <c r="N679" s="285">
        <f>IF(ISBLANK(INDEX('Policy Characteristics'!H:H,MATCH($C679,'Policy Characteristics'!$C:$C,0))),"",INDEX('Policy Characteristics'!H:H,MATCH($C679,'Policy Characteristics'!$C:$C,0)))</f>
        <v>0.01</v>
      </c>
      <c r="O679" s="272" t="str">
        <f>IF(ISBLANK(INDEX('Policy Characteristics'!I:I,MATCH($C679,'Policy Characteristics'!$C:$C,0))),"",INDEX('Policy Characteristics'!I:I,MATCH($C679,'Policy Characteristics'!$C:$C,0)))</f>
        <v>% of fuel shifted</v>
      </c>
      <c r="P679" s="27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272" t="str">
        <f>IF(ISBLANK(INDEX('Policy Characteristics'!K:K,MATCH($C679,'Policy Characteristics'!$C:$C,0))),"",INDEX('Policy Characteristics'!K:K,MATCH($C679,'Policy Characteristics'!$C:$C,0)))</f>
        <v>industry-ag-main.html#fuel-switching</v>
      </c>
      <c r="R679" s="272" t="str">
        <f>IF(ISBLANK(INDEX('Policy Characteristics'!L:L,MATCH($C679,'Policy Characteristics'!$C:$C,0))),"",INDEX('Policy Characteristics'!L:L,MATCH($C679,'Policy Characteristics'!$C:$C,0)))</f>
        <v>industry-elec-and-hydrogen.html</v>
      </c>
    </row>
    <row r="680" spans="1:18" x14ac:dyDescent="0.25">
      <c r="A680" s="272" t="str">
        <f>IF(ISBLANK(INDEX('Policy Characteristics'!A:A,MATCH($C680,'Policy Characteristics'!$C:$C,0))),"",INDEX('Policy Characteristics'!A:A,MATCH($C680,'Policy Characteristics'!$C:$C,0)))</f>
        <v>Industry</v>
      </c>
      <c r="B680" s="272" t="str">
        <f>IF(ISBLANK(INDEX('Policy Characteristics'!B:B,MATCH($C680,'Policy Characteristics'!$C:$C,0))),"",INDEX('Policy Characteristics'!B:B,MATCH($C680,'Policy Characteristics'!$C:$C,0)))</f>
        <v>Electrification + Hydrogen</v>
      </c>
      <c r="C680" s="274" t="str">
        <f t="shared" si="36"/>
        <v>Fraction of Industrial Fuel Use Shifted to Other Fuels</v>
      </c>
      <c r="D680" s="6" t="s">
        <v>3210</v>
      </c>
      <c r="E680" s="44" t="s">
        <v>2448</v>
      </c>
      <c r="F680" t="s">
        <v>3178</v>
      </c>
      <c r="G680" s="44" t="s">
        <v>3219</v>
      </c>
      <c r="H680" s="43">
        <v>1421</v>
      </c>
      <c r="I680" s="44" t="s">
        <v>46</v>
      </c>
      <c r="J680" s="274" t="str">
        <f>IF(ISBLANK(INDEX('Policy Characteristics'!D:D,MATCH($C680,'Policy Characteristics'!$C:$C,0))),"",INDEX('Policy Characteristics'!D:D,MATCH($C680,'Policy Characteristics'!$C:$C,0)))</f>
        <v>Electrification + Hydrogen</v>
      </c>
      <c r="K680" s="272" t="str">
        <f>IF(ISBLANK(INDEX('Policy Characteristics'!E:E,MATCH($C680,'Policy Characteristics'!$C:$C,0))),"",INDEX('Policy Characteristics'!E:E,MATCH($C680,'Policy Characteristics'!$C:$C,0)))</f>
        <v>indst fuel type shifting</v>
      </c>
      <c r="L680" s="285">
        <f>IF(ISBLANK(INDEX('Policy Characteristics'!F:F,MATCH($C680,'Policy Characteristics'!$C:$C,0))),"",INDEX('Policy Characteristics'!F:F,MATCH($C680,'Policy Characteristics'!$C:$C,0)))</f>
        <v>0</v>
      </c>
      <c r="M680" s="285">
        <f>IF(ISBLANK(INDEX('Policy Characteristics'!G:G,MATCH($C680,'Policy Characteristics'!$C:$C,0))),"",INDEX('Policy Characteristics'!G:G,MATCH($C680,'Policy Characteristics'!$C:$C,0)))</f>
        <v>1</v>
      </c>
      <c r="N680" s="285">
        <f>IF(ISBLANK(INDEX('Policy Characteristics'!H:H,MATCH($C680,'Policy Characteristics'!$C:$C,0))),"",INDEX('Policy Characteristics'!H:H,MATCH($C680,'Policy Characteristics'!$C:$C,0)))</f>
        <v>0.01</v>
      </c>
      <c r="O680" s="272" t="str">
        <f>IF(ISBLANK(INDEX('Policy Characteristics'!I:I,MATCH($C680,'Policy Characteristics'!$C:$C,0))),"",INDEX('Policy Characteristics'!I:I,MATCH($C680,'Policy Characteristics'!$C:$C,0)))</f>
        <v>% of fuel shifted</v>
      </c>
      <c r="P680" s="27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272" t="str">
        <f>IF(ISBLANK(INDEX('Policy Characteristics'!K:K,MATCH($C680,'Policy Characteristics'!$C:$C,0))),"",INDEX('Policy Characteristics'!K:K,MATCH($C680,'Policy Characteristics'!$C:$C,0)))</f>
        <v>industry-ag-main.html#fuel-switching</v>
      </c>
      <c r="R680" s="272" t="str">
        <f>IF(ISBLANK(INDEX('Policy Characteristics'!L:L,MATCH($C680,'Policy Characteristics'!$C:$C,0))),"",INDEX('Policy Characteristics'!L:L,MATCH($C680,'Policy Characteristics'!$C:$C,0)))</f>
        <v>industry-elec-and-hydrogen.html</v>
      </c>
    </row>
    <row r="681" spans="1:18" x14ac:dyDescent="0.25">
      <c r="A681" s="272" t="str">
        <f>IF(ISBLANK(INDEX('Policy Characteristics'!A:A,MATCH($C681,'Policy Characteristics'!$C:$C,0))),"",INDEX('Policy Characteristics'!A:A,MATCH($C681,'Policy Characteristics'!$C:$C,0)))</f>
        <v>Industry</v>
      </c>
      <c r="B681" s="272" t="str">
        <f>IF(ISBLANK(INDEX('Policy Characteristics'!B:B,MATCH($C681,'Policy Characteristics'!$C:$C,0))),"",INDEX('Policy Characteristics'!B:B,MATCH($C681,'Policy Characteristics'!$C:$C,0)))</f>
        <v>Electrification + Hydrogen</v>
      </c>
      <c r="C681" s="274" t="str">
        <f t="shared" si="36"/>
        <v>Fraction of Industrial Fuel Use Shifted to Other Fuels</v>
      </c>
      <c r="D681" s="6" t="s">
        <v>3210</v>
      </c>
      <c r="E681" s="44" t="s">
        <v>2449</v>
      </c>
      <c r="F681" t="s">
        <v>3178</v>
      </c>
      <c r="G681" s="44" t="s">
        <v>3220</v>
      </c>
      <c r="H681" s="43">
        <v>1422</v>
      </c>
      <c r="I681" s="44" t="s">
        <v>46</v>
      </c>
      <c r="J681" s="274" t="str">
        <f>IF(ISBLANK(INDEX('Policy Characteristics'!D:D,MATCH($C681,'Policy Characteristics'!$C:$C,0))),"",INDEX('Policy Characteristics'!D:D,MATCH($C681,'Policy Characteristics'!$C:$C,0)))</f>
        <v>Electrification + Hydrogen</v>
      </c>
      <c r="K681" s="272" t="str">
        <f>IF(ISBLANK(INDEX('Policy Characteristics'!E:E,MATCH($C681,'Policy Characteristics'!$C:$C,0))),"",INDEX('Policy Characteristics'!E:E,MATCH($C681,'Policy Characteristics'!$C:$C,0)))</f>
        <v>indst fuel type shifting</v>
      </c>
      <c r="L681" s="285">
        <f>IF(ISBLANK(INDEX('Policy Characteristics'!F:F,MATCH($C681,'Policy Characteristics'!$C:$C,0))),"",INDEX('Policy Characteristics'!F:F,MATCH($C681,'Policy Characteristics'!$C:$C,0)))</f>
        <v>0</v>
      </c>
      <c r="M681" s="285">
        <f>IF(ISBLANK(INDEX('Policy Characteristics'!G:G,MATCH($C681,'Policy Characteristics'!$C:$C,0))),"",INDEX('Policy Characteristics'!G:G,MATCH($C681,'Policy Characteristics'!$C:$C,0)))</f>
        <v>1</v>
      </c>
      <c r="N681" s="285">
        <f>IF(ISBLANK(INDEX('Policy Characteristics'!H:H,MATCH($C681,'Policy Characteristics'!$C:$C,0))),"",INDEX('Policy Characteristics'!H:H,MATCH($C681,'Policy Characteristics'!$C:$C,0)))</f>
        <v>0.01</v>
      </c>
      <c r="O681" s="272" t="str">
        <f>IF(ISBLANK(INDEX('Policy Characteristics'!I:I,MATCH($C681,'Policy Characteristics'!$C:$C,0))),"",INDEX('Policy Characteristics'!I:I,MATCH($C681,'Policy Characteristics'!$C:$C,0)))</f>
        <v>% of fuel shifted</v>
      </c>
      <c r="P681" s="27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272" t="str">
        <f>IF(ISBLANK(INDEX('Policy Characteristics'!K:K,MATCH($C681,'Policy Characteristics'!$C:$C,0))),"",INDEX('Policy Characteristics'!K:K,MATCH($C681,'Policy Characteristics'!$C:$C,0)))</f>
        <v>industry-ag-main.html#fuel-switching</v>
      </c>
      <c r="R681" s="272" t="str">
        <f>IF(ISBLANK(INDEX('Policy Characteristics'!L:L,MATCH($C681,'Policy Characteristics'!$C:$C,0))),"",INDEX('Policy Characteristics'!L:L,MATCH($C681,'Policy Characteristics'!$C:$C,0)))</f>
        <v>industry-elec-and-hydrogen.html</v>
      </c>
    </row>
    <row r="682" spans="1:18" x14ac:dyDescent="0.25">
      <c r="A682" s="272" t="str">
        <f>IF(ISBLANK(INDEX('Policy Characteristics'!A:A,MATCH($C682,'Policy Characteristics'!$C:$C,0))),"",INDEX('Policy Characteristics'!A:A,MATCH($C682,'Policy Characteristics'!$C:$C,0)))</f>
        <v>Industry</v>
      </c>
      <c r="B682" s="272" t="str">
        <f>IF(ISBLANK(INDEX('Policy Characteristics'!B:B,MATCH($C682,'Policy Characteristics'!$C:$C,0))),"",INDEX('Policy Characteristics'!B:B,MATCH($C682,'Policy Characteristics'!$C:$C,0)))</f>
        <v>Electrification + Hydrogen</v>
      </c>
      <c r="C682" s="274" t="str">
        <f t="shared" si="36"/>
        <v>Fraction of Industrial Fuel Use Shifted to Other Fuels</v>
      </c>
      <c r="D682" s="6" t="s">
        <v>3210</v>
      </c>
      <c r="E682" s="44" t="s">
        <v>2450</v>
      </c>
      <c r="F682" t="s">
        <v>3178</v>
      </c>
      <c r="G682" s="44" t="s">
        <v>3221</v>
      </c>
      <c r="H682" s="43">
        <v>1423</v>
      </c>
      <c r="I682" s="44" t="s">
        <v>46</v>
      </c>
      <c r="J682" s="274" t="str">
        <f>IF(ISBLANK(INDEX('Policy Characteristics'!D:D,MATCH($C682,'Policy Characteristics'!$C:$C,0))),"",INDEX('Policy Characteristics'!D:D,MATCH($C682,'Policy Characteristics'!$C:$C,0)))</f>
        <v>Electrification + Hydrogen</v>
      </c>
      <c r="K682" s="272" t="str">
        <f>IF(ISBLANK(INDEX('Policy Characteristics'!E:E,MATCH($C682,'Policy Characteristics'!$C:$C,0))),"",INDEX('Policy Characteristics'!E:E,MATCH($C682,'Policy Characteristics'!$C:$C,0)))</f>
        <v>indst fuel type shifting</v>
      </c>
      <c r="L682" s="285">
        <f>IF(ISBLANK(INDEX('Policy Characteristics'!F:F,MATCH($C682,'Policy Characteristics'!$C:$C,0))),"",INDEX('Policy Characteristics'!F:F,MATCH($C682,'Policy Characteristics'!$C:$C,0)))</f>
        <v>0</v>
      </c>
      <c r="M682" s="285">
        <f>IF(ISBLANK(INDEX('Policy Characteristics'!G:G,MATCH($C682,'Policy Characteristics'!$C:$C,0))),"",INDEX('Policy Characteristics'!G:G,MATCH($C682,'Policy Characteristics'!$C:$C,0)))</f>
        <v>1</v>
      </c>
      <c r="N682" s="285">
        <f>IF(ISBLANK(INDEX('Policy Characteristics'!H:H,MATCH($C682,'Policy Characteristics'!$C:$C,0))),"",INDEX('Policy Characteristics'!H:H,MATCH($C682,'Policy Characteristics'!$C:$C,0)))</f>
        <v>0.01</v>
      </c>
      <c r="O682" s="272" t="str">
        <f>IF(ISBLANK(INDEX('Policy Characteristics'!I:I,MATCH($C682,'Policy Characteristics'!$C:$C,0))),"",INDEX('Policy Characteristics'!I:I,MATCH($C682,'Policy Characteristics'!$C:$C,0)))</f>
        <v>% of fuel shifted</v>
      </c>
      <c r="P682" s="27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272" t="str">
        <f>IF(ISBLANK(INDEX('Policy Characteristics'!K:K,MATCH($C682,'Policy Characteristics'!$C:$C,0))),"",INDEX('Policy Characteristics'!K:K,MATCH($C682,'Policy Characteristics'!$C:$C,0)))</f>
        <v>industry-ag-main.html#fuel-switching</v>
      </c>
      <c r="R682" s="272" t="str">
        <f>IF(ISBLANK(INDEX('Policy Characteristics'!L:L,MATCH($C682,'Policy Characteristics'!$C:$C,0))),"",INDEX('Policy Characteristics'!L:L,MATCH($C682,'Policy Characteristics'!$C:$C,0)))</f>
        <v>industry-elec-and-hydrogen.html</v>
      </c>
    </row>
    <row r="683" spans="1:18" x14ac:dyDescent="0.25">
      <c r="A683" s="272" t="str">
        <f>IF(ISBLANK(INDEX('Policy Characteristics'!A:A,MATCH($C683,'Policy Characteristics'!$C:$C,0))),"",INDEX('Policy Characteristics'!A:A,MATCH($C683,'Policy Characteristics'!$C:$C,0)))</f>
        <v>Industry</v>
      </c>
      <c r="B683" s="272" t="str">
        <f>IF(ISBLANK(INDEX('Policy Characteristics'!B:B,MATCH($C683,'Policy Characteristics'!$C:$C,0))),"",INDEX('Policy Characteristics'!B:B,MATCH($C683,'Policy Characteristics'!$C:$C,0)))</f>
        <v>Electrification + Hydrogen</v>
      </c>
      <c r="C683" s="274" t="str">
        <f t="shared" si="36"/>
        <v>Fraction of Industrial Fuel Use Shifted to Other Fuels</v>
      </c>
      <c r="D683" s="6" t="s">
        <v>3210</v>
      </c>
      <c r="E683" s="44" t="s">
        <v>2786</v>
      </c>
      <c r="F683" t="s">
        <v>3178</v>
      </c>
      <c r="G683" s="44" t="s">
        <v>3222</v>
      </c>
      <c r="H683" s="43">
        <v>1424</v>
      </c>
      <c r="I683" s="44" t="s">
        <v>46</v>
      </c>
      <c r="J683" s="274" t="str">
        <f>IF(ISBLANK(INDEX('Policy Characteristics'!D:D,MATCH($C683,'Policy Characteristics'!$C:$C,0))),"",INDEX('Policy Characteristics'!D:D,MATCH($C683,'Policy Characteristics'!$C:$C,0)))</f>
        <v>Electrification + Hydrogen</v>
      </c>
      <c r="K683" s="272" t="str">
        <f>IF(ISBLANK(INDEX('Policy Characteristics'!E:E,MATCH($C683,'Policy Characteristics'!$C:$C,0))),"",INDEX('Policy Characteristics'!E:E,MATCH($C683,'Policy Characteristics'!$C:$C,0)))</f>
        <v>indst fuel type shifting</v>
      </c>
      <c r="L683" s="285">
        <f>IF(ISBLANK(INDEX('Policy Characteristics'!F:F,MATCH($C683,'Policy Characteristics'!$C:$C,0))),"",INDEX('Policy Characteristics'!F:F,MATCH($C683,'Policy Characteristics'!$C:$C,0)))</f>
        <v>0</v>
      </c>
      <c r="M683" s="285">
        <f>IF(ISBLANK(INDEX('Policy Characteristics'!G:G,MATCH($C683,'Policy Characteristics'!$C:$C,0))),"",INDEX('Policy Characteristics'!G:G,MATCH($C683,'Policy Characteristics'!$C:$C,0)))</f>
        <v>1</v>
      </c>
      <c r="N683" s="285">
        <f>IF(ISBLANK(INDEX('Policy Characteristics'!H:H,MATCH($C683,'Policy Characteristics'!$C:$C,0))),"",INDEX('Policy Characteristics'!H:H,MATCH($C683,'Policy Characteristics'!$C:$C,0)))</f>
        <v>0.01</v>
      </c>
      <c r="O683" s="272" t="str">
        <f>IF(ISBLANK(INDEX('Policy Characteristics'!I:I,MATCH($C683,'Policy Characteristics'!$C:$C,0))),"",INDEX('Policy Characteristics'!I:I,MATCH($C683,'Policy Characteristics'!$C:$C,0)))</f>
        <v>% of fuel shifted</v>
      </c>
      <c r="P683" s="27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272" t="str">
        <f>IF(ISBLANK(INDEX('Policy Characteristics'!K:K,MATCH($C683,'Policy Characteristics'!$C:$C,0))),"",INDEX('Policy Characteristics'!K:K,MATCH($C683,'Policy Characteristics'!$C:$C,0)))</f>
        <v>industry-ag-main.html#fuel-switching</v>
      </c>
      <c r="R683" s="272" t="str">
        <f>IF(ISBLANK(INDEX('Policy Characteristics'!L:L,MATCH($C683,'Policy Characteristics'!$C:$C,0))),"",INDEX('Policy Characteristics'!L:L,MATCH($C683,'Policy Characteristics'!$C:$C,0)))</f>
        <v>industry-elec-and-hydrogen.html</v>
      </c>
    </row>
    <row r="684" spans="1:18" x14ac:dyDescent="0.25">
      <c r="A684" s="272" t="str">
        <f>IF(ISBLANK(INDEX('Policy Characteristics'!A:A,MATCH($C684,'Policy Characteristics'!$C:$C,0))),"",INDEX('Policy Characteristics'!A:A,MATCH($C684,'Policy Characteristics'!$C:$C,0)))</f>
        <v>Industry</v>
      </c>
      <c r="B684" s="272" t="str">
        <f>IF(ISBLANK(INDEX('Policy Characteristics'!B:B,MATCH($C684,'Policy Characteristics'!$C:$C,0))),"",INDEX('Policy Characteristics'!B:B,MATCH($C684,'Policy Characteristics'!$C:$C,0)))</f>
        <v>Electrification + Hydrogen</v>
      </c>
      <c r="C684" s="274" t="str">
        <f t="shared" si="36"/>
        <v>Fraction of Industrial Fuel Use Shifted to Other Fuels</v>
      </c>
      <c r="D684" s="6" t="s">
        <v>3210</v>
      </c>
      <c r="E684" s="44" t="s">
        <v>2787</v>
      </c>
      <c r="F684" t="s">
        <v>3178</v>
      </c>
      <c r="G684" s="44" t="s">
        <v>3223</v>
      </c>
      <c r="H684" s="43">
        <v>1425</v>
      </c>
      <c r="I684" s="44" t="s">
        <v>46</v>
      </c>
      <c r="J684" s="274" t="str">
        <f>IF(ISBLANK(INDEX('Policy Characteristics'!D:D,MATCH($C684,'Policy Characteristics'!$C:$C,0))),"",INDEX('Policy Characteristics'!D:D,MATCH($C684,'Policy Characteristics'!$C:$C,0)))</f>
        <v>Electrification + Hydrogen</v>
      </c>
      <c r="K684" s="272" t="str">
        <f>IF(ISBLANK(INDEX('Policy Characteristics'!E:E,MATCH($C684,'Policy Characteristics'!$C:$C,0))),"",INDEX('Policy Characteristics'!E:E,MATCH($C684,'Policy Characteristics'!$C:$C,0)))</f>
        <v>indst fuel type shifting</v>
      </c>
      <c r="L684" s="285">
        <f>IF(ISBLANK(INDEX('Policy Characteristics'!F:F,MATCH($C684,'Policy Characteristics'!$C:$C,0))),"",INDEX('Policy Characteristics'!F:F,MATCH($C684,'Policy Characteristics'!$C:$C,0)))</f>
        <v>0</v>
      </c>
      <c r="M684" s="285">
        <f>IF(ISBLANK(INDEX('Policy Characteristics'!G:G,MATCH($C684,'Policy Characteristics'!$C:$C,0))),"",INDEX('Policy Characteristics'!G:G,MATCH($C684,'Policy Characteristics'!$C:$C,0)))</f>
        <v>1</v>
      </c>
      <c r="N684" s="285">
        <f>IF(ISBLANK(INDEX('Policy Characteristics'!H:H,MATCH($C684,'Policy Characteristics'!$C:$C,0))),"",INDEX('Policy Characteristics'!H:H,MATCH($C684,'Policy Characteristics'!$C:$C,0)))</f>
        <v>0.01</v>
      </c>
      <c r="O684" s="272" t="str">
        <f>IF(ISBLANK(INDEX('Policy Characteristics'!I:I,MATCH($C684,'Policy Characteristics'!$C:$C,0))),"",INDEX('Policy Characteristics'!I:I,MATCH($C684,'Policy Characteristics'!$C:$C,0)))</f>
        <v>% of fuel shifted</v>
      </c>
      <c r="P684" s="27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272" t="str">
        <f>IF(ISBLANK(INDEX('Policy Characteristics'!K:K,MATCH($C684,'Policy Characteristics'!$C:$C,0))),"",INDEX('Policy Characteristics'!K:K,MATCH($C684,'Policy Characteristics'!$C:$C,0)))</f>
        <v>industry-ag-main.html#fuel-switching</v>
      </c>
      <c r="R684" s="272" t="str">
        <f>IF(ISBLANK(INDEX('Policy Characteristics'!L:L,MATCH($C684,'Policy Characteristics'!$C:$C,0))),"",INDEX('Policy Characteristics'!L:L,MATCH($C684,'Policy Characteristics'!$C:$C,0)))</f>
        <v>industry-elec-and-hydrogen.html</v>
      </c>
    </row>
    <row r="685" spans="1:18" x14ac:dyDescent="0.25">
      <c r="A685" s="272" t="str">
        <f>IF(ISBLANK(INDEX('Policy Characteristics'!A:A,MATCH($C685,'Policy Characteristics'!$C:$C,0))),"",INDEX('Policy Characteristics'!A:A,MATCH($C685,'Policy Characteristics'!$C:$C,0)))</f>
        <v>Industry</v>
      </c>
      <c r="B685" s="272" t="str">
        <f>IF(ISBLANK(INDEX('Policy Characteristics'!B:B,MATCH($C685,'Policy Characteristics'!$C:$C,0))),"",INDEX('Policy Characteristics'!B:B,MATCH($C685,'Policy Characteristics'!$C:$C,0)))</f>
        <v>Electrification + Hydrogen</v>
      </c>
      <c r="C685" s="274" t="str">
        <f t="shared" si="36"/>
        <v>Fraction of Industrial Fuel Use Shifted to Other Fuels</v>
      </c>
      <c r="D685" s="6" t="s">
        <v>3210</v>
      </c>
      <c r="E685" s="44" t="s">
        <v>2788</v>
      </c>
      <c r="F685" t="s">
        <v>3178</v>
      </c>
      <c r="G685" s="44" t="s">
        <v>3224</v>
      </c>
      <c r="H685" s="43">
        <v>1426</v>
      </c>
      <c r="I685" s="44" t="s">
        <v>46</v>
      </c>
      <c r="J685" s="274" t="str">
        <f>IF(ISBLANK(INDEX('Policy Characteristics'!D:D,MATCH($C685,'Policy Characteristics'!$C:$C,0))),"",INDEX('Policy Characteristics'!D:D,MATCH($C685,'Policy Characteristics'!$C:$C,0)))</f>
        <v>Electrification + Hydrogen</v>
      </c>
      <c r="K685" s="272" t="str">
        <f>IF(ISBLANK(INDEX('Policy Characteristics'!E:E,MATCH($C685,'Policy Characteristics'!$C:$C,0))),"",INDEX('Policy Characteristics'!E:E,MATCH($C685,'Policy Characteristics'!$C:$C,0)))</f>
        <v>indst fuel type shifting</v>
      </c>
      <c r="L685" s="285">
        <f>IF(ISBLANK(INDEX('Policy Characteristics'!F:F,MATCH($C685,'Policy Characteristics'!$C:$C,0))),"",INDEX('Policy Characteristics'!F:F,MATCH($C685,'Policy Characteristics'!$C:$C,0)))</f>
        <v>0</v>
      </c>
      <c r="M685" s="285">
        <f>IF(ISBLANK(INDEX('Policy Characteristics'!G:G,MATCH($C685,'Policy Characteristics'!$C:$C,0))),"",INDEX('Policy Characteristics'!G:G,MATCH($C685,'Policy Characteristics'!$C:$C,0)))</f>
        <v>1</v>
      </c>
      <c r="N685" s="285">
        <f>IF(ISBLANK(INDEX('Policy Characteristics'!H:H,MATCH($C685,'Policy Characteristics'!$C:$C,0))),"",INDEX('Policy Characteristics'!H:H,MATCH($C685,'Policy Characteristics'!$C:$C,0)))</f>
        <v>0.01</v>
      </c>
      <c r="O685" s="272" t="str">
        <f>IF(ISBLANK(INDEX('Policy Characteristics'!I:I,MATCH($C685,'Policy Characteristics'!$C:$C,0))),"",INDEX('Policy Characteristics'!I:I,MATCH($C685,'Policy Characteristics'!$C:$C,0)))</f>
        <v>% of fuel shifted</v>
      </c>
      <c r="P685" s="27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272" t="str">
        <f>IF(ISBLANK(INDEX('Policy Characteristics'!K:K,MATCH($C685,'Policy Characteristics'!$C:$C,0))),"",INDEX('Policy Characteristics'!K:K,MATCH($C685,'Policy Characteristics'!$C:$C,0)))</f>
        <v>industry-ag-main.html#fuel-switching</v>
      </c>
      <c r="R685" s="272" t="str">
        <f>IF(ISBLANK(INDEX('Policy Characteristics'!L:L,MATCH($C685,'Policy Characteristics'!$C:$C,0))),"",INDEX('Policy Characteristics'!L:L,MATCH($C685,'Policy Characteristics'!$C:$C,0)))</f>
        <v>industry-elec-and-hydrogen.html</v>
      </c>
    </row>
    <row r="686" spans="1:18" x14ac:dyDescent="0.25">
      <c r="A686" s="272" t="str">
        <f>IF(ISBLANK(INDEX('Policy Characteristics'!A:A,MATCH($C686,'Policy Characteristics'!$C:$C,0))),"",INDEX('Policy Characteristics'!A:A,MATCH($C686,'Policy Characteristics'!$C:$C,0)))</f>
        <v>Industry</v>
      </c>
      <c r="B686" s="272" t="str">
        <f>IF(ISBLANK(INDEX('Policy Characteristics'!B:B,MATCH($C686,'Policy Characteristics'!$C:$C,0))),"",INDEX('Policy Characteristics'!B:B,MATCH($C686,'Policy Characteristics'!$C:$C,0)))</f>
        <v>Electrification + Hydrogen</v>
      </c>
      <c r="C686" s="274" t="str">
        <f t="shared" si="36"/>
        <v>Fraction of Industrial Fuel Use Shifted to Other Fuels</v>
      </c>
      <c r="D686" s="6" t="s">
        <v>3210</v>
      </c>
      <c r="E686" s="44" t="s">
        <v>2785</v>
      </c>
      <c r="F686" t="s">
        <v>3178</v>
      </c>
      <c r="G686" s="44" t="s">
        <v>3225</v>
      </c>
      <c r="H686" s="43">
        <v>1427</v>
      </c>
      <c r="I686" s="44" t="s">
        <v>45</v>
      </c>
      <c r="J686" s="274" t="str">
        <f>IF(ISBLANK(INDEX('Policy Characteristics'!D:D,MATCH($C686,'Policy Characteristics'!$C:$C,0))),"",INDEX('Policy Characteristics'!D:D,MATCH($C686,'Policy Characteristics'!$C:$C,0)))</f>
        <v>Electrification + Hydrogen</v>
      </c>
      <c r="K686" s="272" t="str">
        <f>IF(ISBLANK(INDEX('Policy Characteristics'!E:E,MATCH($C686,'Policy Characteristics'!$C:$C,0))),"",INDEX('Policy Characteristics'!E:E,MATCH($C686,'Policy Characteristics'!$C:$C,0)))</f>
        <v>indst fuel type shifting</v>
      </c>
      <c r="L686" s="285">
        <f>IF(ISBLANK(INDEX('Policy Characteristics'!F:F,MATCH($C686,'Policy Characteristics'!$C:$C,0))),"",INDEX('Policy Characteristics'!F:F,MATCH($C686,'Policy Characteristics'!$C:$C,0)))</f>
        <v>0</v>
      </c>
      <c r="M686" s="285">
        <f>IF(ISBLANK(INDEX('Policy Characteristics'!G:G,MATCH($C686,'Policy Characteristics'!$C:$C,0))),"",INDEX('Policy Characteristics'!G:G,MATCH($C686,'Policy Characteristics'!$C:$C,0)))</f>
        <v>1</v>
      </c>
      <c r="N686" s="285">
        <f>IF(ISBLANK(INDEX('Policy Characteristics'!H:H,MATCH($C686,'Policy Characteristics'!$C:$C,0))),"",INDEX('Policy Characteristics'!H:H,MATCH($C686,'Policy Characteristics'!$C:$C,0)))</f>
        <v>0.01</v>
      </c>
      <c r="O686" s="272" t="str">
        <f>IF(ISBLANK(INDEX('Policy Characteristics'!I:I,MATCH($C686,'Policy Characteristics'!$C:$C,0))),"",INDEX('Policy Characteristics'!I:I,MATCH($C686,'Policy Characteristics'!$C:$C,0)))</f>
        <v>% of fuel shifted</v>
      </c>
      <c r="P686" s="27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272" t="str">
        <f>IF(ISBLANK(INDEX('Policy Characteristics'!K:K,MATCH($C686,'Policy Characteristics'!$C:$C,0))),"",INDEX('Policy Characteristics'!K:K,MATCH($C686,'Policy Characteristics'!$C:$C,0)))</f>
        <v>industry-ag-main.html#fuel-switching</v>
      </c>
      <c r="R686" s="272" t="str">
        <f>IF(ISBLANK(INDEX('Policy Characteristics'!L:L,MATCH($C686,'Policy Characteristics'!$C:$C,0))),"",INDEX('Policy Characteristics'!L:L,MATCH($C686,'Policy Characteristics'!$C:$C,0)))</f>
        <v>industry-elec-and-hydrogen.html</v>
      </c>
    </row>
    <row r="687" spans="1:18" x14ac:dyDescent="0.25">
      <c r="A687" s="272" t="str">
        <f>IF(ISBLANK(INDEX('Policy Characteristics'!A:A,MATCH($C687,'Policy Characteristics'!$C:$C,0))),"",INDEX('Policy Characteristics'!A:A,MATCH($C687,'Policy Characteristics'!$C:$C,0)))</f>
        <v>Industry</v>
      </c>
      <c r="B687" s="272" t="str">
        <f>IF(ISBLANK(INDEX('Policy Characteristics'!B:B,MATCH($C687,'Policy Characteristics'!$C:$C,0))),"",INDEX('Policy Characteristics'!B:B,MATCH($C687,'Policy Characteristics'!$C:$C,0)))</f>
        <v>Electrification + Hydrogen</v>
      </c>
      <c r="C687" s="274" t="str">
        <f t="shared" si="36"/>
        <v>Fraction of Industrial Fuel Use Shifted to Other Fuels</v>
      </c>
      <c r="D687" s="6" t="s">
        <v>3211</v>
      </c>
      <c r="E687" s="44" t="s">
        <v>2445</v>
      </c>
      <c r="F687" t="s">
        <v>3179</v>
      </c>
      <c r="G687" s="44" t="s">
        <v>3216</v>
      </c>
      <c r="H687" s="43">
        <v>1428</v>
      </c>
      <c r="I687" s="44" t="s">
        <v>45</v>
      </c>
      <c r="J687" s="274" t="str">
        <f>IF(ISBLANK(INDEX('Policy Characteristics'!D:D,MATCH($C687,'Policy Characteristics'!$C:$C,0))),"",INDEX('Policy Characteristics'!D:D,MATCH($C687,'Policy Characteristics'!$C:$C,0)))</f>
        <v>Electrification + Hydrogen</v>
      </c>
      <c r="K687" s="272" t="str">
        <f>IF(ISBLANK(INDEX('Policy Characteristics'!E:E,MATCH($C687,'Policy Characteristics'!$C:$C,0))),"",INDEX('Policy Characteristics'!E:E,MATCH($C687,'Policy Characteristics'!$C:$C,0)))</f>
        <v>indst fuel type shifting</v>
      </c>
      <c r="L687" s="285">
        <f>IF(ISBLANK(INDEX('Policy Characteristics'!F:F,MATCH($C687,'Policy Characteristics'!$C:$C,0))),"",INDEX('Policy Characteristics'!F:F,MATCH($C687,'Policy Characteristics'!$C:$C,0)))</f>
        <v>0</v>
      </c>
      <c r="M687" s="285">
        <f>IF(ISBLANK(INDEX('Policy Characteristics'!G:G,MATCH($C687,'Policy Characteristics'!$C:$C,0))),"",INDEX('Policy Characteristics'!G:G,MATCH($C687,'Policy Characteristics'!$C:$C,0)))</f>
        <v>1</v>
      </c>
      <c r="N687" s="285">
        <f>IF(ISBLANK(INDEX('Policy Characteristics'!H:H,MATCH($C687,'Policy Characteristics'!$C:$C,0))),"",INDEX('Policy Characteristics'!H:H,MATCH($C687,'Policy Characteristics'!$C:$C,0)))</f>
        <v>0.01</v>
      </c>
      <c r="O687" s="272" t="str">
        <f>IF(ISBLANK(INDEX('Policy Characteristics'!I:I,MATCH($C687,'Policy Characteristics'!$C:$C,0))),"",INDEX('Policy Characteristics'!I:I,MATCH($C687,'Policy Characteristics'!$C:$C,0)))</f>
        <v>% of fuel shifted</v>
      </c>
      <c r="P687" s="27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272" t="str">
        <f>IF(ISBLANK(INDEX('Policy Characteristics'!K:K,MATCH($C687,'Policy Characteristics'!$C:$C,0))),"",INDEX('Policy Characteristics'!K:K,MATCH($C687,'Policy Characteristics'!$C:$C,0)))</f>
        <v>industry-ag-main.html#fuel-switching</v>
      </c>
      <c r="R687" s="272" t="str">
        <f>IF(ISBLANK(INDEX('Policy Characteristics'!L:L,MATCH($C687,'Policy Characteristics'!$C:$C,0))),"",INDEX('Policy Characteristics'!L:L,MATCH($C687,'Policy Characteristics'!$C:$C,0)))</f>
        <v>industry-elec-and-hydrogen.html</v>
      </c>
    </row>
    <row r="688" spans="1:18" x14ac:dyDescent="0.25">
      <c r="A688" s="272" t="str">
        <f>IF(ISBLANK(INDEX('Policy Characteristics'!A:A,MATCH($C688,'Policy Characteristics'!$C:$C,0))),"",INDEX('Policy Characteristics'!A:A,MATCH($C688,'Policy Characteristics'!$C:$C,0)))</f>
        <v>Industry</v>
      </c>
      <c r="B688" s="272" t="str">
        <f>IF(ISBLANK(INDEX('Policy Characteristics'!B:B,MATCH($C688,'Policy Characteristics'!$C:$C,0))),"",INDEX('Policy Characteristics'!B:B,MATCH($C688,'Policy Characteristics'!$C:$C,0)))</f>
        <v>Electrification + Hydrogen</v>
      </c>
      <c r="C688" s="274" t="str">
        <f t="shared" si="36"/>
        <v>Fraction of Industrial Fuel Use Shifted to Other Fuels</v>
      </c>
      <c r="D688" s="6" t="s">
        <v>3211</v>
      </c>
      <c r="E688" s="44" t="s">
        <v>2446</v>
      </c>
      <c r="F688" t="s">
        <v>3179</v>
      </c>
      <c r="G688" s="44" t="s">
        <v>3217</v>
      </c>
      <c r="H688" s="43">
        <v>1429</v>
      </c>
      <c r="I688" s="44" t="s">
        <v>46</v>
      </c>
      <c r="J688" s="274" t="str">
        <f>IF(ISBLANK(INDEX('Policy Characteristics'!D:D,MATCH($C688,'Policy Characteristics'!$C:$C,0))),"",INDEX('Policy Characteristics'!D:D,MATCH($C688,'Policy Characteristics'!$C:$C,0)))</f>
        <v>Electrification + Hydrogen</v>
      </c>
      <c r="K688" s="272" t="str">
        <f>IF(ISBLANK(INDEX('Policy Characteristics'!E:E,MATCH($C688,'Policy Characteristics'!$C:$C,0))),"",INDEX('Policy Characteristics'!E:E,MATCH($C688,'Policy Characteristics'!$C:$C,0)))</f>
        <v>indst fuel type shifting</v>
      </c>
      <c r="L688" s="285">
        <f>IF(ISBLANK(INDEX('Policy Characteristics'!F:F,MATCH($C688,'Policy Characteristics'!$C:$C,0))),"",INDEX('Policy Characteristics'!F:F,MATCH($C688,'Policy Characteristics'!$C:$C,0)))</f>
        <v>0</v>
      </c>
      <c r="M688" s="285">
        <f>IF(ISBLANK(INDEX('Policy Characteristics'!G:G,MATCH($C688,'Policy Characteristics'!$C:$C,0))),"",INDEX('Policy Characteristics'!G:G,MATCH($C688,'Policy Characteristics'!$C:$C,0)))</f>
        <v>1</v>
      </c>
      <c r="N688" s="285">
        <f>IF(ISBLANK(INDEX('Policy Characteristics'!H:H,MATCH($C688,'Policy Characteristics'!$C:$C,0))),"",INDEX('Policy Characteristics'!H:H,MATCH($C688,'Policy Characteristics'!$C:$C,0)))</f>
        <v>0.01</v>
      </c>
      <c r="O688" s="272" t="str">
        <f>IF(ISBLANK(INDEX('Policy Characteristics'!I:I,MATCH($C688,'Policy Characteristics'!$C:$C,0))),"",INDEX('Policy Characteristics'!I:I,MATCH($C688,'Policy Characteristics'!$C:$C,0)))</f>
        <v>% of fuel shifted</v>
      </c>
      <c r="P688" s="27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272" t="str">
        <f>IF(ISBLANK(INDEX('Policy Characteristics'!K:K,MATCH($C688,'Policy Characteristics'!$C:$C,0))),"",INDEX('Policy Characteristics'!K:K,MATCH($C688,'Policy Characteristics'!$C:$C,0)))</f>
        <v>industry-ag-main.html#fuel-switching</v>
      </c>
      <c r="R688" s="272" t="str">
        <f>IF(ISBLANK(INDEX('Policy Characteristics'!L:L,MATCH($C688,'Policy Characteristics'!$C:$C,0))),"",INDEX('Policy Characteristics'!L:L,MATCH($C688,'Policy Characteristics'!$C:$C,0)))</f>
        <v>industry-elec-and-hydrogen.html</v>
      </c>
    </row>
    <row r="689" spans="1:18" x14ac:dyDescent="0.25">
      <c r="A689" s="272" t="str">
        <f>IF(ISBLANK(INDEX('Policy Characteristics'!A:A,MATCH($C689,'Policy Characteristics'!$C:$C,0))),"",INDEX('Policy Characteristics'!A:A,MATCH($C689,'Policy Characteristics'!$C:$C,0)))</f>
        <v>Industry</v>
      </c>
      <c r="B689" s="272" t="str">
        <f>IF(ISBLANK(INDEX('Policy Characteristics'!B:B,MATCH($C689,'Policy Characteristics'!$C:$C,0))),"",INDEX('Policy Characteristics'!B:B,MATCH($C689,'Policy Characteristics'!$C:$C,0)))</f>
        <v>Electrification + Hydrogen</v>
      </c>
      <c r="C689" s="274" t="str">
        <f t="shared" si="36"/>
        <v>Fraction of Industrial Fuel Use Shifted to Other Fuels</v>
      </c>
      <c r="D689" s="6" t="s">
        <v>3211</v>
      </c>
      <c r="E689" s="44" t="s">
        <v>2447</v>
      </c>
      <c r="F689" t="s">
        <v>3179</v>
      </c>
      <c r="G689" s="44" t="s">
        <v>3218</v>
      </c>
      <c r="H689" s="43">
        <v>1430</v>
      </c>
      <c r="I689" s="44" t="s">
        <v>46</v>
      </c>
      <c r="J689" s="274" t="str">
        <f>IF(ISBLANK(INDEX('Policy Characteristics'!D:D,MATCH($C689,'Policy Characteristics'!$C:$C,0))),"",INDEX('Policy Characteristics'!D:D,MATCH($C689,'Policy Characteristics'!$C:$C,0)))</f>
        <v>Electrification + Hydrogen</v>
      </c>
      <c r="K689" s="272" t="str">
        <f>IF(ISBLANK(INDEX('Policy Characteristics'!E:E,MATCH($C689,'Policy Characteristics'!$C:$C,0))),"",INDEX('Policy Characteristics'!E:E,MATCH($C689,'Policy Characteristics'!$C:$C,0)))</f>
        <v>indst fuel type shifting</v>
      </c>
      <c r="L689" s="285">
        <f>IF(ISBLANK(INDEX('Policy Characteristics'!F:F,MATCH($C689,'Policy Characteristics'!$C:$C,0))),"",INDEX('Policy Characteristics'!F:F,MATCH($C689,'Policy Characteristics'!$C:$C,0)))</f>
        <v>0</v>
      </c>
      <c r="M689" s="285">
        <f>IF(ISBLANK(INDEX('Policy Characteristics'!G:G,MATCH($C689,'Policy Characteristics'!$C:$C,0))),"",INDEX('Policy Characteristics'!G:G,MATCH($C689,'Policy Characteristics'!$C:$C,0)))</f>
        <v>1</v>
      </c>
      <c r="N689" s="285">
        <f>IF(ISBLANK(INDEX('Policy Characteristics'!H:H,MATCH($C689,'Policy Characteristics'!$C:$C,0))),"",INDEX('Policy Characteristics'!H:H,MATCH($C689,'Policy Characteristics'!$C:$C,0)))</f>
        <v>0.01</v>
      </c>
      <c r="O689" s="272" t="str">
        <f>IF(ISBLANK(INDEX('Policy Characteristics'!I:I,MATCH($C689,'Policy Characteristics'!$C:$C,0))),"",INDEX('Policy Characteristics'!I:I,MATCH($C689,'Policy Characteristics'!$C:$C,0)))</f>
        <v>% of fuel shifted</v>
      </c>
      <c r="P689" s="27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272" t="str">
        <f>IF(ISBLANK(INDEX('Policy Characteristics'!K:K,MATCH($C689,'Policy Characteristics'!$C:$C,0))),"",INDEX('Policy Characteristics'!K:K,MATCH($C689,'Policy Characteristics'!$C:$C,0)))</f>
        <v>industry-ag-main.html#fuel-switching</v>
      </c>
      <c r="R689" s="272" t="str">
        <f>IF(ISBLANK(INDEX('Policy Characteristics'!L:L,MATCH($C689,'Policy Characteristics'!$C:$C,0))),"",INDEX('Policy Characteristics'!L:L,MATCH($C689,'Policy Characteristics'!$C:$C,0)))</f>
        <v>industry-elec-and-hydrogen.html</v>
      </c>
    </row>
    <row r="690" spans="1:18" x14ac:dyDescent="0.25">
      <c r="A690" s="272" t="str">
        <f>IF(ISBLANK(INDEX('Policy Characteristics'!A:A,MATCH($C690,'Policy Characteristics'!$C:$C,0))),"",INDEX('Policy Characteristics'!A:A,MATCH($C690,'Policy Characteristics'!$C:$C,0)))</f>
        <v>Industry</v>
      </c>
      <c r="B690" s="272" t="str">
        <f>IF(ISBLANK(INDEX('Policy Characteristics'!B:B,MATCH($C690,'Policy Characteristics'!$C:$C,0))),"",INDEX('Policy Characteristics'!B:B,MATCH($C690,'Policy Characteristics'!$C:$C,0)))</f>
        <v>Electrification + Hydrogen</v>
      </c>
      <c r="C690" s="274" t="str">
        <f t="shared" si="36"/>
        <v>Fraction of Industrial Fuel Use Shifted to Other Fuels</v>
      </c>
      <c r="D690" s="6" t="s">
        <v>3211</v>
      </c>
      <c r="E690" s="44" t="s">
        <v>2448</v>
      </c>
      <c r="F690" t="s">
        <v>3179</v>
      </c>
      <c r="G690" s="44" t="s">
        <v>3219</v>
      </c>
      <c r="H690" s="43">
        <v>1431</v>
      </c>
      <c r="I690" s="44" t="s">
        <v>46</v>
      </c>
      <c r="J690" s="274" t="str">
        <f>IF(ISBLANK(INDEX('Policy Characteristics'!D:D,MATCH($C690,'Policy Characteristics'!$C:$C,0))),"",INDEX('Policy Characteristics'!D:D,MATCH($C690,'Policy Characteristics'!$C:$C,0)))</f>
        <v>Electrification + Hydrogen</v>
      </c>
      <c r="K690" s="272" t="str">
        <f>IF(ISBLANK(INDEX('Policy Characteristics'!E:E,MATCH($C690,'Policy Characteristics'!$C:$C,0))),"",INDEX('Policy Characteristics'!E:E,MATCH($C690,'Policy Characteristics'!$C:$C,0)))</f>
        <v>indst fuel type shifting</v>
      </c>
      <c r="L690" s="285">
        <f>IF(ISBLANK(INDEX('Policy Characteristics'!F:F,MATCH($C690,'Policy Characteristics'!$C:$C,0))),"",INDEX('Policy Characteristics'!F:F,MATCH($C690,'Policy Characteristics'!$C:$C,0)))</f>
        <v>0</v>
      </c>
      <c r="M690" s="285">
        <f>IF(ISBLANK(INDEX('Policy Characteristics'!G:G,MATCH($C690,'Policy Characteristics'!$C:$C,0))),"",INDEX('Policy Characteristics'!G:G,MATCH($C690,'Policy Characteristics'!$C:$C,0)))</f>
        <v>1</v>
      </c>
      <c r="N690" s="285">
        <f>IF(ISBLANK(INDEX('Policy Characteristics'!H:H,MATCH($C690,'Policy Characteristics'!$C:$C,0))),"",INDEX('Policy Characteristics'!H:H,MATCH($C690,'Policy Characteristics'!$C:$C,0)))</f>
        <v>0.01</v>
      </c>
      <c r="O690" s="272" t="str">
        <f>IF(ISBLANK(INDEX('Policy Characteristics'!I:I,MATCH($C690,'Policy Characteristics'!$C:$C,0))),"",INDEX('Policy Characteristics'!I:I,MATCH($C690,'Policy Characteristics'!$C:$C,0)))</f>
        <v>% of fuel shifted</v>
      </c>
      <c r="P690" s="27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272" t="str">
        <f>IF(ISBLANK(INDEX('Policy Characteristics'!K:K,MATCH($C690,'Policy Characteristics'!$C:$C,0))),"",INDEX('Policy Characteristics'!K:K,MATCH($C690,'Policy Characteristics'!$C:$C,0)))</f>
        <v>industry-ag-main.html#fuel-switching</v>
      </c>
      <c r="R690" s="272" t="str">
        <f>IF(ISBLANK(INDEX('Policy Characteristics'!L:L,MATCH($C690,'Policy Characteristics'!$C:$C,0))),"",INDEX('Policy Characteristics'!L:L,MATCH($C690,'Policy Characteristics'!$C:$C,0)))</f>
        <v>industry-elec-and-hydrogen.html</v>
      </c>
    </row>
    <row r="691" spans="1:18" x14ac:dyDescent="0.25">
      <c r="A691" s="272" t="str">
        <f>IF(ISBLANK(INDEX('Policy Characteristics'!A:A,MATCH($C691,'Policy Characteristics'!$C:$C,0))),"",INDEX('Policy Characteristics'!A:A,MATCH($C691,'Policy Characteristics'!$C:$C,0)))</f>
        <v>Industry</v>
      </c>
      <c r="B691" s="272" t="str">
        <f>IF(ISBLANK(INDEX('Policy Characteristics'!B:B,MATCH($C691,'Policy Characteristics'!$C:$C,0))),"",INDEX('Policy Characteristics'!B:B,MATCH($C691,'Policy Characteristics'!$C:$C,0)))</f>
        <v>Electrification + Hydrogen</v>
      </c>
      <c r="C691" s="274" t="str">
        <f t="shared" si="36"/>
        <v>Fraction of Industrial Fuel Use Shifted to Other Fuels</v>
      </c>
      <c r="D691" s="6" t="s">
        <v>3211</v>
      </c>
      <c r="E691" s="44" t="s">
        <v>2449</v>
      </c>
      <c r="F691" t="s">
        <v>3179</v>
      </c>
      <c r="G691" s="44" t="s">
        <v>3220</v>
      </c>
      <c r="H691" s="43">
        <v>1432</v>
      </c>
      <c r="I691" s="44" t="s">
        <v>46</v>
      </c>
      <c r="J691" s="274" t="str">
        <f>IF(ISBLANK(INDEX('Policy Characteristics'!D:D,MATCH($C691,'Policy Characteristics'!$C:$C,0))),"",INDEX('Policy Characteristics'!D:D,MATCH($C691,'Policy Characteristics'!$C:$C,0)))</f>
        <v>Electrification + Hydrogen</v>
      </c>
      <c r="K691" s="272" t="str">
        <f>IF(ISBLANK(INDEX('Policy Characteristics'!E:E,MATCH($C691,'Policy Characteristics'!$C:$C,0))),"",INDEX('Policy Characteristics'!E:E,MATCH($C691,'Policy Characteristics'!$C:$C,0)))</f>
        <v>indst fuel type shifting</v>
      </c>
      <c r="L691" s="285">
        <f>IF(ISBLANK(INDEX('Policy Characteristics'!F:F,MATCH($C691,'Policy Characteristics'!$C:$C,0))),"",INDEX('Policy Characteristics'!F:F,MATCH($C691,'Policy Characteristics'!$C:$C,0)))</f>
        <v>0</v>
      </c>
      <c r="M691" s="285">
        <f>IF(ISBLANK(INDEX('Policy Characteristics'!G:G,MATCH($C691,'Policy Characteristics'!$C:$C,0))),"",INDEX('Policy Characteristics'!G:G,MATCH($C691,'Policy Characteristics'!$C:$C,0)))</f>
        <v>1</v>
      </c>
      <c r="N691" s="285">
        <f>IF(ISBLANK(INDEX('Policy Characteristics'!H:H,MATCH($C691,'Policy Characteristics'!$C:$C,0))),"",INDEX('Policy Characteristics'!H:H,MATCH($C691,'Policy Characteristics'!$C:$C,0)))</f>
        <v>0.01</v>
      </c>
      <c r="O691" s="272" t="str">
        <f>IF(ISBLANK(INDEX('Policy Characteristics'!I:I,MATCH($C691,'Policy Characteristics'!$C:$C,0))),"",INDEX('Policy Characteristics'!I:I,MATCH($C691,'Policy Characteristics'!$C:$C,0)))</f>
        <v>% of fuel shifted</v>
      </c>
      <c r="P691" s="27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272" t="str">
        <f>IF(ISBLANK(INDEX('Policy Characteristics'!K:K,MATCH($C691,'Policy Characteristics'!$C:$C,0))),"",INDEX('Policy Characteristics'!K:K,MATCH($C691,'Policy Characteristics'!$C:$C,0)))</f>
        <v>industry-ag-main.html#fuel-switching</v>
      </c>
      <c r="R691" s="272" t="str">
        <f>IF(ISBLANK(INDEX('Policy Characteristics'!L:L,MATCH($C691,'Policy Characteristics'!$C:$C,0))),"",INDEX('Policy Characteristics'!L:L,MATCH($C691,'Policy Characteristics'!$C:$C,0)))</f>
        <v>industry-elec-and-hydrogen.html</v>
      </c>
    </row>
    <row r="692" spans="1:18" x14ac:dyDescent="0.25">
      <c r="A692" s="272" t="str">
        <f>IF(ISBLANK(INDEX('Policy Characteristics'!A:A,MATCH($C692,'Policy Characteristics'!$C:$C,0))),"",INDEX('Policy Characteristics'!A:A,MATCH($C692,'Policy Characteristics'!$C:$C,0)))</f>
        <v>Industry</v>
      </c>
      <c r="B692" s="272" t="str">
        <f>IF(ISBLANK(INDEX('Policy Characteristics'!B:B,MATCH($C692,'Policy Characteristics'!$C:$C,0))),"",INDEX('Policy Characteristics'!B:B,MATCH($C692,'Policy Characteristics'!$C:$C,0)))</f>
        <v>Electrification + Hydrogen</v>
      </c>
      <c r="C692" s="274" t="str">
        <f t="shared" si="36"/>
        <v>Fraction of Industrial Fuel Use Shifted to Other Fuels</v>
      </c>
      <c r="D692" s="6" t="s">
        <v>3211</v>
      </c>
      <c r="E692" s="44" t="s">
        <v>2450</v>
      </c>
      <c r="F692" t="s">
        <v>3179</v>
      </c>
      <c r="G692" s="44" t="s">
        <v>3221</v>
      </c>
      <c r="H692" s="43">
        <v>1433</v>
      </c>
      <c r="I692" s="44" t="s">
        <v>46</v>
      </c>
      <c r="J692" s="274" t="str">
        <f>IF(ISBLANK(INDEX('Policy Characteristics'!D:D,MATCH($C692,'Policy Characteristics'!$C:$C,0))),"",INDEX('Policy Characteristics'!D:D,MATCH($C692,'Policy Characteristics'!$C:$C,0)))</f>
        <v>Electrification + Hydrogen</v>
      </c>
      <c r="K692" s="272" t="str">
        <f>IF(ISBLANK(INDEX('Policy Characteristics'!E:E,MATCH($C692,'Policy Characteristics'!$C:$C,0))),"",INDEX('Policy Characteristics'!E:E,MATCH($C692,'Policy Characteristics'!$C:$C,0)))</f>
        <v>indst fuel type shifting</v>
      </c>
      <c r="L692" s="285">
        <f>IF(ISBLANK(INDEX('Policy Characteristics'!F:F,MATCH($C692,'Policy Characteristics'!$C:$C,0))),"",INDEX('Policy Characteristics'!F:F,MATCH($C692,'Policy Characteristics'!$C:$C,0)))</f>
        <v>0</v>
      </c>
      <c r="M692" s="285">
        <f>IF(ISBLANK(INDEX('Policy Characteristics'!G:G,MATCH($C692,'Policy Characteristics'!$C:$C,0))),"",INDEX('Policy Characteristics'!G:G,MATCH($C692,'Policy Characteristics'!$C:$C,0)))</f>
        <v>1</v>
      </c>
      <c r="N692" s="285">
        <f>IF(ISBLANK(INDEX('Policy Characteristics'!H:H,MATCH($C692,'Policy Characteristics'!$C:$C,0))),"",INDEX('Policy Characteristics'!H:H,MATCH($C692,'Policy Characteristics'!$C:$C,0)))</f>
        <v>0.01</v>
      </c>
      <c r="O692" s="272" t="str">
        <f>IF(ISBLANK(INDEX('Policy Characteristics'!I:I,MATCH($C692,'Policy Characteristics'!$C:$C,0))),"",INDEX('Policy Characteristics'!I:I,MATCH($C692,'Policy Characteristics'!$C:$C,0)))</f>
        <v>% of fuel shifted</v>
      </c>
      <c r="P692" s="27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272" t="str">
        <f>IF(ISBLANK(INDEX('Policy Characteristics'!K:K,MATCH($C692,'Policy Characteristics'!$C:$C,0))),"",INDEX('Policy Characteristics'!K:K,MATCH($C692,'Policy Characteristics'!$C:$C,0)))</f>
        <v>industry-ag-main.html#fuel-switching</v>
      </c>
      <c r="R692" s="272" t="str">
        <f>IF(ISBLANK(INDEX('Policy Characteristics'!L:L,MATCH($C692,'Policy Characteristics'!$C:$C,0))),"",INDEX('Policy Characteristics'!L:L,MATCH($C692,'Policy Characteristics'!$C:$C,0)))</f>
        <v>industry-elec-and-hydrogen.html</v>
      </c>
    </row>
    <row r="693" spans="1:18" x14ac:dyDescent="0.25">
      <c r="A693" s="272" t="str">
        <f>IF(ISBLANK(INDEX('Policy Characteristics'!A:A,MATCH($C693,'Policy Characteristics'!$C:$C,0))),"",INDEX('Policy Characteristics'!A:A,MATCH($C693,'Policy Characteristics'!$C:$C,0)))</f>
        <v>Industry</v>
      </c>
      <c r="B693" s="272" t="str">
        <f>IF(ISBLANK(INDEX('Policy Characteristics'!B:B,MATCH($C693,'Policy Characteristics'!$C:$C,0))),"",INDEX('Policy Characteristics'!B:B,MATCH($C693,'Policy Characteristics'!$C:$C,0)))</f>
        <v>Electrification + Hydrogen</v>
      </c>
      <c r="C693" s="274" t="str">
        <f t="shared" si="36"/>
        <v>Fraction of Industrial Fuel Use Shifted to Other Fuels</v>
      </c>
      <c r="D693" s="6" t="s">
        <v>3211</v>
      </c>
      <c r="E693" s="44" t="s">
        <v>2786</v>
      </c>
      <c r="F693" t="s">
        <v>3179</v>
      </c>
      <c r="G693" s="44" t="s">
        <v>3222</v>
      </c>
      <c r="H693" s="43">
        <v>1434</v>
      </c>
      <c r="I693" s="44" t="s">
        <v>46</v>
      </c>
      <c r="J693" s="274" t="str">
        <f>IF(ISBLANK(INDEX('Policy Characteristics'!D:D,MATCH($C693,'Policy Characteristics'!$C:$C,0))),"",INDEX('Policy Characteristics'!D:D,MATCH($C693,'Policy Characteristics'!$C:$C,0)))</f>
        <v>Electrification + Hydrogen</v>
      </c>
      <c r="K693" s="272" t="str">
        <f>IF(ISBLANK(INDEX('Policy Characteristics'!E:E,MATCH($C693,'Policy Characteristics'!$C:$C,0))),"",INDEX('Policy Characteristics'!E:E,MATCH($C693,'Policy Characteristics'!$C:$C,0)))</f>
        <v>indst fuel type shifting</v>
      </c>
      <c r="L693" s="285">
        <f>IF(ISBLANK(INDEX('Policy Characteristics'!F:F,MATCH($C693,'Policy Characteristics'!$C:$C,0))),"",INDEX('Policy Characteristics'!F:F,MATCH($C693,'Policy Characteristics'!$C:$C,0)))</f>
        <v>0</v>
      </c>
      <c r="M693" s="285">
        <f>IF(ISBLANK(INDEX('Policy Characteristics'!G:G,MATCH($C693,'Policy Characteristics'!$C:$C,0))),"",INDEX('Policy Characteristics'!G:G,MATCH($C693,'Policy Characteristics'!$C:$C,0)))</f>
        <v>1</v>
      </c>
      <c r="N693" s="285">
        <f>IF(ISBLANK(INDEX('Policy Characteristics'!H:H,MATCH($C693,'Policy Characteristics'!$C:$C,0))),"",INDEX('Policy Characteristics'!H:H,MATCH($C693,'Policy Characteristics'!$C:$C,0)))</f>
        <v>0.01</v>
      </c>
      <c r="O693" s="272" t="str">
        <f>IF(ISBLANK(INDEX('Policy Characteristics'!I:I,MATCH($C693,'Policy Characteristics'!$C:$C,0))),"",INDEX('Policy Characteristics'!I:I,MATCH($C693,'Policy Characteristics'!$C:$C,0)))</f>
        <v>% of fuel shifted</v>
      </c>
      <c r="P693" s="27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272" t="str">
        <f>IF(ISBLANK(INDEX('Policy Characteristics'!K:K,MATCH($C693,'Policy Characteristics'!$C:$C,0))),"",INDEX('Policy Characteristics'!K:K,MATCH($C693,'Policy Characteristics'!$C:$C,0)))</f>
        <v>industry-ag-main.html#fuel-switching</v>
      </c>
      <c r="R693" s="272" t="str">
        <f>IF(ISBLANK(INDEX('Policy Characteristics'!L:L,MATCH($C693,'Policy Characteristics'!$C:$C,0))),"",INDEX('Policy Characteristics'!L:L,MATCH($C693,'Policy Characteristics'!$C:$C,0)))</f>
        <v>industry-elec-and-hydrogen.html</v>
      </c>
    </row>
    <row r="694" spans="1:18" x14ac:dyDescent="0.25">
      <c r="A694" s="272" t="str">
        <f>IF(ISBLANK(INDEX('Policy Characteristics'!A:A,MATCH($C694,'Policy Characteristics'!$C:$C,0))),"",INDEX('Policy Characteristics'!A:A,MATCH($C694,'Policy Characteristics'!$C:$C,0)))</f>
        <v>Industry</v>
      </c>
      <c r="B694" s="272" t="str">
        <f>IF(ISBLANK(INDEX('Policy Characteristics'!B:B,MATCH($C694,'Policy Characteristics'!$C:$C,0))),"",INDEX('Policy Characteristics'!B:B,MATCH($C694,'Policy Characteristics'!$C:$C,0)))</f>
        <v>Electrification + Hydrogen</v>
      </c>
      <c r="C694" s="274" t="str">
        <f t="shared" si="36"/>
        <v>Fraction of Industrial Fuel Use Shifted to Other Fuels</v>
      </c>
      <c r="D694" s="6" t="s">
        <v>3211</v>
      </c>
      <c r="E694" s="44" t="s">
        <v>2787</v>
      </c>
      <c r="F694" t="s">
        <v>3179</v>
      </c>
      <c r="G694" s="44" t="s">
        <v>3223</v>
      </c>
      <c r="H694" s="43">
        <v>1435</v>
      </c>
      <c r="I694" s="44" t="s">
        <v>46</v>
      </c>
      <c r="J694" s="274" t="str">
        <f>IF(ISBLANK(INDEX('Policy Characteristics'!D:D,MATCH($C694,'Policy Characteristics'!$C:$C,0))),"",INDEX('Policy Characteristics'!D:D,MATCH($C694,'Policy Characteristics'!$C:$C,0)))</f>
        <v>Electrification + Hydrogen</v>
      </c>
      <c r="K694" s="272" t="str">
        <f>IF(ISBLANK(INDEX('Policy Characteristics'!E:E,MATCH($C694,'Policy Characteristics'!$C:$C,0))),"",INDEX('Policy Characteristics'!E:E,MATCH($C694,'Policy Characteristics'!$C:$C,0)))</f>
        <v>indst fuel type shifting</v>
      </c>
      <c r="L694" s="285">
        <f>IF(ISBLANK(INDEX('Policy Characteristics'!F:F,MATCH($C694,'Policy Characteristics'!$C:$C,0))),"",INDEX('Policy Characteristics'!F:F,MATCH($C694,'Policy Characteristics'!$C:$C,0)))</f>
        <v>0</v>
      </c>
      <c r="M694" s="285">
        <f>IF(ISBLANK(INDEX('Policy Characteristics'!G:G,MATCH($C694,'Policy Characteristics'!$C:$C,0))),"",INDEX('Policy Characteristics'!G:G,MATCH($C694,'Policy Characteristics'!$C:$C,0)))</f>
        <v>1</v>
      </c>
      <c r="N694" s="285">
        <f>IF(ISBLANK(INDEX('Policy Characteristics'!H:H,MATCH($C694,'Policy Characteristics'!$C:$C,0))),"",INDEX('Policy Characteristics'!H:H,MATCH($C694,'Policy Characteristics'!$C:$C,0)))</f>
        <v>0.01</v>
      </c>
      <c r="O694" s="272" t="str">
        <f>IF(ISBLANK(INDEX('Policy Characteristics'!I:I,MATCH($C694,'Policy Characteristics'!$C:$C,0))),"",INDEX('Policy Characteristics'!I:I,MATCH($C694,'Policy Characteristics'!$C:$C,0)))</f>
        <v>% of fuel shifted</v>
      </c>
      <c r="P694" s="27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272" t="str">
        <f>IF(ISBLANK(INDEX('Policy Characteristics'!K:K,MATCH($C694,'Policy Characteristics'!$C:$C,0))),"",INDEX('Policy Characteristics'!K:K,MATCH($C694,'Policy Characteristics'!$C:$C,0)))</f>
        <v>industry-ag-main.html#fuel-switching</v>
      </c>
      <c r="R694" s="272" t="str">
        <f>IF(ISBLANK(INDEX('Policy Characteristics'!L:L,MATCH($C694,'Policy Characteristics'!$C:$C,0))),"",INDEX('Policy Characteristics'!L:L,MATCH($C694,'Policy Characteristics'!$C:$C,0)))</f>
        <v>industry-elec-and-hydrogen.html</v>
      </c>
    </row>
    <row r="695" spans="1:18" x14ac:dyDescent="0.25">
      <c r="A695" s="272" t="str">
        <f>IF(ISBLANK(INDEX('Policy Characteristics'!A:A,MATCH($C695,'Policy Characteristics'!$C:$C,0))),"",INDEX('Policy Characteristics'!A:A,MATCH($C695,'Policy Characteristics'!$C:$C,0)))</f>
        <v>Industry</v>
      </c>
      <c r="B695" s="272" t="str">
        <f>IF(ISBLANK(INDEX('Policy Characteristics'!B:B,MATCH($C695,'Policy Characteristics'!$C:$C,0))),"",INDEX('Policy Characteristics'!B:B,MATCH($C695,'Policy Characteristics'!$C:$C,0)))</f>
        <v>Electrification + Hydrogen</v>
      </c>
      <c r="C695" s="274" t="str">
        <f t="shared" si="36"/>
        <v>Fraction of Industrial Fuel Use Shifted to Other Fuels</v>
      </c>
      <c r="D695" s="6" t="s">
        <v>3211</v>
      </c>
      <c r="E695" s="44" t="s">
        <v>2788</v>
      </c>
      <c r="F695" t="s">
        <v>3179</v>
      </c>
      <c r="G695" s="44" t="s">
        <v>3224</v>
      </c>
      <c r="H695" s="43">
        <v>1436</v>
      </c>
      <c r="I695" s="44" t="s">
        <v>46</v>
      </c>
      <c r="J695" s="274" t="str">
        <f>IF(ISBLANK(INDEX('Policy Characteristics'!D:D,MATCH($C695,'Policy Characteristics'!$C:$C,0))),"",INDEX('Policy Characteristics'!D:D,MATCH($C695,'Policy Characteristics'!$C:$C,0)))</f>
        <v>Electrification + Hydrogen</v>
      </c>
      <c r="K695" s="272" t="str">
        <f>IF(ISBLANK(INDEX('Policy Characteristics'!E:E,MATCH($C695,'Policy Characteristics'!$C:$C,0))),"",INDEX('Policy Characteristics'!E:E,MATCH($C695,'Policy Characteristics'!$C:$C,0)))</f>
        <v>indst fuel type shifting</v>
      </c>
      <c r="L695" s="285">
        <f>IF(ISBLANK(INDEX('Policy Characteristics'!F:F,MATCH($C695,'Policy Characteristics'!$C:$C,0))),"",INDEX('Policy Characteristics'!F:F,MATCH($C695,'Policy Characteristics'!$C:$C,0)))</f>
        <v>0</v>
      </c>
      <c r="M695" s="285">
        <f>IF(ISBLANK(INDEX('Policy Characteristics'!G:G,MATCH($C695,'Policy Characteristics'!$C:$C,0))),"",INDEX('Policy Characteristics'!G:G,MATCH($C695,'Policy Characteristics'!$C:$C,0)))</f>
        <v>1</v>
      </c>
      <c r="N695" s="285">
        <f>IF(ISBLANK(INDEX('Policy Characteristics'!H:H,MATCH($C695,'Policy Characteristics'!$C:$C,0))),"",INDEX('Policy Characteristics'!H:H,MATCH($C695,'Policy Characteristics'!$C:$C,0)))</f>
        <v>0.01</v>
      </c>
      <c r="O695" s="272" t="str">
        <f>IF(ISBLANK(INDEX('Policy Characteristics'!I:I,MATCH($C695,'Policy Characteristics'!$C:$C,0))),"",INDEX('Policy Characteristics'!I:I,MATCH($C695,'Policy Characteristics'!$C:$C,0)))</f>
        <v>% of fuel shifted</v>
      </c>
      <c r="P695" s="27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272" t="str">
        <f>IF(ISBLANK(INDEX('Policy Characteristics'!K:K,MATCH($C695,'Policy Characteristics'!$C:$C,0))),"",INDEX('Policy Characteristics'!K:K,MATCH($C695,'Policy Characteristics'!$C:$C,0)))</f>
        <v>industry-ag-main.html#fuel-switching</v>
      </c>
      <c r="R695" s="272" t="str">
        <f>IF(ISBLANK(INDEX('Policy Characteristics'!L:L,MATCH($C695,'Policy Characteristics'!$C:$C,0))),"",INDEX('Policy Characteristics'!L:L,MATCH($C695,'Policy Characteristics'!$C:$C,0)))</f>
        <v>industry-elec-and-hydrogen.html</v>
      </c>
    </row>
    <row r="696" spans="1:18" x14ac:dyDescent="0.25">
      <c r="A696" s="272" t="str">
        <f>IF(ISBLANK(INDEX('Policy Characteristics'!A:A,MATCH($C696,'Policy Characteristics'!$C:$C,0))),"",INDEX('Policy Characteristics'!A:A,MATCH($C696,'Policy Characteristics'!$C:$C,0)))</f>
        <v>Industry</v>
      </c>
      <c r="B696" s="272" t="str">
        <f>IF(ISBLANK(INDEX('Policy Characteristics'!B:B,MATCH($C696,'Policy Characteristics'!$C:$C,0))),"",INDEX('Policy Characteristics'!B:B,MATCH($C696,'Policy Characteristics'!$C:$C,0)))</f>
        <v>Electrification + Hydrogen</v>
      </c>
      <c r="C696" s="274" t="str">
        <f t="shared" si="36"/>
        <v>Fraction of Industrial Fuel Use Shifted to Other Fuels</v>
      </c>
      <c r="D696" s="6" t="s">
        <v>3211</v>
      </c>
      <c r="E696" s="44" t="s">
        <v>2785</v>
      </c>
      <c r="F696" t="s">
        <v>3179</v>
      </c>
      <c r="G696" s="44" t="s">
        <v>3225</v>
      </c>
      <c r="H696" s="43">
        <v>1437</v>
      </c>
      <c r="I696" s="44" t="s">
        <v>45</v>
      </c>
      <c r="J696" s="274" t="str">
        <f>IF(ISBLANK(INDEX('Policy Characteristics'!D:D,MATCH($C696,'Policy Characteristics'!$C:$C,0))),"",INDEX('Policy Characteristics'!D:D,MATCH($C696,'Policy Characteristics'!$C:$C,0)))</f>
        <v>Electrification + Hydrogen</v>
      </c>
      <c r="K696" s="272" t="str">
        <f>IF(ISBLANK(INDEX('Policy Characteristics'!E:E,MATCH($C696,'Policy Characteristics'!$C:$C,0))),"",INDEX('Policy Characteristics'!E:E,MATCH($C696,'Policy Characteristics'!$C:$C,0)))</f>
        <v>indst fuel type shifting</v>
      </c>
      <c r="L696" s="285">
        <f>IF(ISBLANK(INDEX('Policy Characteristics'!F:F,MATCH($C696,'Policy Characteristics'!$C:$C,0))),"",INDEX('Policy Characteristics'!F:F,MATCH($C696,'Policy Characteristics'!$C:$C,0)))</f>
        <v>0</v>
      </c>
      <c r="M696" s="285">
        <f>IF(ISBLANK(INDEX('Policy Characteristics'!G:G,MATCH($C696,'Policy Characteristics'!$C:$C,0))),"",INDEX('Policy Characteristics'!G:G,MATCH($C696,'Policy Characteristics'!$C:$C,0)))</f>
        <v>1</v>
      </c>
      <c r="N696" s="285">
        <f>IF(ISBLANK(INDEX('Policy Characteristics'!H:H,MATCH($C696,'Policy Characteristics'!$C:$C,0))),"",INDEX('Policy Characteristics'!H:H,MATCH($C696,'Policy Characteristics'!$C:$C,0)))</f>
        <v>0.01</v>
      </c>
      <c r="O696" s="272" t="str">
        <f>IF(ISBLANK(INDEX('Policy Characteristics'!I:I,MATCH($C696,'Policy Characteristics'!$C:$C,0))),"",INDEX('Policy Characteristics'!I:I,MATCH($C696,'Policy Characteristics'!$C:$C,0)))</f>
        <v>% of fuel shifted</v>
      </c>
      <c r="P696" s="27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272" t="str">
        <f>IF(ISBLANK(INDEX('Policy Characteristics'!K:K,MATCH($C696,'Policy Characteristics'!$C:$C,0))),"",INDEX('Policy Characteristics'!K:K,MATCH($C696,'Policy Characteristics'!$C:$C,0)))</f>
        <v>industry-ag-main.html#fuel-switching</v>
      </c>
      <c r="R696" s="272" t="str">
        <f>IF(ISBLANK(INDEX('Policy Characteristics'!L:L,MATCH($C696,'Policy Characteristics'!$C:$C,0))),"",INDEX('Policy Characteristics'!L:L,MATCH($C696,'Policy Characteristics'!$C:$C,0)))</f>
        <v>industry-elec-and-hydrogen.html</v>
      </c>
    </row>
    <row r="697" spans="1:18" x14ac:dyDescent="0.25">
      <c r="A697" s="272" t="str">
        <f>IF(ISBLANK(INDEX('Policy Characteristics'!A:A,MATCH($C697,'Policy Characteristics'!$C:$C,0))),"",INDEX('Policy Characteristics'!A:A,MATCH($C697,'Policy Characteristics'!$C:$C,0)))</f>
        <v>Industry</v>
      </c>
      <c r="B697" s="272" t="str">
        <f>IF(ISBLANK(INDEX('Policy Characteristics'!B:B,MATCH($C697,'Policy Characteristics'!$C:$C,0))),"",INDEX('Policy Characteristics'!B:B,MATCH($C697,'Policy Characteristics'!$C:$C,0)))</f>
        <v>Electrification + Hydrogen</v>
      </c>
      <c r="C697" s="274" t="str">
        <f t="shared" si="36"/>
        <v>Fraction of Industrial Fuel Use Shifted to Other Fuels</v>
      </c>
      <c r="D697" s="6" t="s">
        <v>3212</v>
      </c>
      <c r="E697" s="44" t="s">
        <v>2445</v>
      </c>
      <c r="F697" t="s">
        <v>3215</v>
      </c>
      <c r="G697" s="44" t="s">
        <v>3216</v>
      </c>
      <c r="H697" s="43">
        <v>1438</v>
      </c>
      <c r="I697" s="44" t="s">
        <v>46</v>
      </c>
      <c r="J697" s="274" t="str">
        <f>IF(ISBLANK(INDEX('Policy Characteristics'!D:D,MATCH($C697,'Policy Characteristics'!$C:$C,0))),"",INDEX('Policy Characteristics'!D:D,MATCH($C697,'Policy Characteristics'!$C:$C,0)))</f>
        <v>Electrification + Hydrogen</v>
      </c>
      <c r="K697" s="272" t="str">
        <f>IF(ISBLANK(INDEX('Policy Characteristics'!E:E,MATCH($C697,'Policy Characteristics'!$C:$C,0))),"",INDEX('Policy Characteristics'!E:E,MATCH($C697,'Policy Characteristics'!$C:$C,0)))</f>
        <v>indst fuel type shifting</v>
      </c>
      <c r="L697" s="285">
        <f>IF(ISBLANK(INDEX('Policy Characteristics'!F:F,MATCH($C697,'Policy Characteristics'!$C:$C,0))),"",INDEX('Policy Characteristics'!F:F,MATCH($C697,'Policy Characteristics'!$C:$C,0)))</f>
        <v>0</v>
      </c>
      <c r="M697" s="285">
        <f>IF(ISBLANK(INDEX('Policy Characteristics'!G:G,MATCH($C697,'Policy Characteristics'!$C:$C,0))),"",INDEX('Policy Characteristics'!G:G,MATCH($C697,'Policy Characteristics'!$C:$C,0)))</f>
        <v>1</v>
      </c>
      <c r="N697" s="285">
        <f>IF(ISBLANK(INDEX('Policy Characteristics'!H:H,MATCH($C697,'Policy Characteristics'!$C:$C,0))),"",INDEX('Policy Characteristics'!H:H,MATCH($C697,'Policy Characteristics'!$C:$C,0)))</f>
        <v>0.01</v>
      </c>
      <c r="O697" s="272" t="str">
        <f>IF(ISBLANK(INDEX('Policy Characteristics'!I:I,MATCH($C697,'Policy Characteristics'!$C:$C,0))),"",INDEX('Policy Characteristics'!I:I,MATCH($C697,'Policy Characteristics'!$C:$C,0)))</f>
        <v>% of fuel shifted</v>
      </c>
      <c r="P697" s="27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272" t="str">
        <f>IF(ISBLANK(INDEX('Policy Characteristics'!K:K,MATCH($C697,'Policy Characteristics'!$C:$C,0))),"",INDEX('Policy Characteristics'!K:K,MATCH($C697,'Policy Characteristics'!$C:$C,0)))</f>
        <v>industry-ag-main.html#fuel-switching</v>
      </c>
      <c r="R697" s="272" t="str">
        <f>IF(ISBLANK(INDEX('Policy Characteristics'!L:L,MATCH($C697,'Policy Characteristics'!$C:$C,0))),"",INDEX('Policy Characteristics'!L:L,MATCH($C697,'Policy Characteristics'!$C:$C,0)))</f>
        <v>industry-elec-and-hydrogen.html</v>
      </c>
    </row>
    <row r="698" spans="1:18" x14ac:dyDescent="0.25">
      <c r="A698" s="272" t="str">
        <f>IF(ISBLANK(INDEX('Policy Characteristics'!A:A,MATCH($C698,'Policy Characteristics'!$C:$C,0))),"",INDEX('Policy Characteristics'!A:A,MATCH($C698,'Policy Characteristics'!$C:$C,0)))</f>
        <v>Industry</v>
      </c>
      <c r="B698" s="272" t="str">
        <f>IF(ISBLANK(INDEX('Policy Characteristics'!B:B,MATCH($C698,'Policy Characteristics'!$C:$C,0))),"",INDEX('Policy Characteristics'!B:B,MATCH($C698,'Policy Characteristics'!$C:$C,0)))</f>
        <v>Electrification + Hydrogen</v>
      </c>
      <c r="C698" s="274" t="str">
        <f t="shared" si="36"/>
        <v>Fraction of Industrial Fuel Use Shifted to Other Fuels</v>
      </c>
      <c r="D698" s="6" t="s">
        <v>3212</v>
      </c>
      <c r="E698" s="44" t="s">
        <v>2446</v>
      </c>
      <c r="F698" t="s">
        <v>3215</v>
      </c>
      <c r="G698" s="44" t="s">
        <v>3217</v>
      </c>
      <c r="H698" s="43">
        <v>1439</v>
      </c>
      <c r="I698" s="44" t="s">
        <v>46</v>
      </c>
      <c r="J698" s="274" t="str">
        <f>IF(ISBLANK(INDEX('Policy Characteristics'!D:D,MATCH($C698,'Policy Characteristics'!$C:$C,0))),"",INDEX('Policy Characteristics'!D:D,MATCH($C698,'Policy Characteristics'!$C:$C,0)))</f>
        <v>Electrification + Hydrogen</v>
      </c>
      <c r="K698" s="272" t="str">
        <f>IF(ISBLANK(INDEX('Policy Characteristics'!E:E,MATCH($C698,'Policy Characteristics'!$C:$C,0))),"",INDEX('Policy Characteristics'!E:E,MATCH($C698,'Policy Characteristics'!$C:$C,0)))</f>
        <v>indst fuel type shifting</v>
      </c>
      <c r="L698" s="285">
        <f>IF(ISBLANK(INDEX('Policy Characteristics'!F:F,MATCH($C698,'Policy Characteristics'!$C:$C,0))),"",INDEX('Policy Characteristics'!F:F,MATCH($C698,'Policy Characteristics'!$C:$C,0)))</f>
        <v>0</v>
      </c>
      <c r="M698" s="285">
        <f>IF(ISBLANK(INDEX('Policy Characteristics'!G:G,MATCH($C698,'Policy Characteristics'!$C:$C,0))),"",INDEX('Policy Characteristics'!G:G,MATCH($C698,'Policy Characteristics'!$C:$C,0)))</f>
        <v>1</v>
      </c>
      <c r="N698" s="285">
        <f>IF(ISBLANK(INDEX('Policy Characteristics'!H:H,MATCH($C698,'Policy Characteristics'!$C:$C,0))),"",INDEX('Policy Characteristics'!H:H,MATCH($C698,'Policy Characteristics'!$C:$C,0)))</f>
        <v>0.01</v>
      </c>
      <c r="O698" s="272" t="str">
        <f>IF(ISBLANK(INDEX('Policy Characteristics'!I:I,MATCH($C698,'Policy Characteristics'!$C:$C,0))),"",INDEX('Policy Characteristics'!I:I,MATCH($C698,'Policy Characteristics'!$C:$C,0)))</f>
        <v>% of fuel shifted</v>
      </c>
      <c r="P698" s="27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272" t="str">
        <f>IF(ISBLANK(INDEX('Policy Characteristics'!K:K,MATCH($C698,'Policy Characteristics'!$C:$C,0))),"",INDEX('Policy Characteristics'!K:K,MATCH($C698,'Policy Characteristics'!$C:$C,0)))</f>
        <v>industry-ag-main.html#fuel-switching</v>
      </c>
      <c r="R698" s="272" t="str">
        <f>IF(ISBLANK(INDEX('Policy Characteristics'!L:L,MATCH($C698,'Policy Characteristics'!$C:$C,0))),"",INDEX('Policy Characteristics'!L:L,MATCH($C698,'Policy Characteristics'!$C:$C,0)))</f>
        <v>industry-elec-and-hydrogen.html</v>
      </c>
    </row>
    <row r="699" spans="1:18" x14ac:dyDescent="0.25">
      <c r="A699" s="272" t="str">
        <f>IF(ISBLANK(INDEX('Policy Characteristics'!A:A,MATCH($C699,'Policy Characteristics'!$C:$C,0))),"",INDEX('Policy Characteristics'!A:A,MATCH($C699,'Policy Characteristics'!$C:$C,0)))</f>
        <v>Industry</v>
      </c>
      <c r="B699" s="272" t="str">
        <f>IF(ISBLANK(INDEX('Policy Characteristics'!B:B,MATCH($C699,'Policy Characteristics'!$C:$C,0))),"",INDEX('Policy Characteristics'!B:B,MATCH($C699,'Policy Characteristics'!$C:$C,0)))</f>
        <v>Electrification + Hydrogen</v>
      </c>
      <c r="C699" s="274" t="str">
        <f t="shared" si="36"/>
        <v>Fraction of Industrial Fuel Use Shifted to Other Fuels</v>
      </c>
      <c r="D699" s="6" t="s">
        <v>3212</v>
      </c>
      <c r="E699" s="44" t="s">
        <v>2447</v>
      </c>
      <c r="F699" t="s">
        <v>3215</v>
      </c>
      <c r="G699" s="44" t="s">
        <v>3218</v>
      </c>
      <c r="H699" s="43">
        <v>1440</v>
      </c>
      <c r="I699" s="44" t="s">
        <v>46</v>
      </c>
      <c r="J699" s="274" t="str">
        <f>IF(ISBLANK(INDEX('Policy Characteristics'!D:D,MATCH($C699,'Policy Characteristics'!$C:$C,0))),"",INDEX('Policy Characteristics'!D:D,MATCH($C699,'Policy Characteristics'!$C:$C,0)))</f>
        <v>Electrification + Hydrogen</v>
      </c>
      <c r="K699" s="272" t="str">
        <f>IF(ISBLANK(INDEX('Policy Characteristics'!E:E,MATCH($C699,'Policy Characteristics'!$C:$C,0))),"",INDEX('Policy Characteristics'!E:E,MATCH($C699,'Policy Characteristics'!$C:$C,0)))</f>
        <v>indst fuel type shifting</v>
      </c>
      <c r="L699" s="285">
        <f>IF(ISBLANK(INDEX('Policy Characteristics'!F:F,MATCH($C699,'Policy Characteristics'!$C:$C,0))),"",INDEX('Policy Characteristics'!F:F,MATCH($C699,'Policy Characteristics'!$C:$C,0)))</f>
        <v>0</v>
      </c>
      <c r="M699" s="285">
        <f>IF(ISBLANK(INDEX('Policy Characteristics'!G:G,MATCH($C699,'Policy Characteristics'!$C:$C,0))),"",INDEX('Policy Characteristics'!G:G,MATCH($C699,'Policy Characteristics'!$C:$C,0)))</f>
        <v>1</v>
      </c>
      <c r="N699" s="285">
        <f>IF(ISBLANK(INDEX('Policy Characteristics'!H:H,MATCH($C699,'Policy Characteristics'!$C:$C,0))),"",INDEX('Policy Characteristics'!H:H,MATCH($C699,'Policy Characteristics'!$C:$C,0)))</f>
        <v>0.01</v>
      </c>
      <c r="O699" s="272" t="str">
        <f>IF(ISBLANK(INDEX('Policy Characteristics'!I:I,MATCH($C699,'Policy Characteristics'!$C:$C,0))),"",INDEX('Policy Characteristics'!I:I,MATCH($C699,'Policy Characteristics'!$C:$C,0)))</f>
        <v>% of fuel shifted</v>
      </c>
      <c r="P699" s="27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272" t="str">
        <f>IF(ISBLANK(INDEX('Policy Characteristics'!K:K,MATCH($C699,'Policy Characteristics'!$C:$C,0))),"",INDEX('Policy Characteristics'!K:K,MATCH($C699,'Policy Characteristics'!$C:$C,0)))</f>
        <v>industry-ag-main.html#fuel-switching</v>
      </c>
      <c r="R699" s="272" t="str">
        <f>IF(ISBLANK(INDEX('Policy Characteristics'!L:L,MATCH($C699,'Policy Characteristics'!$C:$C,0))),"",INDEX('Policy Characteristics'!L:L,MATCH($C699,'Policy Characteristics'!$C:$C,0)))</f>
        <v>industry-elec-and-hydrogen.html</v>
      </c>
    </row>
    <row r="700" spans="1:18" x14ac:dyDescent="0.25">
      <c r="A700" s="272" t="str">
        <f>IF(ISBLANK(INDEX('Policy Characteristics'!A:A,MATCH($C700,'Policy Characteristics'!$C:$C,0))),"",INDEX('Policy Characteristics'!A:A,MATCH($C700,'Policy Characteristics'!$C:$C,0)))</f>
        <v>Industry</v>
      </c>
      <c r="B700" s="272" t="str">
        <f>IF(ISBLANK(INDEX('Policy Characteristics'!B:B,MATCH($C700,'Policy Characteristics'!$C:$C,0))),"",INDEX('Policy Characteristics'!B:B,MATCH($C700,'Policy Characteristics'!$C:$C,0)))</f>
        <v>Electrification + Hydrogen</v>
      </c>
      <c r="C700" s="274" t="str">
        <f t="shared" si="36"/>
        <v>Fraction of Industrial Fuel Use Shifted to Other Fuels</v>
      </c>
      <c r="D700" s="6" t="s">
        <v>3212</v>
      </c>
      <c r="E700" s="44" t="s">
        <v>2448</v>
      </c>
      <c r="F700" t="s">
        <v>3215</v>
      </c>
      <c r="G700" s="44" t="s">
        <v>3219</v>
      </c>
      <c r="H700" s="43">
        <v>1441</v>
      </c>
      <c r="I700" s="44" t="s">
        <v>46</v>
      </c>
      <c r="J700" s="274" t="str">
        <f>IF(ISBLANK(INDEX('Policy Characteristics'!D:D,MATCH($C700,'Policy Characteristics'!$C:$C,0))),"",INDEX('Policy Characteristics'!D:D,MATCH($C700,'Policy Characteristics'!$C:$C,0)))</f>
        <v>Electrification + Hydrogen</v>
      </c>
      <c r="K700" s="272" t="str">
        <f>IF(ISBLANK(INDEX('Policy Characteristics'!E:E,MATCH($C700,'Policy Characteristics'!$C:$C,0))),"",INDEX('Policy Characteristics'!E:E,MATCH($C700,'Policy Characteristics'!$C:$C,0)))</f>
        <v>indst fuel type shifting</v>
      </c>
      <c r="L700" s="285">
        <f>IF(ISBLANK(INDEX('Policy Characteristics'!F:F,MATCH($C700,'Policy Characteristics'!$C:$C,0))),"",INDEX('Policy Characteristics'!F:F,MATCH($C700,'Policy Characteristics'!$C:$C,0)))</f>
        <v>0</v>
      </c>
      <c r="M700" s="285">
        <f>IF(ISBLANK(INDEX('Policy Characteristics'!G:G,MATCH($C700,'Policy Characteristics'!$C:$C,0))),"",INDEX('Policy Characteristics'!G:G,MATCH($C700,'Policy Characteristics'!$C:$C,0)))</f>
        <v>1</v>
      </c>
      <c r="N700" s="285">
        <f>IF(ISBLANK(INDEX('Policy Characteristics'!H:H,MATCH($C700,'Policy Characteristics'!$C:$C,0))),"",INDEX('Policy Characteristics'!H:H,MATCH($C700,'Policy Characteristics'!$C:$C,0)))</f>
        <v>0.01</v>
      </c>
      <c r="O700" s="272" t="str">
        <f>IF(ISBLANK(INDEX('Policy Characteristics'!I:I,MATCH($C700,'Policy Characteristics'!$C:$C,0))),"",INDEX('Policy Characteristics'!I:I,MATCH($C700,'Policy Characteristics'!$C:$C,0)))</f>
        <v>% of fuel shifted</v>
      </c>
      <c r="P700" s="27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272" t="str">
        <f>IF(ISBLANK(INDEX('Policy Characteristics'!K:K,MATCH($C700,'Policy Characteristics'!$C:$C,0))),"",INDEX('Policy Characteristics'!K:K,MATCH($C700,'Policy Characteristics'!$C:$C,0)))</f>
        <v>industry-ag-main.html#fuel-switching</v>
      </c>
      <c r="R700" s="272" t="str">
        <f>IF(ISBLANK(INDEX('Policy Characteristics'!L:L,MATCH($C700,'Policy Characteristics'!$C:$C,0))),"",INDEX('Policy Characteristics'!L:L,MATCH($C700,'Policy Characteristics'!$C:$C,0)))</f>
        <v>industry-elec-and-hydrogen.html</v>
      </c>
    </row>
    <row r="701" spans="1:18" x14ac:dyDescent="0.25">
      <c r="A701" s="272" t="str">
        <f>IF(ISBLANK(INDEX('Policy Characteristics'!A:A,MATCH($C701,'Policy Characteristics'!$C:$C,0))),"",INDEX('Policy Characteristics'!A:A,MATCH($C701,'Policy Characteristics'!$C:$C,0)))</f>
        <v>Industry</v>
      </c>
      <c r="B701" s="272" t="str">
        <f>IF(ISBLANK(INDEX('Policy Characteristics'!B:B,MATCH($C701,'Policy Characteristics'!$C:$C,0))),"",INDEX('Policy Characteristics'!B:B,MATCH($C701,'Policy Characteristics'!$C:$C,0)))</f>
        <v>Electrification + Hydrogen</v>
      </c>
      <c r="C701" s="274" t="str">
        <f t="shared" si="36"/>
        <v>Fraction of Industrial Fuel Use Shifted to Other Fuels</v>
      </c>
      <c r="D701" s="6" t="s">
        <v>3212</v>
      </c>
      <c r="E701" s="44" t="s">
        <v>2449</v>
      </c>
      <c r="F701" t="s">
        <v>3215</v>
      </c>
      <c r="G701" s="44" t="s">
        <v>3220</v>
      </c>
      <c r="H701" s="43">
        <v>1442</v>
      </c>
      <c r="I701" s="44" t="s">
        <v>46</v>
      </c>
      <c r="J701" s="274" t="str">
        <f>IF(ISBLANK(INDEX('Policy Characteristics'!D:D,MATCH($C701,'Policy Characteristics'!$C:$C,0))),"",INDEX('Policy Characteristics'!D:D,MATCH($C701,'Policy Characteristics'!$C:$C,0)))</f>
        <v>Electrification + Hydrogen</v>
      </c>
      <c r="K701" s="272" t="str">
        <f>IF(ISBLANK(INDEX('Policy Characteristics'!E:E,MATCH($C701,'Policy Characteristics'!$C:$C,0))),"",INDEX('Policy Characteristics'!E:E,MATCH($C701,'Policy Characteristics'!$C:$C,0)))</f>
        <v>indst fuel type shifting</v>
      </c>
      <c r="L701" s="285">
        <f>IF(ISBLANK(INDEX('Policy Characteristics'!F:F,MATCH($C701,'Policy Characteristics'!$C:$C,0))),"",INDEX('Policy Characteristics'!F:F,MATCH($C701,'Policy Characteristics'!$C:$C,0)))</f>
        <v>0</v>
      </c>
      <c r="M701" s="285">
        <f>IF(ISBLANK(INDEX('Policy Characteristics'!G:G,MATCH($C701,'Policy Characteristics'!$C:$C,0))),"",INDEX('Policy Characteristics'!G:G,MATCH($C701,'Policy Characteristics'!$C:$C,0)))</f>
        <v>1</v>
      </c>
      <c r="N701" s="285">
        <f>IF(ISBLANK(INDEX('Policy Characteristics'!H:H,MATCH($C701,'Policy Characteristics'!$C:$C,0))),"",INDEX('Policy Characteristics'!H:H,MATCH($C701,'Policy Characteristics'!$C:$C,0)))</f>
        <v>0.01</v>
      </c>
      <c r="O701" s="272" t="str">
        <f>IF(ISBLANK(INDEX('Policy Characteristics'!I:I,MATCH($C701,'Policy Characteristics'!$C:$C,0))),"",INDEX('Policy Characteristics'!I:I,MATCH($C701,'Policy Characteristics'!$C:$C,0)))</f>
        <v>% of fuel shifted</v>
      </c>
      <c r="P701" s="27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272" t="str">
        <f>IF(ISBLANK(INDEX('Policy Characteristics'!K:K,MATCH($C701,'Policy Characteristics'!$C:$C,0))),"",INDEX('Policy Characteristics'!K:K,MATCH($C701,'Policy Characteristics'!$C:$C,0)))</f>
        <v>industry-ag-main.html#fuel-switching</v>
      </c>
      <c r="R701" s="272" t="str">
        <f>IF(ISBLANK(INDEX('Policy Characteristics'!L:L,MATCH($C701,'Policy Characteristics'!$C:$C,0))),"",INDEX('Policy Characteristics'!L:L,MATCH($C701,'Policy Characteristics'!$C:$C,0)))</f>
        <v>industry-elec-and-hydrogen.html</v>
      </c>
    </row>
    <row r="702" spans="1:18" x14ac:dyDescent="0.25">
      <c r="A702" s="272" t="str">
        <f>IF(ISBLANK(INDEX('Policy Characteristics'!A:A,MATCH($C702,'Policy Characteristics'!$C:$C,0))),"",INDEX('Policy Characteristics'!A:A,MATCH($C702,'Policy Characteristics'!$C:$C,0)))</f>
        <v>Industry</v>
      </c>
      <c r="B702" s="272" t="str">
        <f>IF(ISBLANK(INDEX('Policy Characteristics'!B:B,MATCH($C702,'Policy Characteristics'!$C:$C,0))),"",INDEX('Policy Characteristics'!B:B,MATCH($C702,'Policy Characteristics'!$C:$C,0)))</f>
        <v>Electrification + Hydrogen</v>
      </c>
      <c r="C702" s="274" t="str">
        <f t="shared" si="36"/>
        <v>Fraction of Industrial Fuel Use Shifted to Other Fuels</v>
      </c>
      <c r="D702" s="6" t="s">
        <v>3212</v>
      </c>
      <c r="E702" s="44" t="s">
        <v>2450</v>
      </c>
      <c r="F702" t="s">
        <v>3215</v>
      </c>
      <c r="G702" s="44" t="s">
        <v>3221</v>
      </c>
      <c r="H702" s="43">
        <v>1443</v>
      </c>
      <c r="I702" s="44" t="s">
        <v>46</v>
      </c>
      <c r="J702" s="274" t="str">
        <f>IF(ISBLANK(INDEX('Policy Characteristics'!D:D,MATCH($C702,'Policy Characteristics'!$C:$C,0))),"",INDEX('Policy Characteristics'!D:D,MATCH($C702,'Policy Characteristics'!$C:$C,0)))</f>
        <v>Electrification + Hydrogen</v>
      </c>
      <c r="K702" s="272" t="str">
        <f>IF(ISBLANK(INDEX('Policy Characteristics'!E:E,MATCH($C702,'Policy Characteristics'!$C:$C,0))),"",INDEX('Policy Characteristics'!E:E,MATCH($C702,'Policy Characteristics'!$C:$C,0)))</f>
        <v>indst fuel type shifting</v>
      </c>
      <c r="L702" s="285">
        <f>IF(ISBLANK(INDEX('Policy Characteristics'!F:F,MATCH($C702,'Policy Characteristics'!$C:$C,0))),"",INDEX('Policy Characteristics'!F:F,MATCH($C702,'Policy Characteristics'!$C:$C,0)))</f>
        <v>0</v>
      </c>
      <c r="M702" s="285">
        <f>IF(ISBLANK(INDEX('Policy Characteristics'!G:G,MATCH($C702,'Policy Characteristics'!$C:$C,0))),"",INDEX('Policy Characteristics'!G:G,MATCH($C702,'Policy Characteristics'!$C:$C,0)))</f>
        <v>1</v>
      </c>
      <c r="N702" s="285">
        <f>IF(ISBLANK(INDEX('Policy Characteristics'!H:H,MATCH($C702,'Policy Characteristics'!$C:$C,0))),"",INDEX('Policy Characteristics'!H:H,MATCH($C702,'Policy Characteristics'!$C:$C,0)))</f>
        <v>0.01</v>
      </c>
      <c r="O702" s="272" t="str">
        <f>IF(ISBLANK(INDEX('Policy Characteristics'!I:I,MATCH($C702,'Policy Characteristics'!$C:$C,0))),"",INDEX('Policy Characteristics'!I:I,MATCH($C702,'Policy Characteristics'!$C:$C,0)))</f>
        <v>% of fuel shifted</v>
      </c>
      <c r="P702" s="27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272" t="str">
        <f>IF(ISBLANK(INDEX('Policy Characteristics'!K:K,MATCH($C702,'Policy Characteristics'!$C:$C,0))),"",INDEX('Policy Characteristics'!K:K,MATCH($C702,'Policy Characteristics'!$C:$C,0)))</f>
        <v>industry-ag-main.html#fuel-switching</v>
      </c>
      <c r="R702" s="272" t="str">
        <f>IF(ISBLANK(INDEX('Policy Characteristics'!L:L,MATCH($C702,'Policy Characteristics'!$C:$C,0))),"",INDEX('Policy Characteristics'!L:L,MATCH($C702,'Policy Characteristics'!$C:$C,0)))</f>
        <v>industry-elec-and-hydrogen.html</v>
      </c>
    </row>
    <row r="703" spans="1:18" x14ac:dyDescent="0.25">
      <c r="A703" s="272" t="str">
        <f>IF(ISBLANK(INDEX('Policy Characteristics'!A:A,MATCH($C703,'Policy Characteristics'!$C:$C,0))),"",INDEX('Policy Characteristics'!A:A,MATCH($C703,'Policy Characteristics'!$C:$C,0)))</f>
        <v>Industry</v>
      </c>
      <c r="B703" s="272" t="str">
        <f>IF(ISBLANK(INDEX('Policy Characteristics'!B:B,MATCH($C703,'Policy Characteristics'!$C:$C,0))),"",INDEX('Policy Characteristics'!B:B,MATCH($C703,'Policy Characteristics'!$C:$C,0)))</f>
        <v>Electrification + Hydrogen</v>
      </c>
      <c r="C703" s="274" t="str">
        <f t="shared" si="36"/>
        <v>Fraction of Industrial Fuel Use Shifted to Other Fuels</v>
      </c>
      <c r="D703" s="6" t="s">
        <v>3212</v>
      </c>
      <c r="E703" s="44" t="s">
        <v>2786</v>
      </c>
      <c r="F703" t="s">
        <v>3215</v>
      </c>
      <c r="G703" s="44" t="s">
        <v>3222</v>
      </c>
      <c r="H703" s="43">
        <v>1444</v>
      </c>
      <c r="I703" s="44" t="s">
        <v>46</v>
      </c>
      <c r="J703" s="274" t="str">
        <f>IF(ISBLANK(INDEX('Policy Characteristics'!D:D,MATCH($C703,'Policy Characteristics'!$C:$C,0))),"",INDEX('Policy Characteristics'!D:D,MATCH($C703,'Policy Characteristics'!$C:$C,0)))</f>
        <v>Electrification + Hydrogen</v>
      </c>
      <c r="K703" s="272" t="str">
        <f>IF(ISBLANK(INDEX('Policy Characteristics'!E:E,MATCH($C703,'Policy Characteristics'!$C:$C,0))),"",INDEX('Policy Characteristics'!E:E,MATCH($C703,'Policy Characteristics'!$C:$C,0)))</f>
        <v>indst fuel type shifting</v>
      </c>
      <c r="L703" s="285">
        <f>IF(ISBLANK(INDEX('Policy Characteristics'!F:F,MATCH($C703,'Policy Characteristics'!$C:$C,0))),"",INDEX('Policy Characteristics'!F:F,MATCH($C703,'Policy Characteristics'!$C:$C,0)))</f>
        <v>0</v>
      </c>
      <c r="M703" s="285">
        <f>IF(ISBLANK(INDEX('Policy Characteristics'!G:G,MATCH($C703,'Policy Characteristics'!$C:$C,0))),"",INDEX('Policy Characteristics'!G:G,MATCH($C703,'Policy Characteristics'!$C:$C,0)))</f>
        <v>1</v>
      </c>
      <c r="N703" s="285">
        <f>IF(ISBLANK(INDEX('Policy Characteristics'!H:H,MATCH($C703,'Policy Characteristics'!$C:$C,0))),"",INDEX('Policy Characteristics'!H:H,MATCH($C703,'Policy Characteristics'!$C:$C,0)))</f>
        <v>0.01</v>
      </c>
      <c r="O703" s="272" t="str">
        <f>IF(ISBLANK(INDEX('Policy Characteristics'!I:I,MATCH($C703,'Policy Characteristics'!$C:$C,0))),"",INDEX('Policy Characteristics'!I:I,MATCH($C703,'Policy Characteristics'!$C:$C,0)))</f>
        <v>% of fuel shifted</v>
      </c>
      <c r="P703" s="27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272" t="str">
        <f>IF(ISBLANK(INDEX('Policy Characteristics'!K:K,MATCH($C703,'Policy Characteristics'!$C:$C,0))),"",INDEX('Policy Characteristics'!K:K,MATCH($C703,'Policy Characteristics'!$C:$C,0)))</f>
        <v>industry-ag-main.html#fuel-switching</v>
      </c>
      <c r="R703" s="272" t="str">
        <f>IF(ISBLANK(INDEX('Policy Characteristics'!L:L,MATCH($C703,'Policy Characteristics'!$C:$C,0))),"",INDEX('Policy Characteristics'!L:L,MATCH($C703,'Policy Characteristics'!$C:$C,0)))</f>
        <v>industry-elec-and-hydrogen.html</v>
      </c>
    </row>
    <row r="704" spans="1:18" x14ac:dyDescent="0.25">
      <c r="A704" s="272" t="str">
        <f>IF(ISBLANK(INDEX('Policy Characteristics'!A:A,MATCH($C704,'Policy Characteristics'!$C:$C,0))),"",INDEX('Policy Characteristics'!A:A,MATCH($C704,'Policy Characteristics'!$C:$C,0)))</f>
        <v>Industry</v>
      </c>
      <c r="B704" s="272" t="str">
        <f>IF(ISBLANK(INDEX('Policy Characteristics'!B:B,MATCH($C704,'Policy Characteristics'!$C:$C,0))),"",INDEX('Policy Characteristics'!B:B,MATCH($C704,'Policy Characteristics'!$C:$C,0)))</f>
        <v>Electrification + Hydrogen</v>
      </c>
      <c r="C704" s="274" t="str">
        <f t="shared" si="36"/>
        <v>Fraction of Industrial Fuel Use Shifted to Other Fuels</v>
      </c>
      <c r="D704" s="6" t="s">
        <v>3212</v>
      </c>
      <c r="E704" s="44" t="s">
        <v>2787</v>
      </c>
      <c r="F704" t="s">
        <v>3215</v>
      </c>
      <c r="G704" s="44" t="s">
        <v>3223</v>
      </c>
      <c r="H704" s="43">
        <v>1445</v>
      </c>
      <c r="I704" s="44" t="s">
        <v>46</v>
      </c>
      <c r="J704" s="274" t="str">
        <f>IF(ISBLANK(INDEX('Policy Characteristics'!D:D,MATCH($C704,'Policy Characteristics'!$C:$C,0))),"",INDEX('Policy Characteristics'!D:D,MATCH($C704,'Policy Characteristics'!$C:$C,0)))</f>
        <v>Electrification + Hydrogen</v>
      </c>
      <c r="K704" s="272" t="str">
        <f>IF(ISBLANK(INDEX('Policy Characteristics'!E:E,MATCH($C704,'Policy Characteristics'!$C:$C,0))),"",INDEX('Policy Characteristics'!E:E,MATCH($C704,'Policy Characteristics'!$C:$C,0)))</f>
        <v>indst fuel type shifting</v>
      </c>
      <c r="L704" s="285">
        <f>IF(ISBLANK(INDEX('Policy Characteristics'!F:F,MATCH($C704,'Policy Characteristics'!$C:$C,0))),"",INDEX('Policy Characteristics'!F:F,MATCH($C704,'Policy Characteristics'!$C:$C,0)))</f>
        <v>0</v>
      </c>
      <c r="M704" s="285">
        <f>IF(ISBLANK(INDEX('Policy Characteristics'!G:G,MATCH($C704,'Policy Characteristics'!$C:$C,0))),"",INDEX('Policy Characteristics'!G:G,MATCH($C704,'Policy Characteristics'!$C:$C,0)))</f>
        <v>1</v>
      </c>
      <c r="N704" s="285">
        <f>IF(ISBLANK(INDEX('Policy Characteristics'!H:H,MATCH($C704,'Policy Characteristics'!$C:$C,0))),"",INDEX('Policy Characteristics'!H:H,MATCH($C704,'Policy Characteristics'!$C:$C,0)))</f>
        <v>0.01</v>
      </c>
      <c r="O704" s="272" t="str">
        <f>IF(ISBLANK(INDEX('Policy Characteristics'!I:I,MATCH($C704,'Policy Characteristics'!$C:$C,0))),"",INDEX('Policy Characteristics'!I:I,MATCH($C704,'Policy Characteristics'!$C:$C,0)))</f>
        <v>% of fuel shifted</v>
      </c>
      <c r="P704" s="27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272" t="str">
        <f>IF(ISBLANK(INDEX('Policy Characteristics'!K:K,MATCH($C704,'Policy Characteristics'!$C:$C,0))),"",INDEX('Policy Characteristics'!K:K,MATCH($C704,'Policy Characteristics'!$C:$C,0)))</f>
        <v>industry-ag-main.html#fuel-switching</v>
      </c>
      <c r="R704" s="272" t="str">
        <f>IF(ISBLANK(INDEX('Policy Characteristics'!L:L,MATCH($C704,'Policy Characteristics'!$C:$C,0))),"",INDEX('Policy Characteristics'!L:L,MATCH($C704,'Policy Characteristics'!$C:$C,0)))</f>
        <v>industry-elec-and-hydrogen.html</v>
      </c>
    </row>
    <row r="705" spans="1:18" x14ac:dyDescent="0.25">
      <c r="A705" s="272" t="str">
        <f>IF(ISBLANK(INDEX('Policy Characteristics'!A:A,MATCH($C705,'Policy Characteristics'!$C:$C,0))),"",INDEX('Policy Characteristics'!A:A,MATCH($C705,'Policy Characteristics'!$C:$C,0)))</f>
        <v>Industry</v>
      </c>
      <c r="B705" s="272" t="str">
        <f>IF(ISBLANK(INDEX('Policy Characteristics'!B:B,MATCH($C705,'Policy Characteristics'!$C:$C,0))),"",INDEX('Policy Characteristics'!B:B,MATCH($C705,'Policy Characteristics'!$C:$C,0)))</f>
        <v>Electrification + Hydrogen</v>
      </c>
      <c r="C705" s="274" t="str">
        <f t="shared" si="36"/>
        <v>Fraction of Industrial Fuel Use Shifted to Other Fuels</v>
      </c>
      <c r="D705" s="6" t="s">
        <v>3212</v>
      </c>
      <c r="E705" s="44" t="s">
        <v>2788</v>
      </c>
      <c r="F705" t="s">
        <v>3215</v>
      </c>
      <c r="G705" s="44" t="s">
        <v>3224</v>
      </c>
      <c r="H705" s="43">
        <v>1446</v>
      </c>
      <c r="I705" s="44" t="s">
        <v>46</v>
      </c>
      <c r="J705" s="274" t="str">
        <f>IF(ISBLANK(INDEX('Policy Characteristics'!D:D,MATCH($C705,'Policy Characteristics'!$C:$C,0))),"",INDEX('Policy Characteristics'!D:D,MATCH($C705,'Policy Characteristics'!$C:$C,0)))</f>
        <v>Electrification + Hydrogen</v>
      </c>
      <c r="K705" s="272" t="str">
        <f>IF(ISBLANK(INDEX('Policy Characteristics'!E:E,MATCH($C705,'Policy Characteristics'!$C:$C,0))),"",INDEX('Policy Characteristics'!E:E,MATCH($C705,'Policy Characteristics'!$C:$C,0)))</f>
        <v>indst fuel type shifting</v>
      </c>
      <c r="L705" s="285">
        <f>IF(ISBLANK(INDEX('Policy Characteristics'!F:F,MATCH($C705,'Policy Characteristics'!$C:$C,0))),"",INDEX('Policy Characteristics'!F:F,MATCH($C705,'Policy Characteristics'!$C:$C,0)))</f>
        <v>0</v>
      </c>
      <c r="M705" s="285">
        <f>IF(ISBLANK(INDEX('Policy Characteristics'!G:G,MATCH($C705,'Policy Characteristics'!$C:$C,0))),"",INDEX('Policy Characteristics'!G:G,MATCH($C705,'Policy Characteristics'!$C:$C,0)))</f>
        <v>1</v>
      </c>
      <c r="N705" s="285">
        <f>IF(ISBLANK(INDEX('Policy Characteristics'!H:H,MATCH($C705,'Policy Characteristics'!$C:$C,0))),"",INDEX('Policy Characteristics'!H:H,MATCH($C705,'Policy Characteristics'!$C:$C,0)))</f>
        <v>0.01</v>
      </c>
      <c r="O705" s="272" t="str">
        <f>IF(ISBLANK(INDEX('Policy Characteristics'!I:I,MATCH($C705,'Policy Characteristics'!$C:$C,0))),"",INDEX('Policy Characteristics'!I:I,MATCH($C705,'Policy Characteristics'!$C:$C,0)))</f>
        <v>% of fuel shifted</v>
      </c>
      <c r="P705" s="27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272" t="str">
        <f>IF(ISBLANK(INDEX('Policy Characteristics'!K:K,MATCH($C705,'Policy Characteristics'!$C:$C,0))),"",INDEX('Policy Characteristics'!K:K,MATCH($C705,'Policy Characteristics'!$C:$C,0)))</f>
        <v>industry-ag-main.html#fuel-switching</v>
      </c>
      <c r="R705" s="272" t="str">
        <f>IF(ISBLANK(INDEX('Policy Characteristics'!L:L,MATCH($C705,'Policy Characteristics'!$C:$C,0))),"",INDEX('Policy Characteristics'!L:L,MATCH($C705,'Policy Characteristics'!$C:$C,0)))</f>
        <v>industry-elec-and-hydrogen.html</v>
      </c>
    </row>
    <row r="706" spans="1:18" x14ac:dyDescent="0.25">
      <c r="A706" s="272" t="str">
        <f>IF(ISBLANK(INDEX('Policy Characteristics'!A:A,MATCH($C706,'Policy Characteristics'!$C:$C,0))),"",INDEX('Policy Characteristics'!A:A,MATCH($C706,'Policy Characteristics'!$C:$C,0)))</f>
        <v>Industry</v>
      </c>
      <c r="B706" s="272" t="str">
        <f>IF(ISBLANK(INDEX('Policy Characteristics'!B:B,MATCH($C706,'Policy Characteristics'!$C:$C,0))),"",INDEX('Policy Characteristics'!B:B,MATCH($C706,'Policy Characteristics'!$C:$C,0)))</f>
        <v>Electrification + Hydrogen</v>
      </c>
      <c r="C706" s="274" t="str">
        <f t="shared" si="36"/>
        <v>Fraction of Industrial Fuel Use Shifted to Other Fuels</v>
      </c>
      <c r="D706" s="6" t="s">
        <v>3212</v>
      </c>
      <c r="E706" s="44" t="s">
        <v>2785</v>
      </c>
      <c r="F706" t="s">
        <v>3215</v>
      </c>
      <c r="G706" s="44" t="s">
        <v>3225</v>
      </c>
      <c r="H706" s="43">
        <v>1447</v>
      </c>
      <c r="I706" s="44" t="s">
        <v>46</v>
      </c>
      <c r="J706" s="274" t="str">
        <f>IF(ISBLANK(INDEX('Policy Characteristics'!D:D,MATCH($C706,'Policy Characteristics'!$C:$C,0))),"",INDEX('Policy Characteristics'!D:D,MATCH($C706,'Policy Characteristics'!$C:$C,0)))</f>
        <v>Electrification + Hydrogen</v>
      </c>
      <c r="K706" s="272" t="str">
        <f>IF(ISBLANK(INDEX('Policy Characteristics'!E:E,MATCH($C706,'Policy Characteristics'!$C:$C,0))),"",INDEX('Policy Characteristics'!E:E,MATCH($C706,'Policy Characteristics'!$C:$C,0)))</f>
        <v>indst fuel type shifting</v>
      </c>
      <c r="L706" s="285">
        <f>IF(ISBLANK(INDEX('Policy Characteristics'!F:F,MATCH($C706,'Policy Characteristics'!$C:$C,0))),"",INDEX('Policy Characteristics'!F:F,MATCH($C706,'Policy Characteristics'!$C:$C,0)))</f>
        <v>0</v>
      </c>
      <c r="M706" s="285">
        <f>IF(ISBLANK(INDEX('Policy Characteristics'!G:G,MATCH($C706,'Policy Characteristics'!$C:$C,0))),"",INDEX('Policy Characteristics'!G:G,MATCH($C706,'Policy Characteristics'!$C:$C,0)))</f>
        <v>1</v>
      </c>
      <c r="N706" s="285">
        <f>IF(ISBLANK(INDEX('Policy Characteristics'!H:H,MATCH($C706,'Policy Characteristics'!$C:$C,0))),"",INDEX('Policy Characteristics'!H:H,MATCH($C706,'Policy Characteristics'!$C:$C,0)))</f>
        <v>0.01</v>
      </c>
      <c r="O706" s="272" t="str">
        <f>IF(ISBLANK(INDEX('Policy Characteristics'!I:I,MATCH($C706,'Policy Characteristics'!$C:$C,0))),"",INDEX('Policy Characteristics'!I:I,MATCH($C706,'Policy Characteristics'!$C:$C,0)))</f>
        <v>% of fuel shifted</v>
      </c>
      <c r="P706" s="27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272" t="str">
        <f>IF(ISBLANK(INDEX('Policy Characteristics'!K:K,MATCH($C706,'Policy Characteristics'!$C:$C,0))),"",INDEX('Policy Characteristics'!K:K,MATCH($C706,'Policy Characteristics'!$C:$C,0)))</f>
        <v>industry-ag-main.html#fuel-switching</v>
      </c>
      <c r="R706" s="272" t="str">
        <f>IF(ISBLANK(INDEX('Policy Characteristics'!L:L,MATCH($C706,'Policy Characteristics'!$C:$C,0))),"",INDEX('Policy Characteristics'!L:L,MATCH($C706,'Policy Characteristics'!$C:$C,0)))</f>
        <v>industry-elec-and-hydrogen.html</v>
      </c>
    </row>
    <row r="707" spans="1:18" x14ac:dyDescent="0.25">
      <c r="A707" s="272" t="str">
        <f>IF(ISBLANK(INDEX('Policy Characteristics'!A:A,MATCH($C707,'Policy Characteristics'!$C:$C,0))),"",INDEX('Policy Characteristics'!A:A,MATCH($C707,'Policy Characteristics'!$C:$C,0)))</f>
        <v>Industry</v>
      </c>
      <c r="B707" s="272" t="str">
        <f>IF(ISBLANK(INDEX('Policy Characteristics'!B:B,MATCH($C707,'Policy Characteristics'!$C:$C,0))),"",INDEX('Policy Characteristics'!B:B,MATCH($C707,'Policy Characteristics'!$C:$C,0)))</f>
        <v>Electrification + Hydrogen</v>
      </c>
      <c r="C707" s="274" t="str">
        <f t="shared" si="36"/>
        <v>Fraction of Industrial Fuel Use Shifted to Other Fuels</v>
      </c>
      <c r="D707" s="6" t="s">
        <v>3213</v>
      </c>
      <c r="E707" s="44" t="s">
        <v>2445</v>
      </c>
      <c r="F707" t="s">
        <v>3180</v>
      </c>
      <c r="G707" s="44" t="s">
        <v>3216</v>
      </c>
      <c r="H707" s="43">
        <v>1448</v>
      </c>
      <c r="I707" s="44" t="s">
        <v>45</v>
      </c>
      <c r="J707" s="274" t="str">
        <f>IF(ISBLANK(INDEX('Policy Characteristics'!D:D,MATCH($C707,'Policy Characteristics'!$C:$C,0))),"",INDEX('Policy Characteristics'!D:D,MATCH($C707,'Policy Characteristics'!$C:$C,0)))</f>
        <v>Electrification + Hydrogen</v>
      </c>
      <c r="K707" s="272" t="str">
        <f>IF(ISBLANK(INDEX('Policy Characteristics'!E:E,MATCH($C707,'Policy Characteristics'!$C:$C,0))),"",INDEX('Policy Characteristics'!E:E,MATCH($C707,'Policy Characteristics'!$C:$C,0)))</f>
        <v>indst fuel type shifting</v>
      </c>
      <c r="L707" s="285">
        <f>IF(ISBLANK(INDEX('Policy Characteristics'!F:F,MATCH($C707,'Policy Characteristics'!$C:$C,0))),"",INDEX('Policy Characteristics'!F:F,MATCH($C707,'Policy Characteristics'!$C:$C,0)))</f>
        <v>0</v>
      </c>
      <c r="M707" s="285">
        <f>IF(ISBLANK(INDEX('Policy Characteristics'!G:G,MATCH($C707,'Policy Characteristics'!$C:$C,0))),"",INDEX('Policy Characteristics'!G:G,MATCH($C707,'Policy Characteristics'!$C:$C,0)))</f>
        <v>1</v>
      </c>
      <c r="N707" s="285">
        <f>IF(ISBLANK(INDEX('Policy Characteristics'!H:H,MATCH($C707,'Policy Characteristics'!$C:$C,0))),"",INDEX('Policy Characteristics'!H:H,MATCH($C707,'Policy Characteristics'!$C:$C,0)))</f>
        <v>0.01</v>
      </c>
      <c r="O707" s="272" t="str">
        <f>IF(ISBLANK(INDEX('Policy Characteristics'!I:I,MATCH($C707,'Policy Characteristics'!$C:$C,0))),"",INDEX('Policy Characteristics'!I:I,MATCH($C707,'Policy Characteristics'!$C:$C,0)))</f>
        <v>% of fuel shifted</v>
      </c>
      <c r="P707" s="27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272" t="str">
        <f>IF(ISBLANK(INDEX('Policy Characteristics'!K:K,MATCH($C707,'Policy Characteristics'!$C:$C,0))),"",INDEX('Policy Characteristics'!K:K,MATCH($C707,'Policy Characteristics'!$C:$C,0)))</f>
        <v>industry-ag-main.html#fuel-switching</v>
      </c>
      <c r="R707" s="272" t="str">
        <f>IF(ISBLANK(INDEX('Policy Characteristics'!L:L,MATCH($C707,'Policy Characteristics'!$C:$C,0))),"",INDEX('Policy Characteristics'!L:L,MATCH($C707,'Policy Characteristics'!$C:$C,0)))</f>
        <v>industry-elec-and-hydrogen.html</v>
      </c>
    </row>
    <row r="708" spans="1:18" x14ac:dyDescent="0.25">
      <c r="A708" s="272" t="str">
        <f>IF(ISBLANK(INDEX('Policy Characteristics'!A:A,MATCH($C708,'Policy Characteristics'!$C:$C,0))),"",INDEX('Policy Characteristics'!A:A,MATCH($C708,'Policy Characteristics'!$C:$C,0)))</f>
        <v>Industry</v>
      </c>
      <c r="B708" s="272" t="str">
        <f>IF(ISBLANK(INDEX('Policy Characteristics'!B:B,MATCH($C708,'Policy Characteristics'!$C:$C,0))),"",INDEX('Policy Characteristics'!B:B,MATCH($C708,'Policy Characteristics'!$C:$C,0)))</f>
        <v>Electrification + Hydrogen</v>
      </c>
      <c r="C708" s="274" t="str">
        <f t="shared" si="36"/>
        <v>Fraction of Industrial Fuel Use Shifted to Other Fuels</v>
      </c>
      <c r="D708" s="6" t="s">
        <v>3213</v>
      </c>
      <c r="E708" s="44" t="s">
        <v>2446</v>
      </c>
      <c r="F708" t="s">
        <v>3180</v>
      </c>
      <c r="G708" s="44" t="s">
        <v>3217</v>
      </c>
      <c r="H708" s="43">
        <v>1449</v>
      </c>
      <c r="I708" s="44" t="s">
        <v>46</v>
      </c>
      <c r="J708" s="274" t="str">
        <f>IF(ISBLANK(INDEX('Policy Characteristics'!D:D,MATCH($C708,'Policy Characteristics'!$C:$C,0))),"",INDEX('Policy Characteristics'!D:D,MATCH($C708,'Policy Characteristics'!$C:$C,0)))</f>
        <v>Electrification + Hydrogen</v>
      </c>
      <c r="K708" s="272" t="str">
        <f>IF(ISBLANK(INDEX('Policy Characteristics'!E:E,MATCH($C708,'Policy Characteristics'!$C:$C,0))),"",INDEX('Policy Characteristics'!E:E,MATCH($C708,'Policy Characteristics'!$C:$C,0)))</f>
        <v>indst fuel type shifting</v>
      </c>
      <c r="L708" s="285">
        <f>IF(ISBLANK(INDEX('Policy Characteristics'!F:F,MATCH($C708,'Policy Characteristics'!$C:$C,0))),"",INDEX('Policy Characteristics'!F:F,MATCH($C708,'Policy Characteristics'!$C:$C,0)))</f>
        <v>0</v>
      </c>
      <c r="M708" s="285">
        <f>IF(ISBLANK(INDEX('Policy Characteristics'!G:G,MATCH($C708,'Policy Characteristics'!$C:$C,0))),"",INDEX('Policy Characteristics'!G:G,MATCH($C708,'Policy Characteristics'!$C:$C,0)))</f>
        <v>1</v>
      </c>
      <c r="N708" s="285">
        <f>IF(ISBLANK(INDEX('Policy Characteristics'!H:H,MATCH($C708,'Policy Characteristics'!$C:$C,0))),"",INDEX('Policy Characteristics'!H:H,MATCH($C708,'Policy Characteristics'!$C:$C,0)))</f>
        <v>0.01</v>
      </c>
      <c r="O708" s="272" t="str">
        <f>IF(ISBLANK(INDEX('Policy Characteristics'!I:I,MATCH($C708,'Policy Characteristics'!$C:$C,0))),"",INDEX('Policy Characteristics'!I:I,MATCH($C708,'Policy Characteristics'!$C:$C,0)))</f>
        <v>% of fuel shifted</v>
      </c>
      <c r="P708" s="27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272" t="str">
        <f>IF(ISBLANK(INDEX('Policy Characteristics'!K:K,MATCH($C708,'Policy Characteristics'!$C:$C,0))),"",INDEX('Policy Characteristics'!K:K,MATCH($C708,'Policy Characteristics'!$C:$C,0)))</f>
        <v>industry-ag-main.html#fuel-switching</v>
      </c>
      <c r="R708" s="272" t="str">
        <f>IF(ISBLANK(INDEX('Policy Characteristics'!L:L,MATCH($C708,'Policy Characteristics'!$C:$C,0))),"",INDEX('Policy Characteristics'!L:L,MATCH($C708,'Policy Characteristics'!$C:$C,0)))</f>
        <v>industry-elec-and-hydrogen.html</v>
      </c>
    </row>
    <row r="709" spans="1:18" x14ac:dyDescent="0.25">
      <c r="A709" s="272" t="str">
        <f>IF(ISBLANK(INDEX('Policy Characteristics'!A:A,MATCH($C709,'Policy Characteristics'!$C:$C,0))),"",INDEX('Policy Characteristics'!A:A,MATCH($C709,'Policy Characteristics'!$C:$C,0)))</f>
        <v>Industry</v>
      </c>
      <c r="B709" s="272" t="str">
        <f>IF(ISBLANK(INDEX('Policy Characteristics'!B:B,MATCH($C709,'Policy Characteristics'!$C:$C,0))),"",INDEX('Policy Characteristics'!B:B,MATCH($C709,'Policy Characteristics'!$C:$C,0)))</f>
        <v>Electrification + Hydrogen</v>
      </c>
      <c r="C709" s="274" t="str">
        <f t="shared" si="36"/>
        <v>Fraction of Industrial Fuel Use Shifted to Other Fuels</v>
      </c>
      <c r="D709" s="6" t="s">
        <v>3213</v>
      </c>
      <c r="E709" s="44" t="s">
        <v>2447</v>
      </c>
      <c r="F709" t="s">
        <v>3180</v>
      </c>
      <c r="G709" s="44" t="s">
        <v>3218</v>
      </c>
      <c r="H709" s="43">
        <v>1450</v>
      </c>
      <c r="I709" s="44" t="s">
        <v>46</v>
      </c>
      <c r="J709" s="274" t="str">
        <f>IF(ISBLANK(INDEX('Policy Characteristics'!D:D,MATCH($C709,'Policy Characteristics'!$C:$C,0))),"",INDEX('Policy Characteristics'!D:D,MATCH($C709,'Policy Characteristics'!$C:$C,0)))</f>
        <v>Electrification + Hydrogen</v>
      </c>
      <c r="K709" s="272" t="str">
        <f>IF(ISBLANK(INDEX('Policy Characteristics'!E:E,MATCH($C709,'Policy Characteristics'!$C:$C,0))),"",INDEX('Policy Characteristics'!E:E,MATCH($C709,'Policy Characteristics'!$C:$C,0)))</f>
        <v>indst fuel type shifting</v>
      </c>
      <c r="L709" s="285">
        <f>IF(ISBLANK(INDEX('Policy Characteristics'!F:F,MATCH($C709,'Policy Characteristics'!$C:$C,0))),"",INDEX('Policy Characteristics'!F:F,MATCH($C709,'Policy Characteristics'!$C:$C,0)))</f>
        <v>0</v>
      </c>
      <c r="M709" s="285">
        <f>IF(ISBLANK(INDEX('Policy Characteristics'!G:G,MATCH($C709,'Policy Characteristics'!$C:$C,0))),"",INDEX('Policy Characteristics'!G:G,MATCH($C709,'Policy Characteristics'!$C:$C,0)))</f>
        <v>1</v>
      </c>
      <c r="N709" s="285">
        <f>IF(ISBLANK(INDEX('Policy Characteristics'!H:H,MATCH($C709,'Policy Characteristics'!$C:$C,0))),"",INDEX('Policy Characteristics'!H:H,MATCH($C709,'Policy Characteristics'!$C:$C,0)))</f>
        <v>0.01</v>
      </c>
      <c r="O709" s="272" t="str">
        <f>IF(ISBLANK(INDEX('Policy Characteristics'!I:I,MATCH($C709,'Policy Characteristics'!$C:$C,0))),"",INDEX('Policy Characteristics'!I:I,MATCH($C709,'Policy Characteristics'!$C:$C,0)))</f>
        <v>% of fuel shifted</v>
      </c>
      <c r="P709" s="27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272" t="str">
        <f>IF(ISBLANK(INDEX('Policy Characteristics'!K:K,MATCH($C709,'Policy Characteristics'!$C:$C,0))),"",INDEX('Policy Characteristics'!K:K,MATCH($C709,'Policy Characteristics'!$C:$C,0)))</f>
        <v>industry-ag-main.html#fuel-switching</v>
      </c>
      <c r="R709" s="272" t="str">
        <f>IF(ISBLANK(INDEX('Policy Characteristics'!L:L,MATCH($C709,'Policy Characteristics'!$C:$C,0))),"",INDEX('Policy Characteristics'!L:L,MATCH($C709,'Policy Characteristics'!$C:$C,0)))</f>
        <v>industry-elec-and-hydrogen.html</v>
      </c>
    </row>
    <row r="710" spans="1:18" x14ac:dyDescent="0.25">
      <c r="A710" s="272" t="str">
        <f>IF(ISBLANK(INDEX('Policy Characteristics'!A:A,MATCH($C710,'Policy Characteristics'!$C:$C,0))),"",INDEX('Policy Characteristics'!A:A,MATCH($C710,'Policy Characteristics'!$C:$C,0)))</f>
        <v>Industry</v>
      </c>
      <c r="B710" s="272" t="str">
        <f>IF(ISBLANK(INDEX('Policy Characteristics'!B:B,MATCH($C710,'Policy Characteristics'!$C:$C,0))),"",INDEX('Policy Characteristics'!B:B,MATCH($C710,'Policy Characteristics'!$C:$C,0)))</f>
        <v>Electrification + Hydrogen</v>
      </c>
      <c r="C710" s="274" t="str">
        <f t="shared" si="36"/>
        <v>Fraction of Industrial Fuel Use Shifted to Other Fuels</v>
      </c>
      <c r="D710" s="6" t="s">
        <v>3213</v>
      </c>
      <c r="E710" s="44" t="s">
        <v>2448</v>
      </c>
      <c r="F710" t="s">
        <v>3180</v>
      </c>
      <c r="G710" s="44" t="s">
        <v>3219</v>
      </c>
      <c r="H710" s="43">
        <v>1451</v>
      </c>
      <c r="I710" s="44" t="s">
        <v>46</v>
      </c>
      <c r="J710" s="274" t="str">
        <f>IF(ISBLANK(INDEX('Policy Characteristics'!D:D,MATCH($C710,'Policy Characteristics'!$C:$C,0))),"",INDEX('Policy Characteristics'!D:D,MATCH($C710,'Policy Characteristics'!$C:$C,0)))</f>
        <v>Electrification + Hydrogen</v>
      </c>
      <c r="K710" s="272" t="str">
        <f>IF(ISBLANK(INDEX('Policy Characteristics'!E:E,MATCH($C710,'Policy Characteristics'!$C:$C,0))),"",INDEX('Policy Characteristics'!E:E,MATCH($C710,'Policy Characteristics'!$C:$C,0)))</f>
        <v>indst fuel type shifting</v>
      </c>
      <c r="L710" s="285">
        <f>IF(ISBLANK(INDEX('Policy Characteristics'!F:F,MATCH($C710,'Policy Characteristics'!$C:$C,0))),"",INDEX('Policy Characteristics'!F:F,MATCH($C710,'Policy Characteristics'!$C:$C,0)))</f>
        <v>0</v>
      </c>
      <c r="M710" s="285">
        <f>IF(ISBLANK(INDEX('Policy Characteristics'!G:G,MATCH($C710,'Policy Characteristics'!$C:$C,0))),"",INDEX('Policy Characteristics'!G:G,MATCH($C710,'Policy Characteristics'!$C:$C,0)))</f>
        <v>1</v>
      </c>
      <c r="N710" s="285">
        <f>IF(ISBLANK(INDEX('Policy Characteristics'!H:H,MATCH($C710,'Policy Characteristics'!$C:$C,0))),"",INDEX('Policy Characteristics'!H:H,MATCH($C710,'Policy Characteristics'!$C:$C,0)))</f>
        <v>0.01</v>
      </c>
      <c r="O710" s="272" t="str">
        <f>IF(ISBLANK(INDEX('Policy Characteristics'!I:I,MATCH($C710,'Policy Characteristics'!$C:$C,0))),"",INDEX('Policy Characteristics'!I:I,MATCH($C710,'Policy Characteristics'!$C:$C,0)))</f>
        <v>% of fuel shifted</v>
      </c>
      <c r="P710" s="27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272" t="str">
        <f>IF(ISBLANK(INDEX('Policy Characteristics'!K:K,MATCH($C710,'Policy Characteristics'!$C:$C,0))),"",INDEX('Policy Characteristics'!K:K,MATCH($C710,'Policy Characteristics'!$C:$C,0)))</f>
        <v>industry-ag-main.html#fuel-switching</v>
      </c>
      <c r="R710" s="272" t="str">
        <f>IF(ISBLANK(INDEX('Policy Characteristics'!L:L,MATCH($C710,'Policy Characteristics'!$C:$C,0))),"",INDEX('Policy Characteristics'!L:L,MATCH($C710,'Policy Characteristics'!$C:$C,0)))</f>
        <v>industry-elec-and-hydrogen.html</v>
      </c>
    </row>
    <row r="711" spans="1:18" x14ac:dyDescent="0.25">
      <c r="A711" s="272" t="str">
        <f>IF(ISBLANK(INDEX('Policy Characteristics'!A:A,MATCH($C711,'Policy Characteristics'!$C:$C,0))),"",INDEX('Policy Characteristics'!A:A,MATCH($C711,'Policy Characteristics'!$C:$C,0)))</f>
        <v>Industry</v>
      </c>
      <c r="B711" s="272" t="str">
        <f>IF(ISBLANK(INDEX('Policy Characteristics'!B:B,MATCH($C711,'Policy Characteristics'!$C:$C,0))),"",INDEX('Policy Characteristics'!B:B,MATCH($C711,'Policy Characteristics'!$C:$C,0)))</f>
        <v>Electrification + Hydrogen</v>
      </c>
      <c r="C711" s="274" t="str">
        <f t="shared" si="36"/>
        <v>Fraction of Industrial Fuel Use Shifted to Other Fuels</v>
      </c>
      <c r="D711" s="6" t="s">
        <v>3213</v>
      </c>
      <c r="E711" s="44" t="s">
        <v>2449</v>
      </c>
      <c r="F711" t="s">
        <v>3180</v>
      </c>
      <c r="G711" s="44" t="s">
        <v>3220</v>
      </c>
      <c r="H711" s="43">
        <v>1452</v>
      </c>
      <c r="I711" s="44" t="s">
        <v>46</v>
      </c>
      <c r="J711" s="274" t="str">
        <f>IF(ISBLANK(INDEX('Policy Characteristics'!D:D,MATCH($C711,'Policy Characteristics'!$C:$C,0))),"",INDEX('Policy Characteristics'!D:D,MATCH($C711,'Policy Characteristics'!$C:$C,0)))</f>
        <v>Electrification + Hydrogen</v>
      </c>
      <c r="K711" s="272" t="str">
        <f>IF(ISBLANK(INDEX('Policy Characteristics'!E:E,MATCH($C711,'Policy Characteristics'!$C:$C,0))),"",INDEX('Policy Characteristics'!E:E,MATCH($C711,'Policy Characteristics'!$C:$C,0)))</f>
        <v>indst fuel type shifting</v>
      </c>
      <c r="L711" s="285">
        <f>IF(ISBLANK(INDEX('Policy Characteristics'!F:F,MATCH($C711,'Policy Characteristics'!$C:$C,0))),"",INDEX('Policy Characteristics'!F:F,MATCH($C711,'Policy Characteristics'!$C:$C,0)))</f>
        <v>0</v>
      </c>
      <c r="M711" s="285">
        <f>IF(ISBLANK(INDEX('Policy Characteristics'!G:G,MATCH($C711,'Policy Characteristics'!$C:$C,0))),"",INDEX('Policy Characteristics'!G:G,MATCH($C711,'Policy Characteristics'!$C:$C,0)))</f>
        <v>1</v>
      </c>
      <c r="N711" s="285">
        <f>IF(ISBLANK(INDEX('Policy Characteristics'!H:H,MATCH($C711,'Policy Characteristics'!$C:$C,0))),"",INDEX('Policy Characteristics'!H:H,MATCH($C711,'Policy Characteristics'!$C:$C,0)))</f>
        <v>0.01</v>
      </c>
      <c r="O711" s="272" t="str">
        <f>IF(ISBLANK(INDEX('Policy Characteristics'!I:I,MATCH($C711,'Policy Characteristics'!$C:$C,0))),"",INDEX('Policy Characteristics'!I:I,MATCH($C711,'Policy Characteristics'!$C:$C,0)))</f>
        <v>% of fuel shifted</v>
      </c>
      <c r="P711" s="27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272" t="str">
        <f>IF(ISBLANK(INDEX('Policy Characteristics'!K:K,MATCH($C711,'Policy Characteristics'!$C:$C,0))),"",INDEX('Policy Characteristics'!K:K,MATCH($C711,'Policy Characteristics'!$C:$C,0)))</f>
        <v>industry-ag-main.html#fuel-switching</v>
      </c>
      <c r="R711" s="272" t="str">
        <f>IF(ISBLANK(INDEX('Policy Characteristics'!L:L,MATCH($C711,'Policy Characteristics'!$C:$C,0))),"",INDEX('Policy Characteristics'!L:L,MATCH($C711,'Policy Characteristics'!$C:$C,0)))</f>
        <v>industry-elec-and-hydrogen.html</v>
      </c>
    </row>
    <row r="712" spans="1:18" x14ac:dyDescent="0.25">
      <c r="A712" s="272" t="str">
        <f>IF(ISBLANK(INDEX('Policy Characteristics'!A:A,MATCH($C712,'Policy Characteristics'!$C:$C,0))),"",INDEX('Policy Characteristics'!A:A,MATCH($C712,'Policy Characteristics'!$C:$C,0)))</f>
        <v>Industry</v>
      </c>
      <c r="B712" s="272" t="str">
        <f>IF(ISBLANK(INDEX('Policy Characteristics'!B:B,MATCH($C712,'Policy Characteristics'!$C:$C,0))),"",INDEX('Policy Characteristics'!B:B,MATCH($C712,'Policy Characteristics'!$C:$C,0)))</f>
        <v>Electrification + Hydrogen</v>
      </c>
      <c r="C712" s="274" t="str">
        <f t="shared" si="36"/>
        <v>Fraction of Industrial Fuel Use Shifted to Other Fuels</v>
      </c>
      <c r="D712" s="6" t="s">
        <v>3213</v>
      </c>
      <c r="E712" s="44" t="s">
        <v>2450</v>
      </c>
      <c r="F712" t="s">
        <v>3180</v>
      </c>
      <c r="G712" s="44" t="s">
        <v>3221</v>
      </c>
      <c r="H712" s="43">
        <v>1453</v>
      </c>
      <c r="I712" s="44" t="s">
        <v>46</v>
      </c>
      <c r="J712" s="274" t="str">
        <f>IF(ISBLANK(INDEX('Policy Characteristics'!D:D,MATCH($C712,'Policy Characteristics'!$C:$C,0))),"",INDEX('Policy Characteristics'!D:D,MATCH($C712,'Policy Characteristics'!$C:$C,0)))</f>
        <v>Electrification + Hydrogen</v>
      </c>
      <c r="K712" s="272" t="str">
        <f>IF(ISBLANK(INDEX('Policy Characteristics'!E:E,MATCH($C712,'Policy Characteristics'!$C:$C,0))),"",INDEX('Policy Characteristics'!E:E,MATCH($C712,'Policy Characteristics'!$C:$C,0)))</f>
        <v>indst fuel type shifting</v>
      </c>
      <c r="L712" s="285">
        <f>IF(ISBLANK(INDEX('Policy Characteristics'!F:F,MATCH($C712,'Policy Characteristics'!$C:$C,0))),"",INDEX('Policy Characteristics'!F:F,MATCH($C712,'Policy Characteristics'!$C:$C,0)))</f>
        <v>0</v>
      </c>
      <c r="M712" s="285">
        <f>IF(ISBLANK(INDEX('Policy Characteristics'!G:G,MATCH($C712,'Policy Characteristics'!$C:$C,0))),"",INDEX('Policy Characteristics'!G:G,MATCH($C712,'Policy Characteristics'!$C:$C,0)))</f>
        <v>1</v>
      </c>
      <c r="N712" s="285">
        <f>IF(ISBLANK(INDEX('Policy Characteristics'!H:H,MATCH($C712,'Policy Characteristics'!$C:$C,0))),"",INDEX('Policy Characteristics'!H:H,MATCH($C712,'Policy Characteristics'!$C:$C,0)))</f>
        <v>0.01</v>
      </c>
      <c r="O712" s="272" t="str">
        <f>IF(ISBLANK(INDEX('Policy Characteristics'!I:I,MATCH($C712,'Policy Characteristics'!$C:$C,0))),"",INDEX('Policy Characteristics'!I:I,MATCH($C712,'Policy Characteristics'!$C:$C,0)))</f>
        <v>% of fuel shifted</v>
      </c>
      <c r="P712" s="27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272" t="str">
        <f>IF(ISBLANK(INDEX('Policy Characteristics'!K:K,MATCH($C712,'Policy Characteristics'!$C:$C,0))),"",INDEX('Policy Characteristics'!K:K,MATCH($C712,'Policy Characteristics'!$C:$C,0)))</f>
        <v>industry-ag-main.html#fuel-switching</v>
      </c>
      <c r="R712" s="272" t="str">
        <f>IF(ISBLANK(INDEX('Policy Characteristics'!L:L,MATCH($C712,'Policy Characteristics'!$C:$C,0))),"",INDEX('Policy Characteristics'!L:L,MATCH($C712,'Policy Characteristics'!$C:$C,0)))</f>
        <v>industry-elec-and-hydrogen.html</v>
      </c>
    </row>
    <row r="713" spans="1:18" x14ac:dyDescent="0.25">
      <c r="A713" s="272" t="str">
        <f>IF(ISBLANK(INDEX('Policy Characteristics'!A:A,MATCH($C713,'Policy Characteristics'!$C:$C,0))),"",INDEX('Policy Characteristics'!A:A,MATCH($C713,'Policy Characteristics'!$C:$C,0)))</f>
        <v>Industry</v>
      </c>
      <c r="B713" s="272" t="str">
        <f>IF(ISBLANK(INDEX('Policy Characteristics'!B:B,MATCH($C713,'Policy Characteristics'!$C:$C,0))),"",INDEX('Policy Characteristics'!B:B,MATCH($C713,'Policy Characteristics'!$C:$C,0)))</f>
        <v>Electrification + Hydrogen</v>
      </c>
      <c r="C713" s="274" t="str">
        <f t="shared" si="36"/>
        <v>Fraction of Industrial Fuel Use Shifted to Other Fuels</v>
      </c>
      <c r="D713" s="6" t="s">
        <v>3213</v>
      </c>
      <c r="E713" s="44" t="s">
        <v>2786</v>
      </c>
      <c r="F713" t="s">
        <v>3180</v>
      </c>
      <c r="G713" s="44" t="s">
        <v>3222</v>
      </c>
      <c r="H713" s="43">
        <v>1454</v>
      </c>
      <c r="I713" s="44" t="s">
        <v>46</v>
      </c>
      <c r="J713" s="274" t="str">
        <f>IF(ISBLANK(INDEX('Policy Characteristics'!D:D,MATCH($C713,'Policy Characteristics'!$C:$C,0))),"",INDEX('Policy Characteristics'!D:D,MATCH($C713,'Policy Characteristics'!$C:$C,0)))</f>
        <v>Electrification + Hydrogen</v>
      </c>
      <c r="K713" s="272" t="str">
        <f>IF(ISBLANK(INDEX('Policy Characteristics'!E:E,MATCH($C713,'Policy Characteristics'!$C:$C,0))),"",INDEX('Policy Characteristics'!E:E,MATCH($C713,'Policy Characteristics'!$C:$C,0)))</f>
        <v>indst fuel type shifting</v>
      </c>
      <c r="L713" s="285">
        <f>IF(ISBLANK(INDEX('Policy Characteristics'!F:F,MATCH($C713,'Policy Characteristics'!$C:$C,0))),"",INDEX('Policy Characteristics'!F:F,MATCH($C713,'Policy Characteristics'!$C:$C,0)))</f>
        <v>0</v>
      </c>
      <c r="M713" s="285">
        <f>IF(ISBLANK(INDEX('Policy Characteristics'!G:G,MATCH($C713,'Policy Characteristics'!$C:$C,0))),"",INDEX('Policy Characteristics'!G:G,MATCH($C713,'Policy Characteristics'!$C:$C,0)))</f>
        <v>1</v>
      </c>
      <c r="N713" s="285">
        <f>IF(ISBLANK(INDEX('Policy Characteristics'!H:H,MATCH($C713,'Policy Characteristics'!$C:$C,0))),"",INDEX('Policy Characteristics'!H:H,MATCH($C713,'Policy Characteristics'!$C:$C,0)))</f>
        <v>0.01</v>
      </c>
      <c r="O713" s="272" t="str">
        <f>IF(ISBLANK(INDEX('Policy Characteristics'!I:I,MATCH($C713,'Policy Characteristics'!$C:$C,0))),"",INDEX('Policy Characteristics'!I:I,MATCH($C713,'Policy Characteristics'!$C:$C,0)))</f>
        <v>% of fuel shifted</v>
      </c>
      <c r="P713" s="27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272" t="str">
        <f>IF(ISBLANK(INDEX('Policy Characteristics'!K:K,MATCH($C713,'Policy Characteristics'!$C:$C,0))),"",INDEX('Policy Characteristics'!K:K,MATCH($C713,'Policy Characteristics'!$C:$C,0)))</f>
        <v>industry-ag-main.html#fuel-switching</v>
      </c>
      <c r="R713" s="272" t="str">
        <f>IF(ISBLANK(INDEX('Policy Characteristics'!L:L,MATCH($C713,'Policy Characteristics'!$C:$C,0))),"",INDEX('Policy Characteristics'!L:L,MATCH($C713,'Policy Characteristics'!$C:$C,0)))</f>
        <v>industry-elec-and-hydrogen.html</v>
      </c>
    </row>
    <row r="714" spans="1:18" x14ac:dyDescent="0.25">
      <c r="A714" s="272" t="str">
        <f>IF(ISBLANK(INDEX('Policy Characteristics'!A:A,MATCH($C714,'Policy Characteristics'!$C:$C,0))),"",INDEX('Policy Characteristics'!A:A,MATCH($C714,'Policy Characteristics'!$C:$C,0)))</f>
        <v>Industry</v>
      </c>
      <c r="B714" s="272" t="str">
        <f>IF(ISBLANK(INDEX('Policy Characteristics'!B:B,MATCH($C714,'Policy Characteristics'!$C:$C,0))),"",INDEX('Policy Characteristics'!B:B,MATCH($C714,'Policy Characteristics'!$C:$C,0)))</f>
        <v>Electrification + Hydrogen</v>
      </c>
      <c r="C714" s="274" t="str">
        <f t="shared" si="36"/>
        <v>Fraction of Industrial Fuel Use Shifted to Other Fuels</v>
      </c>
      <c r="D714" s="6" t="s">
        <v>3213</v>
      </c>
      <c r="E714" s="44" t="s">
        <v>2787</v>
      </c>
      <c r="F714" t="s">
        <v>3180</v>
      </c>
      <c r="G714" s="44" t="s">
        <v>3223</v>
      </c>
      <c r="H714" s="43">
        <v>1455</v>
      </c>
      <c r="I714" s="44" t="s">
        <v>46</v>
      </c>
      <c r="J714" s="274" t="str">
        <f>IF(ISBLANK(INDEX('Policy Characteristics'!D:D,MATCH($C714,'Policy Characteristics'!$C:$C,0))),"",INDEX('Policy Characteristics'!D:D,MATCH($C714,'Policy Characteristics'!$C:$C,0)))</f>
        <v>Electrification + Hydrogen</v>
      </c>
      <c r="K714" s="272" t="str">
        <f>IF(ISBLANK(INDEX('Policy Characteristics'!E:E,MATCH($C714,'Policy Characteristics'!$C:$C,0))),"",INDEX('Policy Characteristics'!E:E,MATCH($C714,'Policy Characteristics'!$C:$C,0)))</f>
        <v>indst fuel type shifting</v>
      </c>
      <c r="L714" s="285">
        <f>IF(ISBLANK(INDEX('Policy Characteristics'!F:F,MATCH($C714,'Policy Characteristics'!$C:$C,0))),"",INDEX('Policy Characteristics'!F:F,MATCH($C714,'Policy Characteristics'!$C:$C,0)))</f>
        <v>0</v>
      </c>
      <c r="M714" s="285">
        <f>IF(ISBLANK(INDEX('Policy Characteristics'!G:G,MATCH($C714,'Policy Characteristics'!$C:$C,0))),"",INDEX('Policy Characteristics'!G:G,MATCH($C714,'Policy Characteristics'!$C:$C,0)))</f>
        <v>1</v>
      </c>
      <c r="N714" s="285">
        <f>IF(ISBLANK(INDEX('Policy Characteristics'!H:H,MATCH($C714,'Policy Characteristics'!$C:$C,0))),"",INDEX('Policy Characteristics'!H:H,MATCH($C714,'Policy Characteristics'!$C:$C,0)))</f>
        <v>0.01</v>
      </c>
      <c r="O714" s="272" t="str">
        <f>IF(ISBLANK(INDEX('Policy Characteristics'!I:I,MATCH($C714,'Policy Characteristics'!$C:$C,0))),"",INDEX('Policy Characteristics'!I:I,MATCH($C714,'Policy Characteristics'!$C:$C,0)))</f>
        <v>% of fuel shifted</v>
      </c>
      <c r="P714" s="27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272" t="str">
        <f>IF(ISBLANK(INDEX('Policy Characteristics'!K:K,MATCH($C714,'Policy Characteristics'!$C:$C,0))),"",INDEX('Policy Characteristics'!K:K,MATCH($C714,'Policy Characteristics'!$C:$C,0)))</f>
        <v>industry-ag-main.html#fuel-switching</v>
      </c>
      <c r="R714" s="272" t="str">
        <f>IF(ISBLANK(INDEX('Policy Characteristics'!L:L,MATCH($C714,'Policy Characteristics'!$C:$C,0))),"",INDEX('Policy Characteristics'!L:L,MATCH($C714,'Policy Characteristics'!$C:$C,0)))</f>
        <v>industry-elec-and-hydrogen.html</v>
      </c>
    </row>
    <row r="715" spans="1:18" x14ac:dyDescent="0.25">
      <c r="A715" s="272" t="str">
        <f>IF(ISBLANK(INDEX('Policy Characteristics'!A:A,MATCH($C715,'Policy Characteristics'!$C:$C,0))),"",INDEX('Policy Characteristics'!A:A,MATCH($C715,'Policy Characteristics'!$C:$C,0)))</f>
        <v>Industry</v>
      </c>
      <c r="B715" s="272" t="str">
        <f>IF(ISBLANK(INDEX('Policy Characteristics'!B:B,MATCH($C715,'Policy Characteristics'!$C:$C,0))),"",INDEX('Policy Characteristics'!B:B,MATCH($C715,'Policy Characteristics'!$C:$C,0)))</f>
        <v>Electrification + Hydrogen</v>
      </c>
      <c r="C715" s="274" t="str">
        <f t="shared" si="36"/>
        <v>Fraction of Industrial Fuel Use Shifted to Other Fuels</v>
      </c>
      <c r="D715" s="6" t="s">
        <v>3213</v>
      </c>
      <c r="E715" s="44" t="s">
        <v>2788</v>
      </c>
      <c r="F715" t="s">
        <v>3180</v>
      </c>
      <c r="G715" s="44" t="s">
        <v>3224</v>
      </c>
      <c r="H715" s="43">
        <v>1456</v>
      </c>
      <c r="I715" s="44" t="s">
        <v>46</v>
      </c>
      <c r="J715" s="274" t="str">
        <f>IF(ISBLANK(INDEX('Policy Characteristics'!D:D,MATCH($C715,'Policy Characteristics'!$C:$C,0))),"",INDEX('Policy Characteristics'!D:D,MATCH($C715,'Policy Characteristics'!$C:$C,0)))</f>
        <v>Electrification + Hydrogen</v>
      </c>
      <c r="K715" s="272" t="str">
        <f>IF(ISBLANK(INDEX('Policy Characteristics'!E:E,MATCH($C715,'Policy Characteristics'!$C:$C,0))),"",INDEX('Policy Characteristics'!E:E,MATCH($C715,'Policy Characteristics'!$C:$C,0)))</f>
        <v>indst fuel type shifting</v>
      </c>
      <c r="L715" s="285">
        <f>IF(ISBLANK(INDEX('Policy Characteristics'!F:F,MATCH($C715,'Policy Characteristics'!$C:$C,0))),"",INDEX('Policy Characteristics'!F:F,MATCH($C715,'Policy Characteristics'!$C:$C,0)))</f>
        <v>0</v>
      </c>
      <c r="M715" s="285">
        <f>IF(ISBLANK(INDEX('Policy Characteristics'!G:G,MATCH($C715,'Policy Characteristics'!$C:$C,0))),"",INDEX('Policy Characteristics'!G:G,MATCH($C715,'Policy Characteristics'!$C:$C,0)))</f>
        <v>1</v>
      </c>
      <c r="N715" s="285">
        <f>IF(ISBLANK(INDEX('Policy Characteristics'!H:H,MATCH($C715,'Policy Characteristics'!$C:$C,0))),"",INDEX('Policy Characteristics'!H:H,MATCH($C715,'Policy Characteristics'!$C:$C,0)))</f>
        <v>0.01</v>
      </c>
      <c r="O715" s="272" t="str">
        <f>IF(ISBLANK(INDEX('Policy Characteristics'!I:I,MATCH($C715,'Policy Characteristics'!$C:$C,0))),"",INDEX('Policy Characteristics'!I:I,MATCH($C715,'Policy Characteristics'!$C:$C,0)))</f>
        <v>% of fuel shifted</v>
      </c>
      <c r="P715" s="27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272" t="str">
        <f>IF(ISBLANK(INDEX('Policy Characteristics'!K:K,MATCH($C715,'Policy Characteristics'!$C:$C,0))),"",INDEX('Policy Characteristics'!K:K,MATCH($C715,'Policy Characteristics'!$C:$C,0)))</f>
        <v>industry-ag-main.html#fuel-switching</v>
      </c>
      <c r="R715" s="272" t="str">
        <f>IF(ISBLANK(INDEX('Policy Characteristics'!L:L,MATCH($C715,'Policy Characteristics'!$C:$C,0))),"",INDEX('Policy Characteristics'!L:L,MATCH($C715,'Policy Characteristics'!$C:$C,0)))</f>
        <v>industry-elec-and-hydrogen.html</v>
      </c>
    </row>
    <row r="716" spans="1:18" x14ac:dyDescent="0.25">
      <c r="A716" s="272" t="str">
        <f>IF(ISBLANK(INDEX('Policy Characteristics'!A:A,MATCH($C716,'Policy Characteristics'!$C:$C,0))),"",INDEX('Policy Characteristics'!A:A,MATCH($C716,'Policy Characteristics'!$C:$C,0)))</f>
        <v>Industry</v>
      </c>
      <c r="B716" s="272" t="str">
        <f>IF(ISBLANK(INDEX('Policy Characteristics'!B:B,MATCH($C716,'Policy Characteristics'!$C:$C,0))),"",INDEX('Policy Characteristics'!B:B,MATCH($C716,'Policy Characteristics'!$C:$C,0)))</f>
        <v>Electrification + Hydrogen</v>
      </c>
      <c r="C716" s="274" t="str">
        <f t="shared" si="36"/>
        <v>Fraction of Industrial Fuel Use Shifted to Other Fuels</v>
      </c>
      <c r="D716" s="6" t="s">
        <v>3213</v>
      </c>
      <c r="E716" s="44" t="s">
        <v>2785</v>
      </c>
      <c r="F716" t="s">
        <v>3180</v>
      </c>
      <c r="G716" s="44" t="s">
        <v>3225</v>
      </c>
      <c r="H716" s="43">
        <v>1457</v>
      </c>
      <c r="I716" s="44" t="s">
        <v>45</v>
      </c>
      <c r="J716" s="274" t="str">
        <f>IF(ISBLANK(INDEX('Policy Characteristics'!D:D,MATCH($C716,'Policy Characteristics'!$C:$C,0))),"",INDEX('Policy Characteristics'!D:D,MATCH($C716,'Policy Characteristics'!$C:$C,0)))</f>
        <v>Electrification + Hydrogen</v>
      </c>
      <c r="K716" s="272" t="str">
        <f>IF(ISBLANK(INDEX('Policy Characteristics'!E:E,MATCH($C716,'Policy Characteristics'!$C:$C,0))),"",INDEX('Policy Characteristics'!E:E,MATCH($C716,'Policy Characteristics'!$C:$C,0)))</f>
        <v>indst fuel type shifting</v>
      </c>
      <c r="L716" s="285">
        <f>IF(ISBLANK(INDEX('Policy Characteristics'!F:F,MATCH($C716,'Policy Characteristics'!$C:$C,0))),"",INDEX('Policy Characteristics'!F:F,MATCH($C716,'Policy Characteristics'!$C:$C,0)))</f>
        <v>0</v>
      </c>
      <c r="M716" s="285">
        <f>IF(ISBLANK(INDEX('Policy Characteristics'!G:G,MATCH($C716,'Policy Characteristics'!$C:$C,0))),"",INDEX('Policy Characteristics'!G:G,MATCH($C716,'Policy Characteristics'!$C:$C,0)))</f>
        <v>1</v>
      </c>
      <c r="N716" s="285">
        <f>IF(ISBLANK(INDEX('Policy Characteristics'!H:H,MATCH($C716,'Policy Characteristics'!$C:$C,0))),"",INDEX('Policy Characteristics'!H:H,MATCH($C716,'Policy Characteristics'!$C:$C,0)))</f>
        <v>0.01</v>
      </c>
      <c r="O716" s="272" t="str">
        <f>IF(ISBLANK(INDEX('Policy Characteristics'!I:I,MATCH($C716,'Policy Characteristics'!$C:$C,0))),"",INDEX('Policy Characteristics'!I:I,MATCH($C716,'Policy Characteristics'!$C:$C,0)))</f>
        <v>% of fuel shifted</v>
      </c>
      <c r="P716" s="27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272" t="str">
        <f>IF(ISBLANK(INDEX('Policy Characteristics'!K:K,MATCH($C716,'Policy Characteristics'!$C:$C,0))),"",INDEX('Policy Characteristics'!K:K,MATCH($C716,'Policy Characteristics'!$C:$C,0)))</f>
        <v>industry-ag-main.html#fuel-switching</v>
      </c>
      <c r="R716" s="272" t="str">
        <f>IF(ISBLANK(INDEX('Policy Characteristics'!L:L,MATCH($C716,'Policy Characteristics'!$C:$C,0))),"",INDEX('Policy Characteristics'!L:L,MATCH($C716,'Policy Characteristics'!$C:$C,0)))</f>
        <v>industry-elec-and-hydrogen.html</v>
      </c>
    </row>
    <row r="717" spans="1:18" s="2" customFormat="1" x14ac:dyDescent="0.25">
      <c r="A717" s="272" t="str">
        <f>IF(ISBLANK(INDEX('Policy Characteristics'!A:A,MATCH($C717,'Policy Characteristics'!$C:$C,0))),"",INDEX('Policy Characteristics'!A:A,MATCH($C717,'Policy Characteristics'!$C:$C,0)))</f>
        <v>Industry</v>
      </c>
      <c r="B717" s="272" t="str">
        <f>IF(ISBLANK(INDEX('Policy Characteristics'!B:B,MATCH($C717,'Policy Characteristics'!$C:$C,0))),"",INDEX('Policy Characteristics'!B:B,MATCH($C717,'Policy Characteristics'!$C:$C,0)))</f>
        <v>F-Gas Substitution</v>
      </c>
      <c r="C717" s="273" t="s">
        <v>2865</v>
      </c>
      <c r="D717" s="6"/>
      <c r="E717" s="6"/>
      <c r="F717" s="6"/>
      <c r="G717" s="6"/>
      <c r="H717" s="46">
        <v>58</v>
      </c>
      <c r="I717" s="6" t="s">
        <v>45</v>
      </c>
      <c r="J717" s="274" t="str">
        <f>IF(ISBLANK(INDEX('Policy Characteristics'!D:D,MATCH($C717,'Policy Characteristics'!$C:$C,0))),"",INDEX('Policy Characteristics'!D:D,MATCH($C717,'Policy Characteristics'!$C:$C,0)))</f>
        <v>F-gas Measures</v>
      </c>
      <c r="K717" s="272" t="str">
        <f>IF(ISBLANK(INDEX('Policy Characteristics'!E:E,MATCH($C717,'Policy Characteristics'!$C:$C,0))),"",INDEX('Policy Characteristics'!E:E,MATCH($C717,'Policy Characteristics'!$C:$C,0)))</f>
        <v>indst f gas substitution</v>
      </c>
      <c r="L717" s="285">
        <f>IF(ISBLANK(INDEX('Policy Characteristics'!F:F,MATCH($C717,'Policy Characteristics'!$C:$C,0))),"",INDEX('Policy Characteristics'!F:F,MATCH($C717,'Policy Characteristics'!$C:$C,0)))</f>
        <v>0</v>
      </c>
      <c r="M717" s="285">
        <f>IF(ISBLANK(INDEX('Policy Characteristics'!G:G,MATCH($C717,'Policy Characteristics'!$C:$C,0))),"",INDEX('Policy Characteristics'!G:G,MATCH($C717,'Policy Characteristics'!$C:$C,0)))</f>
        <v>1</v>
      </c>
      <c r="N717" s="285">
        <f>IF(ISBLANK(INDEX('Policy Characteristics'!H:H,MATCH($C717,'Policy Characteristics'!$C:$C,0))),"",INDEX('Policy Characteristics'!H:H,MATCH($C717,'Policy Characteristics'!$C:$C,0)))</f>
        <v>0.01</v>
      </c>
      <c r="O717" s="272" t="str">
        <f>IF(ISBLANK(INDEX('Policy Characteristics'!I:I,MATCH($C717,'Policy Characteristics'!$C:$C,0))),"",INDEX('Policy Characteristics'!I:I,MATCH($C717,'Policy Characteristics'!$C:$C,0)))</f>
        <v>% of potential achieved</v>
      </c>
      <c r="P717" s="272"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272" t="str">
        <f>IF(ISBLANK(INDEX('Policy Characteristics'!K:K,MATCH($C717,'Policy Characteristics'!$C:$C,0))),"",INDEX('Policy Characteristics'!K:K,MATCH($C717,'Policy Characteristics'!$C:$C,0)))</f>
        <v>industry-ag-main.html#avoid-f-gases</v>
      </c>
      <c r="R717" s="272" t="str">
        <f>IF(ISBLANK(INDEX('Policy Characteristics'!L:L,MATCH($C717,'Policy Characteristics'!$C:$C,0))),"",INDEX('Policy Characteristics'!L:L,MATCH($C717,'Policy Characteristics'!$C:$C,0)))</f>
        <v>avoid-f-gases.html</v>
      </c>
    </row>
    <row r="718" spans="1:18" s="2" customFormat="1" x14ac:dyDescent="0.25">
      <c r="A718" s="272" t="str">
        <f>IF(ISBLANK(INDEX('Policy Characteristics'!A:A,MATCH($C718,'Policy Characteristics'!$C:$C,0))),"",INDEX('Policy Characteristics'!A:A,MATCH($C718,'Policy Characteristics'!$C:$C,0)))</f>
        <v>Industry</v>
      </c>
      <c r="B718" s="272" t="str">
        <f>IF(ISBLANK(INDEX('Policy Characteristics'!B:B,MATCH($C718,'Policy Characteristics'!$C:$C,0))),"",INDEX('Policy Characteristics'!B:B,MATCH($C718,'Policy Characteristics'!$C:$C,0)))</f>
        <v>F-Gas Destruction</v>
      </c>
      <c r="C718" s="273" t="s">
        <v>2866</v>
      </c>
      <c r="D718" s="6"/>
      <c r="E718" s="6"/>
      <c r="F718" s="6"/>
      <c r="G718" s="6"/>
      <c r="H718" s="46">
        <v>510</v>
      </c>
      <c r="I718" s="6" t="s">
        <v>45</v>
      </c>
      <c r="J718" s="274" t="str">
        <f>IF(ISBLANK(INDEX('Policy Characteristics'!D:D,MATCH($C718,'Policy Characteristics'!$C:$C,0))),"",INDEX('Policy Characteristics'!D:D,MATCH($C718,'Policy Characteristics'!$C:$C,0)))</f>
        <v>F-gas Measures</v>
      </c>
      <c r="K718" s="272" t="str">
        <f>IF(ISBLANK(INDEX('Policy Characteristics'!E:E,MATCH($C718,'Policy Characteristics'!$C:$C,0))),"",INDEX('Policy Characteristics'!E:E,MATCH($C718,'Policy Characteristics'!$C:$C,0)))</f>
        <v>indst f gas destruction</v>
      </c>
      <c r="L718" s="285">
        <f>IF(ISBLANK(INDEX('Policy Characteristics'!F:F,MATCH($C718,'Policy Characteristics'!$C:$C,0))),"",INDEX('Policy Characteristics'!F:F,MATCH($C718,'Policy Characteristics'!$C:$C,0)))</f>
        <v>0</v>
      </c>
      <c r="M718" s="285">
        <f>IF(ISBLANK(INDEX('Policy Characteristics'!G:G,MATCH($C718,'Policy Characteristics'!$C:$C,0))),"",INDEX('Policy Characteristics'!G:G,MATCH($C718,'Policy Characteristics'!$C:$C,0)))</f>
        <v>1</v>
      </c>
      <c r="N718" s="285">
        <f>IF(ISBLANK(INDEX('Policy Characteristics'!H:H,MATCH($C718,'Policy Characteristics'!$C:$C,0))),"",INDEX('Policy Characteristics'!H:H,MATCH($C718,'Policy Characteristics'!$C:$C,0)))</f>
        <v>0.01</v>
      </c>
      <c r="O718" s="272" t="str">
        <f>IF(ISBLANK(INDEX('Policy Characteristics'!I:I,MATCH($C718,'Policy Characteristics'!$C:$C,0))),"",INDEX('Policy Characteristics'!I:I,MATCH($C718,'Policy Characteristics'!$C:$C,0)))</f>
        <v>% of potential achieved</v>
      </c>
      <c r="P718" s="272"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272" t="str">
        <f>IF(ISBLANK(INDEX('Policy Characteristics'!K:K,MATCH($C718,'Policy Characteristics'!$C:$C,0))),"",INDEX('Policy Characteristics'!K:K,MATCH($C718,'Policy Characteristics'!$C:$C,0)))</f>
        <v>industry-ag-main.html#avoid-f-gases</v>
      </c>
      <c r="R718" s="272" t="str">
        <f>IF(ISBLANK(INDEX('Policy Characteristics'!L:L,MATCH($C718,'Policy Characteristics'!$C:$C,0))),"",INDEX('Policy Characteristics'!L:L,MATCH($C718,'Policy Characteristics'!$C:$C,0)))</f>
        <v>avoid-f-gases.html</v>
      </c>
    </row>
    <row r="719" spans="1:18" s="2" customFormat="1" x14ac:dyDescent="0.25">
      <c r="A719" s="272" t="str">
        <f>IF(ISBLANK(INDEX('Policy Characteristics'!A:A,MATCH($C719,'Policy Characteristics'!$C:$C,0))),"",INDEX('Policy Characteristics'!A:A,MATCH($C719,'Policy Characteristics'!$C:$C,0)))</f>
        <v>Industry</v>
      </c>
      <c r="B719" s="272" t="str">
        <f>IF(ISBLANK(INDEX('Policy Characteristics'!B:B,MATCH($C719,'Policy Characteristics'!$C:$C,0))),"",INDEX('Policy Characteristics'!B:B,MATCH($C719,'Policy Characteristics'!$C:$C,0)))</f>
        <v>F-Gas Recovery</v>
      </c>
      <c r="C719" s="273" t="s">
        <v>2867</v>
      </c>
      <c r="D719" s="6"/>
      <c r="E719" s="6"/>
      <c r="F719" s="6"/>
      <c r="G719" s="6"/>
      <c r="H719" s="46">
        <v>511</v>
      </c>
      <c r="I719" s="6" t="s">
        <v>45</v>
      </c>
      <c r="J719" s="274" t="str">
        <f>IF(ISBLANK(INDEX('Policy Characteristics'!D:D,MATCH($C719,'Policy Characteristics'!$C:$C,0))),"",INDEX('Policy Characteristics'!D:D,MATCH($C719,'Policy Characteristics'!$C:$C,0)))</f>
        <v>F-gas Measures</v>
      </c>
      <c r="K719" s="272" t="str">
        <f>IF(ISBLANK(INDEX('Policy Characteristics'!E:E,MATCH($C719,'Policy Characteristics'!$C:$C,0))),"",INDEX('Policy Characteristics'!E:E,MATCH($C719,'Policy Characteristics'!$C:$C,0)))</f>
        <v>indst f gas recovery</v>
      </c>
      <c r="L719" s="285">
        <f>IF(ISBLANK(INDEX('Policy Characteristics'!F:F,MATCH($C719,'Policy Characteristics'!$C:$C,0))),"",INDEX('Policy Characteristics'!F:F,MATCH($C719,'Policy Characteristics'!$C:$C,0)))</f>
        <v>0</v>
      </c>
      <c r="M719" s="285">
        <f>IF(ISBLANK(INDEX('Policy Characteristics'!G:G,MATCH($C719,'Policy Characteristics'!$C:$C,0))),"",INDEX('Policy Characteristics'!G:G,MATCH($C719,'Policy Characteristics'!$C:$C,0)))</f>
        <v>1</v>
      </c>
      <c r="N719" s="285">
        <f>IF(ISBLANK(INDEX('Policy Characteristics'!H:H,MATCH($C719,'Policy Characteristics'!$C:$C,0))),"",INDEX('Policy Characteristics'!H:H,MATCH($C719,'Policy Characteristics'!$C:$C,0)))</f>
        <v>0.01</v>
      </c>
      <c r="O719" s="272" t="str">
        <f>IF(ISBLANK(INDEX('Policy Characteristics'!I:I,MATCH($C719,'Policy Characteristics'!$C:$C,0))),"",INDEX('Policy Characteristics'!I:I,MATCH($C719,'Policy Characteristics'!$C:$C,0)))</f>
        <v>% of potential achieved</v>
      </c>
      <c r="P719" s="272"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272" t="str">
        <f>IF(ISBLANK(INDEX('Policy Characteristics'!K:K,MATCH($C719,'Policy Characteristics'!$C:$C,0))),"",INDEX('Policy Characteristics'!K:K,MATCH($C719,'Policy Characteristics'!$C:$C,0)))</f>
        <v>industry-ag-main.html#avoid-f-gases</v>
      </c>
      <c r="R719" s="272" t="str">
        <f>IF(ISBLANK(INDEX('Policy Characteristics'!L:L,MATCH($C719,'Policy Characteristics'!$C:$C,0))),"",INDEX('Policy Characteristics'!L:L,MATCH($C719,'Policy Characteristics'!$C:$C,0)))</f>
        <v>avoid-f-gases.html</v>
      </c>
    </row>
    <row r="720" spans="1:18" s="2" customFormat="1" x14ac:dyDescent="0.25">
      <c r="A720" s="272" t="str">
        <f>IF(ISBLANK(INDEX('Policy Characteristics'!A:A,MATCH($C720,'Policy Characteristics'!$C:$C,0))),"",INDEX('Policy Characteristics'!A:A,MATCH($C720,'Policy Characteristics'!$C:$C,0)))</f>
        <v>Industry</v>
      </c>
      <c r="B720" s="272" t="str">
        <f>IF(ISBLANK(INDEX('Policy Characteristics'!B:B,MATCH($C720,'Policy Characteristics'!$C:$C,0))),"",INDEX('Policy Characteristics'!B:B,MATCH($C720,'Policy Characteristics'!$C:$C,0)))</f>
        <v>F-Gas Eqpt. Maintenance &amp; Retrofits</v>
      </c>
      <c r="C720" s="273" t="s">
        <v>2868</v>
      </c>
      <c r="D720" s="6"/>
      <c r="E720" s="6"/>
      <c r="F720" s="6"/>
      <c r="G720" s="6"/>
      <c r="H720" s="46">
        <v>512</v>
      </c>
      <c r="I720" s="6" t="s">
        <v>45</v>
      </c>
      <c r="J720" s="274" t="str">
        <f>IF(ISBLANK(INDEX('Policy Characteristics'!D:D,MATCH($C720,'Policy Characteristics'!$C:$C,0))),"",INDEX('Policy Characteristics'!D:D,MATCH($C720,'Policy Characteristics'!$C:$C,0)))</f>
        <v>F-gas Measures</v>
      </c>
      <c r="K720" s="272" t="str">
        <f>IF(ISBLANK(INDEX('Policy Characteristics'!E:E,MATCH($C720,'Policy Characteristics'!$C:$C,0))),"",INDEX('Policy Characteristics'!E:E,MATCH($C720,'Policy Characteristics'!$C:$C,0)))</f>
        <v>indst f gas inspct maint retrofit</v>
      </c>
      <c r="L720" s="285">
        <f>IF(ISBLANK(INDEX('Policy Characteristics'!F:F,MATCH($C720,'Policy Characteristics'!$C:$C,0))),"",INDEX('Policy Characteristics'!F:F,MATCH($C720,'Policy Characteristics'!$C:$C,0)))</f>
        <v>0</v>
      </c>
      <c r="M720" s="285">
        <f>IF(ISBLANK(INDEX('Policy Characteristics'!G:G,MATCH($C720,'Policy Characteristics'!$C:$C,0))),"",INDEX('Policy Characteristics'!G:G,MATCH($C720,'Policy Characteristics'!$C:$C,0)))</f>
        <v>1</v>
      </c>
      <c r="N720" s="285">
        <f>IF(ISBLANK(INDEX('Policy Characteristics'!H:H,MATCH($C720,'Policy Characteristics'!$C:$C,0))),"",INDEX('Policy Characteristics'!H:H,MATCH($C720,'Policy Characteristics'!$C:$C,0)))</f>
        <v>0.01</v>
      </c>
      <c r="O720" s="272" t="str">
        <f>IF(ISBLANK(INDEX('Policy Characteristics'!I:I,MATCH($C720,'Policy Characteristics'!$C:$C,0))),"",INDEX('Policy Characteristics'!I:I,MATCH($C720,'Policy Characteristics'!$C:$C,0)))</f>
        <v>% of potential achieved</v>
      </c>
      <c r="P720" s="272"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272" t="str">
        <f>IF(ISBLANK(INDEX('Policy Characteristics'!K:K,MATCH($C720,'Policy Characteristics'!$C:$C,0))),"",INDEX('Policy Characteristics'!K:K,MATCH($C720,'Policy Characteristics'!$C:$C,0)))</f>
        <v>industry-ag-main.html#avoid-f-gases</v>
      </c>
      <c r="R720" s="272" t="str">
        <f>IF(ISBLANK(INDEX('Policy Characteristics'!L:L,MATCH($C720,'Policy Characteristics'!$C:$C,0))),"",INDEX('Policy Characteristics'!L:L,MATCH($C720,'Policy Characteristics'!$C:$C,0)))</f>
        <v>avoid-f-gases.html</v>
      </c>
    </row>
    <row r="721" spans="1:18" s="4" customFormat="1" x14ac:dyDescent="0.25">
      <c r="A721" s="272" t="str">
        <f>IF(ISBLANK(INDEX('Policy Characteristics'!A:A,MATCH($C721,'Policy Characteristics'!$C:$C,0))),"",INDEX('Policy Characteristics'!A:A,MATCH($C721,'Policy Characteristics'!$C:$C,0)))</f>
        <v>Industry</v>
      </c>
      <c r="B721" s="272" t="str">
        <f>IF(ISBLANK(INDEX('Policy Characteristics'!B:B,MATCH($C721,'Policy Characteristics'!$C:$C,0))),"",INDEX('Policy Characteristics'!B:B,MATCH($C721,'Policy Characteristics'!$C:$C,0)))</f>
        <v>Improved System Design</v>
      </c>
      <c r="C721" s="275" t="s">
        <v>301</v>
      </c>
      <c r="D721" s="44"/>
      <c r="E721" s="44"/>
      <c r="F721" s="44"/>
      <c r="G721" s="44"/>
      <c r="H721" s="43">
        <v>54</v>
      </c>
      <c r="I721" s="44" t="s">
        <v>45</v>
      </c>
      <c r="J721" s="274" t="str">
        <f>IF(ISBLANK(INDEX('Policy Characteristics'!D:D,MATCH($C721,'Policy Characteristics'!$C:$C,0))),"",INDEX('Policy Characteristics'!D:D,MATCH($C721,'Policy Characteristics'!$C:$C,0)))</f>
        <v>Improved System Design</v>
      </c>
      <c r="K721" s="272" t="str">
        <f>IF(ISBLANK(INDEX('Policy Characteristics'!E:E,MATCH($C721,'Policy Characteristics'!$C:$C,0))),"",INDEX('Policy Characteristics'!E:E,MATCH($C721,'Policy Characteristics'!$C:$C,0)))</f>
        <v>indst system integration</v>
      </c>
      <c r="L721" s="285">
        <f>IF(ISBLANK(INDEX('Policy Characteristics'!F:F,MATCH($C721,'Policy Characteristics'!$C:$C,0))),"",INDEX('Policy Characteristics'!F:F,MATCH($C721,'Policy Characteristics'!$C:$C,0)))</f>
        <v>0</v>
      </c>
      <c r="M721" s="285">
        <f>IF(ISBLANK(INDEX('Policy Characteristics'!G:G,MATCH($C721,'Policy Characteristics'!$C:$C,0))),"",INDEX('Policy Characteristics'!G:G,MATCH($C721,'Policy Characteristics'!$C:$C,0)))</f>
        <v>1</v>
      </c>
      <c r="N721" s="285">
        <f>IF(ISBLANK(INDEX('Policy Characteristics'!H:H,MATCH($C721,'Policy Characteristics'!$C:$C,0))),"",INDEX('Policy Characteristics'!H:H,MATCH($C721,'Policy Characteristics'!$C:$C,0)))</f>
        <v>0.01</v>
      </c>
      <c r="O721" s="272" t="str">
        <f>IF(ISBLANK(INDEX('Policy Characteristics'!I:I,MATCH($C721,'Policy Characteristics'!$C:$C,0))),"",INDEX('Policy Characteristics'!I:I,MATCH($C721,'Policy Characteristics'!$C:$C,0)))</f>
        <v>% of potential achieved</v>
      </c>
      <c r="P721" s="272"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272" t="str">
        <f>IF(ISBLANK(INDEX('Policy Characteristics'!K:K,MATCH($C721,'Policy Characteristics'!$C:$C,0))),"",INDEX('Policy Characteristics'!K:K,MATCH($C721,'Policy Characteristics'!$C:$C,0)))</f>
        <v>industry-ag-main.html#system-integ</v>
      </c>
      <c r="R721" s="272" t="str">
        <f>IF(ISBLANK(INDEX('Policy Characteristics'!L:L,MATCH($C721,'Policy Characteristics'!$C:$C,0))),"",INDEX('Policy Characteristics'!L:L,MATCH($C721,'Policy Characteristics'!$C:$C,0)))</f>
        <v>improved-system-design.html</v>
      </c>
    </row>
    <row r="722" spans="1:18" s="4" customFormat="1" x14ac:dyDescent="0.25">
      <c r="A722" s="272" t="str">
        <f>IF(ISBLANK(INDEX('Policy Characteristics'!A:A,MATCH($C722,'Policy Characteristics'!$C:$C,0))),"",INDEX('Policy Characteristics'!A:A,MATCH($C722,'Policy Characteristics'!$C:$C,0)))</f>
        <v>Industry</v>
      </c>
      <c r="B722" s="272" t="str">
        <f>IF(ISBLANK(INDEX('Policy Characteristics'!B:B,MATCH($C722,'Policy Characteristics'!$C:$C,0))),"",INDEX('Policy Characteristics'!B:B,MATCH($C722,'Policy Characteristics'!$C:$C,0)))</f>
        <v>Industry Energy Efficiency Standards</v>
      </c>
      <c r="C722" s="275" t="s">
        <v>300</v>
      </c>
      <c r="D722" s="44" t="s">
        <v>3189</v>
      </c>
      <c r="E722" s="44" t="s">
        <v>2445</v>
      </c>
      <c r="F722" t="s">
        <v>3214</v>
      </c>
      <c r="G722" s="44" t="s">
        <v>2451</v>
      </c>
      <c r="H722" s="43">
        <v>958</v>
      </c>
      <c r="I722" s="44" t="s">
        <v>45</v>
      </c>
      <c r="J722" s="274" t="str">
        <f>IF(ISBLANK(INDEX('Policy Characteristics'!D:D,MATCH($C722,'Policy Characteristics'!$C:$C,0))),"",INDEX('Policy Characteristics'!D:D,MATCH($C722,'Policy Characteristics'!$C:$C,0)))</f>
        <v>Industry Energy Efficiency Standards</v>
      </c>
      <c r="K722" s="272" t="str">
        <f>IF(ISBLANK(INDEX('Policy Characteristics'!E:E,MATCH($C722,'Policy Characteristics'!$C:$C,0))),"",INDEX('Policy Characteristics'!E:E,MATCH($C722,'Policy Characteristics'!$C:$C,0)))</f>
        <v>indst efficiency standards</v>
      </c>
      <c r="L722" s="285">
        <f>IF(ISBLANK(INDEX('Policy Characteristics'!F:F,MATCH($C722,'Policy Characteristics'!$C:$C,0))),"",INDEX('Policy Characteristics'!F:F,MATCH($C722,'Policy Characteristics'!$C:$C,0)))</f>
        <v>0</v>
      </c>
      <c r="M722" s="285">
        <f>IF(ISBLANK(INDEX('Policy Characteristics'!G:G,MATCH($C722,'Policy Characteristics'!$C:$C,0))),"",INDEX('Policy Characteristics'!G:G,MATCH($C722,'Policy Characteristics'!$C:$C,0)))</f>
        <v>0.25</v>
      </c>
      <c r="N722" s="285">
        <f>IF(ISBLANK(INDEX('Policy Characteristics'!H:H,MATCH($C722,'Policy Characteristics'!$C:$C,0))),"",INDEX('Policy Characteristics'!H:H,MATCH($C722,'Policy Characteristics'!$C:$C,0)))</f>
        <v>0.01</v>
      </c>
      <c r="O722" s="272" t="str">
        <f>IF(ISBLANK(INDEX('Policy Characteristics'!I:I,MATCH($C722,'Policy Characteristics'!$C:$C,0))),"",INDEX('Policy Characteristics'!I:I,MATCH($C722,'Policy Characteristics'!$C:$C,0)))</f>
        <v>% reduction in energy use</v>
      </c>
      <c r="P722" s="272"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272" t="str">
        <f>IF(ISBLANK(INDEX('Policy Characteristics'!K:K,MATCH($C722,'Policy Characteristics'!$C:$C,0))),"",INDEX('Policy Characteristics'!K:K,MATCH($C722,'Policy Characteristics'!$C:$C,0)))</f>
        <v>industry-ag-main.html#eff-stds</v>
      </c>
      <c r="R722" s="272" t="str">
        <f>IF(ISBLANK(INDEX('Policy Characteristics'!L:L,MATCH($C722,'Policy Characteristics'!$C:$C,0))),"",INDEX('Policy Characteristics'!L:L,MATCH($C722,'Policy Characteristics'!$C:$C,0)))</f>
        <v>industry-energy-efficiency-standards.html</v>
      </c>
    </row>
    <row r="723" spans="1:18" s="4" customFormat="1" x14ac:dyDescent="0.25">
      <c r="A723" s="272" t="str">
        <f>IF(ISBLANK(INDEX('Policy Characteristics'!A:A,MATCH($C723,'Policy Characteristics'!$C:$C,0))),"",INDEX('Policy Characteristics'!A:A,MATCH($C723,'Policy Characteristics'!$C:$C,0)))</f>
        <v>Industry</v>
      </c>
      <c r="B723" s="272" t="str">
        <f>IF(ISBLANK(INDEX('Policy Characteristics'!B:B,MATCH($C723,'Policy Characteristics'!$C:$C,0))),"",INDEX('Policy Characteristics'!B:B,MATCH($C723,'Policy Characteristics'!$C:$C,0)))</f>
        <v>Industry Energy Efficiency Standards</v>
      </c>
      <c r="C723" s="274" t="str">
        <f t="shared" ref="C723:C786" si="37">C$722</f>
        <v>Percentage Improvement in Eqpt Efficiency Standards above BAU</v>
      </c>
      <c r="D723" s="44" t="s">
        <v>3189</v>
      </c>
      <c r="E723" s="44" t="s">
        <v>2446</v>
      </c>
      <c r="F723" t="s">
        <v>3214</v>
      </c>
      <c r="G723" s="44" t="s">
        <v>2454</v>
      </c>
      <c r="H723" s="43">
        <v>959</v>
      </c>
      <c r="I723" s="44" t="s">
        <v>46</v>
      </c>
      <c r="J723" s="274" t="str">
        <f>IF(ISBLANK(INDEX('Policy Characteristics'!D:D,MATCH($C723,'Policy Characteristics'!$C:$C,0))),"",INDEX('Policy Characteristics'!D:D,MATCH($C723,'Policy Characteristics'!$C:$C,0)))</f>
        <v>Industry Energy Efficiency Standards</v>
      </c>
      <c r="K723" s="272" t="str">
        <f>IF(ISBLANK(INDEX('Policy Characteristics'!E:E,MATCH($C723,'Policy Characteristics'!$C:$C,0))),"",INDEX('Policy Characteristics'!E:E,MATCH($C723,'Policy Characteristics'!$C:$C,0)))</f>
        <v>indst efficiency standards</v>
      </c>
      <c r="L723" s="285">
        <f>IF(ISBLANK(INDEX('Policy Characteristics'!F:F,MATCH($C723,'Policy Characteristics'!$C:$C,0))),"",INDEX('Policy Characteristics'!F:F,MATCH($C723,'Policy Characteristics'!$C:$C,0)))</f>
        <v>0</v>
      </c>
      <c r="M723" s="285">
        <f>IF(ISBLANK(INDEX('Policy Characteristics'!G:G,MATCH($C723,'Policy Characteristics'!$C:$C,0))),"",INDEX('Policy Characteristics'!G:G,MATCH($C723,'Policy Characteristics'!$C:$C,0)))</f>
        <v>0.25</v>
      </c>
      <c r="N723" s="285">
        <f>IF(ISBLANK(INDEX('Policy Characteristics'!H:H,MATCH($C723,'Policy Characteristics'!$C:$C,0))),"",INDEX('Policy Characteristics'!H:H,MATCH($C723,'Policy Characteristics'!$C:$C,0)))</f>
        <v>0.01</v>
      </c>
      <c r="O723" s="272" t="str">
        <f>IF(ISBLANK(INDEX('Policy Characteristics'!I:I,MATCH($C723,'Policy Characteristics'!$C:$C,0))),"",INDEX('Policy Characteristics'!I:I,MATCH($C723,'Policy Characteristics'!$C:$C,0)))</f>
        <v>% reduction in energy use</v>
      </c>
      <c r="P723" s="272"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272" t="str">
        <f>IF(ISBLANK(INDEX('Policy Characteristics'!K:K,MATCH($C723,'Policy Characteristics'!$C:$C,0))),"",INDEX('Policy Characteristics'!K:K,MATCH($C723,'Policy Characteristics'!$C:$C,0)))</f>
        <v>industry-ag-main.html#eff-stds</v>
      </c>
      <c r="R723" s="272" t="str">
        <f>IF(ISBLANK(INDEX('Policy Characteristics'!L:L,MATCH($C723,'Policy Characteristics'!$C:$C,0))),"",INDEX('Policy Characteristics'!L:L,MATCH($C723,'Policy Characteristics'!$C:$C,0)))</f>
        <v>industry-energy-efficiency-standards.html</v>
      </c>
    </row>
    <row r="724" spans="1:18" s="4" customFormat="1" x14ac:dyDescent="0.25">
      <c r="A724" s="272" t="str">
        <f>IF(ISBLANK(INDEX('Policy Characteristics'!A:A,MATCH($C724,'Policy Characteristics'!$C:$C,0))),"",INDEX('Policy Characteristics'!A:A,MATCH($C724,'Policy Characteristics'!$C:$C,0)))</f>
        <v>Industry</v>
      </c>
      <c r="B724" s="272" t="str">
        <f>IF(ISBLANK(INDEX('Policy Characteristics'!B:B,MATCH($C724,'Policy Characteristics'!$C:$C,0))),"",INDEX('Policy Characteristics'!B:B,MATCH($C724,'Policy Characteristics'!$C:$C,0)))</f>
        <v>Industry Energy Efficiency Standards</v>
      </c>
      <c r="C724" s="274" t="str">
        <f t="shared" si="37"/>
        <v>Percentage Improvement in Eqpt Efficiency Standards above BAU</v>
      </c>
      <c r="D724" s="44" t="s">
        <v>3189</v>
      </c>
      <c r="E724" s="44" t="s">
        <v>2447</v>
      </c>
      <c r="F724" t="s">
        <v>3214</v>
      </c>
      <c r="G724" s="44" t="s">
        <v>2455</v>
      </c>
      <c r="H724" s="43">
        <v>960</v>
      </c>
      <c r="I724" s="44" t="s">
        <v>45</v>
      </c>
      <c r="J724" s="274" t="str">
        <f>IF(ISBLANK(INDEX('Policy Characteristics'!D:D,MATCH($C724,'Policy Characteristics'!$C:$C,0))),"",INDEX('Policy Characteristics'!D:D,MATCH($C724,'Policy Characteristics'!$C:$C,0)))</f>
        <v>Industry Energy Efficiency Standards</v>
      </c>
      <c r="K724" s="272" t="str">
        <f>IF(ISBLANK(INDEX('Policy Characteristics'!E:E,MATCH($C724,'Policy Characteristics'!$C:$C,0))),"",INDEX('Policy Characteristics'!E:E,MATCH($C724,'Policy Characteristics'!$C:$C,0)))</f>
        <v>indst efficiency standards</v>
      </c>
      <c r="L724" s="285">
        <f>IF(ISBLANK(INDEX('Policy Characteristics'!F:F,MATCH($C724,'Policy Characteristics'!$C:$C,0))),"",INDEX('Policy Characteristics'!F:F,MATCH($C724,'Policy Characteristics'!$C:$C,0)))</f>
        <v>0</v>
      </c>
      <c r="M724" s="285">
        <f>IF(ISBLANK(INDEX('Policy Characteristics'!G:G,MATCH($C724,'Policy Characteristics'!$C:$C,0))),"",INDEX('Policy Characteristics'!G:G,MATCH($C724,'Policy Characteristics'!$C:$C,0)))</f>
        <v>0.25</v>
      </c>
      <c r="N724" s="285">
        <f>IF(ISBLANK(INDEX('Policy Characteristics'!H:H,MATCH($C724,'Policy Characteristics'!$C:$C,0))),"",INDEX('Policy Characteristics'!H:H,MATCH($C724,'Policy Characteristics'!$C:$C,0)))</f>
        <v>0.01</v>
      </c>
      <c r="O724" s="272" t="str">
        <f>IF(ISBLANK(INDEX('Policy Characteristics'!I:I,MATCH($C724,'Policy Characteristics'!$C:$C,0))),"",INDEX('Policy Characteristics'!I:I,MATCH($C724,'Policy Characteristics'!$C:$C,0)))</f>
        <v>% reduction in energy use</v>
      </c>
      <c r="P724" s="272"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272" t="str">
        <f>IF(ISBLANK(INDEX('Policy Characteristics'!K:K,MATCH($C724,'Policy Characteristics'!$C:$C,0))),"",INDEX('Policy Characteristics'!K:K,MATCH($C724,'Policy Characteristics'!$C:$C,0)))</f>
        <v>industry-ag-main.html#eff-stds</v>
      </c>
      <c r="R724" s="272" t="str">
        <f>IF(ISBLANK(INDEX('Policy Characteristics'!L:L,MATCH($C724,'Policy Characteristics'!$C:$C,0))),"",INDEX('Policy Characteristics'!L:L,MATCH($C724,'Policy Characteristics'!$C:$C,0)))</f>
        <v>industry-energy-efficiency-standards.html</v>
      </c>
    </row>
    <row r="725" spans="1:18" s="4" customFormat="1" x14ac:dyDescent="0.25">
      <c r="A725" s="272" t="str">
        <f>IF(ISBLANK(INDEX('Policy Characteristics'!A:A,MATCH($C725,'Policy Characteristics'!$C:$C,0))),"",INDEX('Policy Characteristics'!A:A,MATCH($C725,'Policy Characteristics'!$C:$C,0)))</f>
        <v>Industry</v>
      </c>
      <c r="B725" s="272" t="str">
        <f>IF(ISBLANK(INDEX('Policy Characteristics'!B:B,MATCH($C725,'Policy Characteristics'!$C:$C,0))),"",INDEX('Policy Characteristics'!B:B,MATCH($C725,'Policy Characteristics'!$C:$C,0)))</f>
        <v>Industry Energy Efficiency Standards</v>
      </c>
      <c r="C725" s="274" t="str">
        <f t="shared" si="37"/>
        <v>Percentage Improvement in Eqpt Efficiency Standards above BAU</v>
      </c>
      <c r="D725" s="44" t="s">
        <v>3189</v>
      </c>
      <c r="E725" s="44" t="s">
        <v>2448</v>
      </c>
      <c r="F725" t="s">
        <v>3214</v>
      </c>
      <c r="G725" s="44" t="s">
        <v>2452</v>
      </c>
      <c r="H725" s="43">
        <v>961</v>
      </c>
      <c r="I725" s="44" t="s">
        <v>46</v>
      </c>
      <c r="J725" s="274" t="str">
        <f>IF(ISBLANK(INDEX('Policy Characteristics'!D:D,MATCH($C725,'Policy Characteristics'!$C:$C,0))),"",INDEX('Policy Characteristics'!D:D,MATCH($C725,'Policy Characteristics'!$C:$C,0)))</f>
        <v>Industry Energy Efficiency Standards</v>
      </c>
      <c r="K725" s="272" t="str">
        <f>IF(ISBLANK(INDEX('Policy Characteristics'!E:E,MATCH($C725,'Policy Characteristics'!$C:$C,0))),"",INDEX('Policy Characteristics'!E:E,MATCH($C725,'Policy Characteristics'!$C:$C,0)))</f>
        <v>indst efficiency standards</v>
      </c>
      <c r="L725" s="285">
        <f>IF(ISBLANK(INDEX('Policy Characteristics'!F:F,MATCH($C725,'Policy Characteristics'!$C:$C,0))),"",INDEX('Policy Characteristics'!F:F,MATCH($C725,'Policy Characteristics'!$C:$C,0)))</f>
        <v>0</v>
      </c>
      <c r="M725" s="285">
        <f>IF(ISBLANK(INDEX('Policy Characteristics'!G:G,MATCH($C725,'Policy Characteristics'!$C:$C,0))),"",INDEX('Policy Characteristics'!G:G,MATCH($C725,'Policy Characteristics'!$C:$C,0)))</f>
        <v>0.25</v>
      </c>
      <c r="N725" s="285">
        <f>IF(ISBLANK(INDEX('Policy Characteristics'!H:H,MATCH($C725,'Policy Characteristics'!$C:$C,0))),"",INDEX('Policy Characteristics'!H:H,MATCH($C725,'Policy Characteristics'!$C:$C,0)))</f>
        <v>0.01</v>
      </c>
      <c r="O725" s="272" t="str">
        <f>IF(ISBLANK(INDEX('Policy Characteristics'!I:I,MATCH($C725,'Policy Characteristics'!$C:$C,0))),"",INDEX('Policy Characteristics'!I:I,MATCH($C725,'Policy Characteristics'!$C:$C,0)))</f>
        <v>% reduction in energy use</v>
      </c>
      <c r="P725" s="272"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272" t="str">
        <f>IF(ISBLANK(INDEX('Policy Characteristics'!K:K,MATCH($C725,'Policy Characteristics'!$C:$C,0))),"",INDEX('Policy Characteristics'!K:K,MATCH($C725,'Policy Characteristics'!$C:$C,0)))</f>
        <v>industry-ag-main.html#eff-stds</v>
      </c>
      <c r="R725" s="272" t="str">
        <f>IF(ISBLANK(INDEX('Policy Characteristics'!L:L,MATCH($C725,'Policy Characteristics'!$C:$C,0))),"",INDEX('Policy Characteristics'!L:L,MATCH($C725,'Policy Characteristics'!$C:$C,0)))</f>
        <v>industry-energy-efficiency-standards.html</v>
      </c>
    </row>
    <row r="726" spans="1:18" s="4" customFormat="1" x14ac:dyDescent="0.25">
      <c r="A726" s="272" t="str">
        <f>IF(ISBLANK(INDEX('Policy Characteristics'!A:A,MATCH($C726,'Policy Characteristics'!$C:$C,0))),"",INDEX('Policy Characteristics'!A:A,MATCH($C726,'Policy Characteristics'!$C:$C,0)))</f>
        <v>Industry</v>
      </c>
      <c r="B726" s="272" t="str">
        <f>IF(ISBLANK(INDEX('Policy Characteristics'!B:B,MATCH($C726,'Policy Characteristics'!$C:$C,0))),"",INDEX('Policy Characteristics'!B:B,MATCH($C726,'Policy Characteristics'!$C:$C,0)))</f>
        <v>Industry Energy Efficiency Standards</v>
      </c>
      <c r="C726" s="274" t="str">
        <f t="shared" si="37"/>
        <v>Percentage Improvement in Eqpt Efficiency Standards above BAU</v>
      </c>
      <c r="D726" s="44" t="s">
        <v>3189</v>
      </c>
      <c r="E726" s="44" t="s">
        <v>2449</v>
      </c>
      <c r="F726" t="s">
        <v>3214</v>
      </c>
      <c r="G726" s="44" t="s">
        <v>2453</v>
      </c>
      <c r="H726" s="43">
        <v>962</v>
      </c>
      <c r="I726" s="44" t="s">
        <v>45</v>
      </c>
      <c r="J726" s="274" t="str">
        <f>IF(ISBLANK(INDEX('Policy Characteristics'!D:D,MATCH($C726,'Policy Characteristics'!$C:$C,0))),"",INDEX('Policy Characteristics'!D:D,MATCH($C726,'Policy Characteristics'!$C:$C,0)))</f>
        <v>Industry Energy Efficiency Standards</v>
      </c>
      <c r="K726" s="272" t="str">
        <f>IF(ISBLANK(INDEX('Policy Characteristics'!E:E,MATCH($C726,'Policy Characteristics'!$C:$C,0))),"",INDEX('Policy Characteristics'!E:E,MATCH($C726,'Policy Characteristics'!$C:$C,0)))</f>
        <v>indst efficiency standards</v>
      </c>
      <c r="L726" s="285">
        <f>IF(ISBLANK(INDEX('Policy Characteristics'!F:F,MATCH($C726,'Policy Characteristics'!$C:$C,0))),"",INDEX('Policy Characteristics'!F:F,MATCH($C726,'Policy Characteristics'!$C:$C,0)))</f>
        <v>0</v>
      </c>
      <c r="M726" s="285">
        <f>IF(ISBLANK(INDEX('Policy Characteristics'!G:G,MATCH($C726,'Policy Characteristics'!$C:$C,0))),"",INDEX('Policy Characteristics'!G:G,MATCH($C726,'Policy Characteristics'!$C:$C,0)))</f>
        <v>0.25</v>
      </c>
      <c r="N726" s="285">
        <f>IF(ISBLANK(INDEX('Policy Characteristics'!H:H,MATCH($C726,'Policy Characteristics'!$C:$C,0))),"",INDEX('Policy Characteristics'!H:H,MATCH($C726,'Policy Characteristics'!$C:$C,0)))</f>
        <v>0.01</v>
      </c>
      <c r="O726" s="272" t="str">
        <f>IF(ISBLANK(INDEX('Policy Characteristics'!I:I,MATCH($C726,'Policy Characteristics'!$C:$C,0))),"",INDEX('Policy Characteristics'!I:I,MATCH($C726,'Policy Characteristics'!$C:$C,0)))</f>
        <v>% reduction in energy use</v>
      </c>
      <c r="P726" s="272"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272" t="str">
        <f>IF(ISBLANK(INDEX('Policy Characteristics'!K:K,MATCH($C726,'Policy Characteristics'!$C:$C,0))),"",INDEX('Policy Characteristics'!K:K,MATCH($C726,'Policy Characteristics'!$C:$C,0)))</f>
        <v>industry-ag-main.html#eff-stds</v>
      </c>
      <c r="R726" s="272" t="str">
        <f>IF(ISBLANK(INDEX('Policy Characteristics'!L:L,MATCH($C726,'Policy Characteristics'!$C:$C,0))),"",INDEX('Policy Characteristics'!L:L,MATCH($C726,'Policy Characteristics'!$C:$C,0)))</f>
        <v>industry-energy-efficiency-standards.html</v>
      </c>
    </row>
    <row r="727" spans="1:18" s="4" customFormat="1" x14ac:dyDescent="0.25">
      <c r="A727" s="272" t="str">
        <f>IF(ISBLANK(INDEX('Policy Characteristics'!A:A,MATCH($C727,'Policy Characteristics'!$C:$C,0))),"",INDEX('Policy Characteristics'!A:A,MATCH($C727,'Policy Characteristics'!$C:$C,0)))</f>
        <v>Industry</v>
      </c>
      <c r="B727" s="272" t="str">
        <f>IF(ISBLANK(INDEX('Policy Characteristics'!B:B,MATCH($C727,'Policy Characteristics'!$C:$C,0))),"",INDEX('Policy Characteristics'!B:B,MATCH($C727,'Policy Characteristics'!$C:$C,0)))</f>
        <v>Industry Energy Efficiency Standards</v>
      </c>
      <c r="C727" s="274" t="str">
        <f t="shared" si="37"/>
        <v>Percentage Improvement in Eqpt Efficiency Standards above BAU</v>
      </c>
      <c r="D727" s="44" t="s">
        <v>3189</v>
      </c>
      <c r="E727" s="44" t="s">
        <v>2450</v>
      </c>
      <c r="F727" t="s">
        <v>3214</v>
      </c>
      <c r="G727" s="44" t="s">
        <v>2456</v>
      </c>
      <c r="H727" s="43">
        <v>963</v>
      </c>
      <c r="I727" s="44" t="s">
        <v>46</v>
      </c>
      <c r="J727" s="274" t="str">
        <f>IF(ISBLANK(INDEX('Policy Characteristics'!D:D,MATCH($C727,'Policy Characteristics'!$C:$C,0))),"",INDEX('Policy Characteristics'!D:D,MATCH($C727,'Policy Characteristics'!$C:$C,0)))</f>
        <v>Industry Energy Efficiency Standards</v>
      </c>
      <c r="K727" s="272" t="str">
        <f>IF(ISBLANK(INDEX('Policy Characteristics'!E:E,MATCH($C727,'Policy Characteristics'!$C:$C,0))),"",INDEX('Policy Characteristics'!E:E,MATCH($C727,'Policy Characteristics'!$C:$C,0)))</f>
        <v>indst efficiency standards</v>
      </c>
      <c r="L727" s="285">
        <f>IF(ISBLANK(INDEX('Policy Characteristics'!F:F,MATCH($C727,'Policy Characteristics'!$C:$C,0))),"",INDEX('Policy Characteristics'!F:F,MATCH($C727,'Policy Characteristics'!$C:$C,0)))</f>
        <v>0</v>
      </c>
      <c r="M727" s="285">
        <f>IF(ISBLANK(INDEX('Policy Characteristics'!G:G,MATCH($C727,'Policy Characteristics'!$C:$C,0))),"",INDEX('Policy Characteristics'!G:G,MATCH($C727,'Policy Characteristics'!$C:$C,0)))</f>
        <v>0.25</v>
      </c>
      <c r="N727" s="285">
        <f>IF(ISBLANK(INDEX('Policy Characteristics'!H:H,MATCH($C727,'Policy Characteristics'!$C:$C,0))),"",INDEX('Policy Characteristics'!H:H,MATCH($C727,'Policy Characteristics'!$C:$C,0)))</f>
        <v>0.01</v>
      </c>
      <c r="O727" s="272" t="str">
        <f>IF(ISBLANK(INDEX('Policy Characteristics'!I:I,MATCH($C727,'Policy Characteristics'!$C:$C,0))),"",INDEX('Policy Characteristics'!I:I,MATCH($C727,'Policy Characteristics'!$C:$C,0)))</f>
        <v>% reduction in energy use</v>
      </c>
      <c r="P727" s="272"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272" t="str">
        <f>IF(ISBLANK(INDEX('Policy Characteristics'!K:K,MATCH($C727,'Policy Characteristics'!$C:$C,0))),"",INDEX('Policy Characteristics'!K:K,MATCH($C727,'Policy Characteristics'!$C:$C,0)))</f>
        <v>industry-ag-main.html#eff-stds</v>
      </c>
      <c r="R727" s="272" t="str">
        <f>IF(ISBLANK(INDEX('Policy Characteristics'!L:L,MATCH($C727,'Policy Characteristics'!$C:$C,0))),"",INDEX('Policy Characteristics'!L:L,MATCH($C727,'Policy Characteristics'!$C:$C,0)))</f>
        <v>industry-energy-efficiency-standards.html</v>
      </c>
    </row>
    <row r="728" spans="1:18" x14ac:dyDescent="0.25">
      <c r="A728" s="272" t="str">
        <f>IF(ISBLANK(INDEX('Policy Characteristics'!A:A,MATCH($C728,'Policy Characteristics'!$C:$C,0))),"",INDEX('Policy Characteristics'!A:A,MATCH($C728,'Policy Characteristics'!$C:$C,0)))</f>
        <v>Industry</v>
      </c>
      <c r="B728" s="272" t="str">
        <f>IF(ISBLANK(INDEX('Policy Characteristics'!B:B,MATCH($C728,'Policy Characteristics'!$C:$C,0))),"",INDEX('Policy Characteristics'!B:B,MATCH($C728,'Policy Characteristics'!$C:$C,0)))</f>
        <v>Industry Energy Efficiency Standards</v>
      </c>
      <c r="C728" s="274" t="str">
        <f t="shared" si="37"/>
        <v>Percentage Improvement in Eqpt Efficiency Standards above BAU</v>
      </c>
      <c r="D728" s="44" t="s">
        <v>3189</v>
      </c>
      <c r="E728" s="44" t="s">
        <v>2786</v>
      </c>
      <c r="F728" t="s">
        <v>3214</v>
      </c>
      <c r="G728" s="44" t="s">
        <v>2789</v>
      </c>
      <c r="H728" s="43">
        <v>964</v>
      </c>
      <c r="I728" s="44" t="s">
        <v>46</v>
      </c>
      <c r="J728" s="274" t="str">
        <f>IF(ISBLANK(INDEX('Policy Characteristics'!D:D,MATCH($C728,'Policy Characteristics'!$C:$C,0))),"",INDEX('Policy Characteristics'!D:D,MATCH($C728,'Policy Characteristics'!$C:$C,0)))</f>
        <v>Industry Energy Efficiency Standards</v>
      </c>
      <c r="K728" s="272" t="str">
        <f>IF(ISBLANK(INDEX('Policy Characteristics'!E:E,MATCH($C728,'Policy Characteristics'!$C:$C,0))),"",INDEX('Policy Characteristics'!E:E,MATCH($C728,'Policy Characteristics'!$C:$C,0)))</f>
        <v>indst efficiency standards</v>
      </c>
      <c r="L728" s="285">
        <f>IF(ISBLANK(INDEX('Policy Characteristics'!F:F,MATCH($C728,'Policy Characteristics'!$C:$C,0))),"",INDEX('Policy Characteristics'!F:F,MATCH($C728,'Policy Characteristics'!$C:$C,0)))</f>
        <v>0</v>
      </c>
      <c r="M728" s="285">
        <f>IF(ISBLANK(INDEX('Policy Characteristics'!G:G,MATCH($C728,'Policy Characteristics'!$C:$C,0))),"",INDEX('Policy Characteristics'!G:G,MATCH($C728,'Policy Characteristics'!$C:$C,0)))</f>
        <v>0.25</v>
      </c>
      <c r="N728" s="285">
        <f>IF(ISBLANK(INDEX('Policy Characteristics'!H:H,MATCH($C728,'Policy Characteristics'!$C:$C,0))),"",INDEX('Policy Characteristics'!H:H,MATCH($C728,'Policy Characteristics'!$C:$C,0)))</f>
        <v>0.01</v>
      </c>
      <c r="O728" s="272" t="str">
        <f>IF(ISBLANK(INDEX('Policy Characteristics'!I:I,MATCH($C728,'Policy Characteristics'!$C:$C,0))),"",INDEX('Policy Characteristics'!I:I,MATCH($C728,'Policy Characteristics'!$C:$C,0)))</f>
        <v>% reduction in energy use</v>
      </c>
      <c r="P728" s="272"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272" t="str">
        <f>IF(ISBLANK(INDEX('Policy Characteristics'!K:K,MATCH($C728,'Policy Characteristics'!$C:$C,0))),"",INDEX('Policy Characteristics'!K:K,MATCH($C728,'Policy Characteristics'!$C:$C,0)))</f>
        <v>industry-ag-main.html#eff-stds</v>
      </c>
      <c r="R728" s="272" t="str">
        <f>IF(ISBLANK(INDEX('Policy Characteristics'!L:L,MATCH($C728,'Policy Characteristics'!$C:$C,0))),"",INDEX('Policy Characteristics'!L:L,MATCH($C728,'Policy Characteristics'!$C:$C,0)))</f>
        <v>industry-energy-efficiency-standards.html</v>
      </c>
    </row>
    <row r="729" spans="1:18" s="4" customFormat="1" x14ac:dyDescent="0.25">
      <c r="A729" s="272" t="str">
        <f>IF(ISBLANK(INDEX('Policy Characteristics'!A:A,MATCH($C729,'Policy Characteristics'!$C:$C,0))),"",INDEX('Policy Characteristics'!A:A,MATCH($C729,'Policy Characteristics'!$C:$C,0)))</f>
        <v>Industry</v>
      </c>
      <c r="B729" s="272" t="str">
        <f>IF(ISBLANK(INDEX('Policy Characteristics'!B:B,MATCH($C729,'Policy Characteristics'!$C:$C,0))),"",INDEX('Policy Characteristics'!B:B,MATCH($C729,'Policy Characteristics'!$C:$C,0)))</f>
        <v>Industry Energy Efficiency Standards</v>
      </c>
      <c r="C729" s="274" t="str">
        <f t="shared" si="37"/>
        <v>Percentage Improvement in Eqpt Efficiency Standards above BAU</v>
      </c>
      <c r="D729" s="44" t="s">
        <v>3189</v>
      </c>
      <c r="E729" s="44" t="s">
        <v>2787</v>
      </c>
      <c r="F729" t="s">
        <v>3214</v>
      </c>
      <c r="G729" s="44" t="s">
        <v>2791</v>
      </c>
      <c r="H729" s="43">
        <v>965</v>
      </c>
      <c r="I729" s="44" t="s">
        <v>45</v>
      </c>
      <c r="J729" s="274" t="str">
        <f>IF(ISBLANK(INDEX('Policy Characteristics'!D:D,MATCH($C729,'Policy Characteristics'!$C:$C,0))),"",INDEX('Policy Characteristics'!D:D,MATCH($C729,'Policy Characteristics'!$C:$C,0)))</f>
        <v>Industry Energy Efficiency Standards</v>
      </c>
      <c r="K729" s="272" t="str">
        <f>IF(ISBLANK(INDEX('Policy Characteristics'!E:E,MATCH($C729,'Policy Characteristics'!$C:$C,0))),"",INDEX('Policy Characteristics'!E:E,MATCH($C729,'Policy Characteristics'!$C:$C,0)))</f>
        <v>indst efficiency standards</v>
      </c>
      <c r="L729" s="285">
        <f>IF(ISBLANK(INDEX('Policy Characteristics'!F:F,MATCH($C729,'Policy Characteristics'!$C:$C,0))),"",INDEX('Policy Characteristics'!F:F,MATCH($C729,'Policy Characteristics'!$C:$C,0)))</f>
        <v>0</v>
      </c>
      <c r="M729" s="285">
        <f>IF(ISBLANK(INDEX('Policy Characteristics'!G:G,MATCH($C729,'Policy Characteristics'!$C:$C,0))),"",INDEX('Policy Characteristics'!G:G,MATCH($C729,'Policy Characteristics'!$C:$C,0)))</f>
        <v>0.25</v>
      </c>
      <c r="N729" s="285">
        <f>IF(ISBLANK(INDEX('Policy Characteristics'!H:H,MATCH($C729,'Policy Characteristics'!$C:$C,0))),"",INDEX('Policy Characteristics'!H:H,MATCH($C729,'Policy Characteristics'!$C:$C,0)))</f>
        <v>0.01</v>
      </c>
      <c r="O729" s="272" t="str">
        <f>IF(ISBLANK(INDEX('Policy Characteristics'!I:I,MATCH($C729,'Policy Characteristics'!$C:$C,0))),"",INDEX('Policy Characteristics'!I:I,MATCH($C729,'Policy Characteristics'!$C:$C,0)))</f>
        <v>% reduction in energy use</v>
      </c>
      <c r="P729" s="272"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272" t="str">
        <f>IF(ISBLANK(INDEX('Policy Characteristics'!K:K,MATCH($C729,'Policy Characteristics'!$C:$C,0))),"",INDEX('Policy Characteristics'!K:K,MATCH($C729,'Policy Characteristics'!$C:$C,0)))</f>
        <v>industry-ag-main.html#eff-stds</v>
      </c>
      <c r="R729" s="272" t="str">
        <f>IF(ISBLANK(INDEX('Policy Characteristics'!L:L,MATCH($C729,'Policy Characteristics'!$C:$C,0))),"",INDEX('Policy Characteristics'!L:L,MATCH($C729,'Policy Characteristics'!$C:$C,0)))</f>
        <v>industry-energy-efficiency-standards.html</v>
      </c>
    </row>
    <row r="730" spans="1:18" s="4" customFormat="1" x14ac:dyDescent="0.25">
      <c r="A730" s="272" t="str">
        <f>IF(ISBLANK(INDEX('Policy Characteristics'!A:A,MATCH($C730,'Policy Characteristics'!$C:$C,0))),"",INDEX('Policy Characteristics'!A:A,MATCH($C730,'Policy Characteristics'!$C:$C,0)))</f>
        <v>Industry</v>
      </c>
      <c r="B730" s="272" t="str">
        <f>IF(ISBLANK(INDEX('Policy Characteristics'!B:B,MATCH($C730,'Policy Characteristics'!$C:$C,0))),"",INDEX('Policy Characteristics'!B:B,MATCH($C730,'Policy Characteristics'!$C:$C,0)))</f>
        <v>Industry Energy Efficiency Standards</v>
      </c>
      <c r="C730" s="274" t="str">
        <f t="shared" si="37"/>
        <v>Percentage Improvement in Eqpt Efficiency Standards above BAU</v>
      </c>
      <c r="D730" s="44" t="s">
        <v>3189</v>
      </c>
      <c r="E730" s="44" t="s">
        <v>2788</v>
      </c>
      <c r="F730" t="s">
        <v>3214</v>
      </c>
      <c r="G730" s="44" t="s">
        <v>2792</v>
      </c>
      <c r="H730" s="43">
        <v>966</v>
      </c>
      <c r="I730" s="44" t="s">
        <v>45</v>
      </c>
      <c r="J730" s="274" t="str">
        <f>IF(ISBLANK(INDEX('Policy Characteristics'!D:D,MATCH($C730,'Policy Characteristics'!$C:$C,0))),"",INDEX('Policy Characteristics'!D:D,MATCH($C730,'Policy Characteristics'!$C:$C,0)))</f>
        <v>Industry Energy Efficiency Standards</v>
      </c>
      <c r="K730" s="272" t="str">
        <f>IF(ISBLANK(INDEX('Policy Characteristics'!E:E,MATCH($C730,'Policy Characteristics'!$C:$C,0))),"",INDEX('Policy Characteristics'!E:E,MATCH($C730,'Policy Characteristics'!$C:$C,0)))</f>
        <v>indst efficiency standards</v>
      </c>
      <c r="L730" s="285">
        <f>IF(ISBLANK(INDEX('Policy Characteristics'!F:F,MATCH($C730,'Policy Characteristics'!$C:$C,0))),"",INDEX('Policy Characteristics'!F:F,MATCH($C730,'Policy Characteristics'!$C:$C,0)))</f>
        <v>0</v>
      </c>
      <c r="M730" s="285">
        <f>IF(ISBLANK(INDEX('Policy Characteristics'!G:G,MATCH($C730,'Policy Characteristics'!$C:$C,0))),"",INDEX('Policy Characteristics'!G:G,MATCH($C730,'Policy Characteristics'!$C:$C,0)))</f>
        <v>0.25</v>
      </c>
      <c r="N730" s="285">
        <f>IF(ISBLANK(INDEX('Policy Characteristics'!H:H,MATCH($C730,'Policy Characteristics'!$C:$C,0))),"",INDEX('Policy Characteristics'!H:H,MATCH($C730,'Policy Characteristics'!$C:$C,0)))</f>
        <v>0.01</v>
      </c>
      <c r="O730" s="272" t="str">
        <f>IF(ISBLANK(INDEX('Policy Characteristics'!I:I,MATCH($C730,'Policy Characteristics'!$C:$C,0))),"",INDEX('Policy Characteristics'!I:I,MATCH($C730,'Policy Characteristics'!$C:$C,0)))</f>
        <v>% reduction in energy use</v>
      </c>
      <c r="P730" s="272"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272" t="str">
        <f>IF(ISBLANK(INDEX('Policy Characteristics'!K:K,MATCH($C730,'Policy Characteristics'!$C:$C,0))),"",INDEX('Policy Characteristics'!K:K,MATCH($C730,'Policy Characteristics'!$C:$C,0)))</f>
        <v>industry-ag-main.html#eff-stds</v>
      </c>
      <c r="R730" s="272" t="str">
        <f>IF(ISBLANK(INDEX('Policy Characteristics'!L:L,MATCH($C730,'Policy Characteristics'!$C:$C,0))),"",INDEX('Policy Characteristics'!L:L,MATCH($C730,'Policy Characteristics'!$C:$C,0)))</f>
        <v>industry-energy-efficiency-standards.html</v>
      </c>
    </row>
    <row r="731" spans="1:18" s="4" customFormat="1" x14ac:dyDescent="0.25">
      <c r="A731" s="272" t="str">
        <f>IF(ISBLANK(INDEX('Policy Characteristics'!A:A,MATCH($C731,'Policy Characteristics'!$C:$C,0))),"",INDEX('Policy Characteristics'!A:A,MATCH($C731,'Policy Characteristics'!$C:$C,0)))</f>
        <v>Industry</v>
      </c>
      <c r="B731" s="272" t="str">
        <f>IF(ISBLANK(INDEX('Policy Characteristics'!B:B,MATCH($C731,'Policy Characteristics'!$C:$C,0))),"",INDEX('Policy Characteristics'!B:B,MATCH($C731,'Policy Characteristics'!$C:$C,0)))</f>
        <v>Industry Energy Efficiency Standards</v>
      </c>
      <c r="C731" s="274" t="str">
        <f t="shared" si="37"/>
        <v>Percentage Improvement in Eqpt Efficiency Standards above BAU</v>
      </c>
      <c r="D731" s="44" t="s">
        <v>3189</v>
      </c>
      <c r="E731" s="44" t="s">
        <v>2785</v>
      </c>
      <c r="F731" t="s">
        <v>3214</v>
      </c>
      <c r="G731" s="44" t="s">
        <v>2790</v>
      </c>
      <c r="H731" s="43">
        <v>967</v>
      </c>
      <c r="I731" s="44" t="s">
        <v>46</v>
      </c>
      <c r="J731" s="274" t="str">
        <f>IF(ISBLANK(INDEX('Policy Characteristics'!D:D,MATCH($C731,'Policy Characteristics'!$C:$C,0))),"",INDEX('Policy Characteristics'!D:D,MATCH($C731,'Policy Characteristics'!$C:$C,0)))</f>
        <v>Industry Energy Efficiency Standards</v>
      </c>
      <c r="K731" s="272" t="str">
        <f>IF(ISBLANK(INDEX('Policy Characteristics'!E:E,MATCH($C731,'Policy Characteristics'!$C:$C,0))),"",INDEX('Policy Characteristics'!E:E,MATCH($C731,'Policy Characteristics'!$C:$C,0)))</f>
        <v>indst efficiency standards</v>
      </c>
      <c r="L731" s="285">
        <f>IF(ISBLANK(INDEX('Policy Characteristics'!F:F,MATCH($C731,'Policy Characteristics'!$C:$C,0))),"",INDEX('Policy Characteristics'!F:F,MATCH($C731,'Policy Characteristics'!$C:$C,0)))</f>
        <v>0</v>
      </c>
      <c r="M731" s="285">
        <f>IF(ISBLANK(INDEX('Policy Characteristics'!G:G,MATCH($C731,'Policy Characteristics'!$C:$C,0))),"",INDEX('Policy Characteristics'!G:G,MATCH($C731,'Policy Characteristics'!$C:$C,0)))</f>
        <v>0.25</v>
      </c>
      <c r="N731" s="285">
        <f>IF(ISBLANK(INDEX('Policy Characteristics'!H:H,MATCH($C731,'Policy Characteristics'!$C:$C,0))),"",INDEX('Policy Characteristics'!H:H,MATCH($C731,'Policy Characteristics'!$C:$C,0)))</f>
        <v>0.01</v>
      </c>
      <c r="O731" s="272" t="str">
        <f>IF(ISBLANK(INDEX('Policy Characteristics'!I:I,MATCH($C731,'Policy Characteristics'!$C:$C,0))),"",INDEX('Policy Characteristics'!I:I,MATCH($C731,'Policy Characteristics'!$C:$C,0)))</f>
        <v>% reduction in energy use</v>
      </c>
      <c r="P731" s="272"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272" t="str">
        <f>IF(ISBLANK(INDEX('Policy Characteristics'!K:K,MATCH($C731,'Policy Characteristics'!$C:$C,0))),"",INDEX('Policy Characteristics'!K:K,MATCH($C731,'Policy Characteristics'!$C:$C,0)))</f>
        <v>industry-ag-main.html#eff-stds</v>
      </c>
      <c r="R731" s="272" t="str">
        <f>IF(ISBLANK(INDEX('Policy Characteristics'!L:L,MATCH($C731,'Policy Characteristics'!$C:$C,0))),"",INDEX('Policy Characteristics'!L:L,MATCH($C731,'Policy Characteristics'!$C:$C,0)))</f>
        <v>industry-energy-efficiency-standards.html</v>
      </c>
    </row>
    <row r="732" spans="1:18" s="4" customFormat="1" x14ac:dyDescent="0.25">
      <c r="A732" s="272" t="str">
        <f>IF(ISBLANK(INDEX('Policy Characteristics'!A:A,MATCH($C732,'Policy Characteristics'!$C:$C,0))),"",INDEX('Policy Characteristics'!A:A,MATCH($C732,'Policy Characteristics'!$C:$C,0)))</f>
        <v>Industry</v>
      </c>
      <c r="B732" s="272" t="str">
        <f>IF(ISBLANK(INDEX('Policy Characteristics'!B:B,MATCH($C732,'Policy Characteristics'!$C:$C,0))),"",INDEX('Policy Characteristics'!B:B,MATCH($C732,'Policy Characteristics'!$C:$C,0)))</f>
        <v>Industry Energy Efficiency Standards</v>
      </c>
      <c r="C732" s="274" t="str">
        <f t="shared" si="37"/>
        <v>Percentage Improvement in Eqpt Efficiency Standards above BAU</v>
      </c>
      <c r="D732" s="6" t="s">
        <v>3190</v>
      </c>
      <c r="E732" s="44" t="s">
        <v>2445</v>
      </c>
      <c r="F732" t="s">
        <v>2845</v>
      </c>
      <c r="G732" s="44" t="s">
        <v>2451</v>
      </c>
      <c r="H732" s="43">
        <v>968</v>
      </c>
      <c r="I732" s="44" t="s">
        <v>45</v>
      </c>
      <c r="J732" s="274" t="str">
        <f>IF(ISBLANK(INDEX('Policy Characteristics'!D:D,MATCH($C732,'Policy Characteristics'!$C:$C,0))),"",INDEX('Policy Characteristics'!D:D,MATCH($C732,'Policy Characteristics'!$C:$C,0)))</f>
        <v>Industry Energy Efficiency Standards</v>
      </c>
      <c r="K732" s="272" t="str">
        <f>IF(ISBLANK(INDEX('Policy Characteristics'!E:E,MATCH($C732,'Policy Characteristics'!$C:$C,0))),"",INDEX('Policy Characteristics'!E:E,MATCH($C732,'Policy Characteristics'!$C:$C,0)))</f>
        <v>indst efficiency standards</v>
      </c>
      <c r="L732" s="285">
        <f>IF(ISBLANK(INDEX('Policy Characteristics'!F:F,MATCH($C732,'Policy Characteristics'!$C:$C,0))),"",INDEX('Policy Characteristics'!F:F,MATCH($C732,'Policy Characteristics'!$C:$C,0)))</f>
        <v>0</v>
      </c>
      <c r="M732" s="285">
        <f>IF(ISBLANK(INDEX('Policy Characteristics'!G:G,MATCH($C732,'Policy Characteristics'!$C:$C,0))),"",INDEX('Policy Characteristics'!G:G,MATCH($C732,'Policy Characteristics'!$C:$C,0)))</f>
        <v>0.25</v>
      </c>
      <c r="N732" s="285">
        <f>IF(ISBLANK(INDEX('Policy Characteristics'!H:H,MATCH($C732,'Policy Characteristics'!$C:$C,0))),"",INDEX('Policy Characteristics'!H:H,MATCH($C732,'Policy Characteristics'!$C:$C,0)))</f>
        <v>0.01</v>
      </c>
      <c r="O732" s="272" t="str">
        <f>IF(ISBLANK(INDEX('Policy Characteristics'!I:I,MATCH($C732,'Policy Characteristics'!$C:$C,0))),"",INDEX('Policy Characteristics'!I:I,MATCH($C732,'Policy Characteristics'!$C:$C,0)))</f>
        <v>% reduction in energy use</v>
      </c>
      <c r="P732" s="272"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272" t="str">
        <f>IF(ISBLANK(INDEX('Policy Characteristics'!K:K,MATCH($C732,'Policy Characteristics'!$C:$C,0))),"",INDEX('Policy Characteristics'!K:K,MATCH($C732,'Policy Characteristics'!$C:$C,0)))</f>
        <v>industry-ag-main.html#eff-stds</v>
      </c>
      <c r="R732" s="272" t="str">
        <f>IF(ISBLANK(INDEX('Policy Characteristics'!L:L,MATCH($C732,'Policy Characteristics'!$C:$C,0))),"",INDEX('Policy Characteristics'!L:L,MATCH($C732,'Policy Characteristics'!$C:$C,0)))</f>
        <v>industry-energy-efficiency-standards.html</v>
      </c>
    </row>
    <row r="733" spans="1:18" s="4" customFormat="1" x14ac:dyDescent="0.25">
      <c r="A733" s="272" t="str">
        <f>IF(ISBLANK(INDEX('Policy Characteristics'!A:A,MATCH($C733,'Policy Characteristics'!$C:$C,0))),"",INDEX('Policy Characteristics'!A:A,MATCH($C733,'Policy Characteristics'!$C:$C,0)))</f>
        <v>Industry</v>
      </c>
      <c r="B733" s="272" t="str">
        <f>IF(ISBLANK(INDEX('Policy Characteristics'!B:B,MATCH($C733,'Policy Characteristics'!$C:$C,0))),"",INDEX('Policy Characteristics'!B:B,MATCH($C733,'Policy Characteristics'!$C:$C,0)))</f>
        <v>Industry Energy Efficiency Standards</v>
      </c>
      <c r="C733" s="274" t="str">
        <f t="shared" si="37"/>
        <v>Percentage Improvement in Eqpt Efficiency Standards above BAU</v>
      </c>
      <c r="D733" s="6" t="s">
        <v>3190</v>
      </c>
      <c r="E733" s="44" t="s">
        <v>2446</v>
      </c>
      <c r="F733" t="s">
        <v>2845</v>
      </c>
      <c r="G733" s="44" t="s">
        <v>2454</v>
      </c>
      <c r="H733" s="43">
        <v>969</v>
      </c>
      <c r="I733" s="44" t="s">
        <v>45</v>
      </c>
      <c r="J733" s="274" t="str">
        <f>IF(ISBLANK(INDEX('Policy Characteristics'!D:D,MATCH($C733,'Policy Characteristics'!$C:$C,0))),"",INDEX('Policy Characteristics'!D:D,MATCH($C733,'Policy Characteristics'!$C:$C,0)))</f>
        <v>Industry Energy Efficiency Standards</v>
      </c>
      <c r="K733" s="272" t="str">
        <f>IF(ISBLANK(INDEX('Policy Characteristics'!E:E,MATCH($C733,'Policy Characteristics'!$C:$C,0))),"",INDEX('Policy Characteristics'!E:E,MATCH($C733,'Policy Characteristics'!$C:$C,0)))</f>
        <v>indst efficiency standards</v>
      </c>
      <c r="L733" s="285">
        <f>IF(ISBLANK(INDEX('Policy Characteristics'!F:F,MATCH($C733,'Policy Characteristics'!$C:$C,0))),"",INDEX('Policy Characteristics'!F:F,MATCH($C733,'Policy Characteristics'!$C:$C,0)))</f>
        <v>0</v>
      </c>
      <c r="M733" s="285">
        <f>IF(ISBLANK(INDEX('Policy Characteristics'!G:G,MATCH($C733,'Policy Characteristics'!$C:$C,0))),"",INDEX('Policy Characteristics'!G:G,MATCH($C733,'Policy Characteristics'!$C:$C,0)))</f>
        <v>0.25</v>
      </c>
      <c r="N733" s="285">
        <f>IF(ISBLANK(INDEX('Policy Characteristics'!H:H,MATCH($C733,'Policy Characteristics'!$C:$C,0))),"",INDEX('Policy Characteristics'!H:H,MATCH($C733,'Policy Characteristics'!$C:$C,0)))</f>
        <v>0.01</v>
      </c>
      <c r="O733" s="272" t="str">
        <f>IF(ISBLANK(INDEX('Policy Characteristics'!I:I,MATCH($C733,'Policy Characteristics'!$C:$C,0))),"",INDEX('Policy Characteristics'!I:I,MATCH($C733,'Policy Characteristics'!$C:$C,0)))</f>
        <v>% reduction in energy use</v>
      </c>
      <c r="P733" s="272"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272" t="str">
        <f>IF(ISBLANK(INDEX('Policy Characteristics'!K:K,MATCH($C733,'Policy Characteristics'!$C:$C,0))),"",INDEX('Policy Characteristics'!K:K,MATCH($C733,'Policy Characteristics'!$C:$C,0)))</f>
        <v>industry-ag-main.html#eff-stds</v>
      </c>
      <c r="R733" s="272" t="str">
        <f>IF(ISBLANK(INDEX('Policy Characteristics'!L:L,MATCH($C733,'Policy Characteristics'!$C:$C,0))),"",INDEX('Policy Characteristics'!L:L,MATCH($C733,'Policy Characteristics'!$C:$C,0)))</f>
        <v>industry-energy-efficiency-standards.html</v>
      </c>
    </row>
    <row r="734" spans="1:18" s="4" customFormat="1" x14ac:dyDescent="0.25">
      <c r="A734" s="272" t="str">
        <f>IF(ISBLANK(INDEX('Policy Characteristics'!A:A,MATCH($C734,'Policy Characteristics'!$C:$C,0))),"",INDEX('Policy Characteristics'!A:A,MATCH($C734,'Policy Characteristics'!$C:$C,0)))</f>
        <v>Industry</v>
      </c>
      <c r="B734" s="272" t="str">
        <f>IF(ISBLANK(INDEX('Policy Characteristics'!B:B,MATCH($C734,'Policy Characteristics'!$C:$C,0))),"",INDEX('Policy Characteristics'!B:B,MATCH($C734,'Policy Characteristics'!$C:$C,0)))</f>
        <v>Industry Energy Efficiency Standards</v>
      </c>
      <c r="C734" s="274" t="str">
        <f t="shared" si="37"/>
        <v>Percentage Improvement in Eqpt Efficiency Standards above BAU</v>
      </c>
      <c r="D734" s="6" t="s">
        <v>3190</v>
      </c>
      <c r="E734" s="44" t="s">
        <v>2447</v>
      </c>
      <c r="F734" t="s">
        <v>2845</v>
      </c>
      <c r="G734" s="44" t="s">
        <v>2455</v>
      </c>
      <c r="H734" s="43">
        <v>970</v>
      </c>
      <c r="I734" s="44" t="s">
        <v>45</v>
      </c>
      <c r="J734" s="274" t="str">
        <f>IF(ISBLANK(INDEX('Policy Characteristics'!D:D,MATCH($C734,'Policy Characteristics'!$C:$C,0))),"",INDEX('Policy Characteristics'!D:D,MATCH($C734,'Policy Characteristics'!$C:$C,0)))</f>
        <v>Industry Energy Efficiency Standards</v>
      </c>
      <c r="K734" s="272" t="str">
        <f>IF(ISBLANK(INDEX('Policy Characteristics'!E:E,MATCH($C734,'Policy Characteristics'!$C:$C,0))),"",INDEX('Policy Characteristics'!E:E,MATCH($C734,'Policy Characteristics'!$C:$C,0)))</f>
        <v>indst efficiency standards</v>
      </c>
      <c r="L734" s="285">
        <f>IF(ISBLANK(INDEX('Policy Characteristics'!F:F,MATCH($C734,'Policy Characteristics'!$C:$C,0))),"",INDEX('Policy Characteristics'!F:F,MATCH($C734,'Policy Characteristics'!$C:$C,0)))</f>
        <v>0</v>
      </c>
      <c r="M734" s="285">
        <f>IF(ISBLANK(INDEX('Policy Characteristics'!G:G,MATCH($C734,'Policy Characteristics'!$C:$C,0))),"",INDEX('Policy Characteristics'!G:G,MATCH($C734,'Policy Characteristics'!$C:$C,0)))</f>
        <v>0.25</v>
      </c>
      <c r="N734" s="285">
        <f>IF(ISBLANK(INDEX('Policy Characteristics'!H:H,MATCH($C734,'Policy Characteristics'!$C:$C,0))),"",INDEX('Policy Characteristics'!H:H,MATCH($C734,'Policy Characteristics'!$C:$C,0)))</f>
        <v>0.01</v>
      </c>
      <c r="O734" s="272" t="str">
        <f>IF(ISBLANK(INDEX('Policy Characteristics'!I:I,MATCH($C734,'Policy Characteristics'!$C:$C,0))),"",INDEX('Policy Characteristics'!I:I,MATCH($C734,'Policy Characteristics'!$C:$C,0)))</f>
        <v>% reduction in energy use</v>
      </c>
      <c r="P734" s="272"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272" t="str">
        <f>IF(ISBLANK(INDEX('Policy Characteristics'!K:K,MATCH($C734,'Policy Characteristics'!$C:$C,0))),"",INDEX('Policy Characteristics'!K:K,MATCH($C734,'Policy Characteristics'!$C:$C,0)))</f>
        <v>industry-ag-main.html#eff-stds</v>
      </c>
      <c r="R734" s="272" t="str">
        <f>IF(ISBLANK(INDEX('Policy Characteristics'!L:L,MATCH($C734,'Policy Characteristics'!$C:$C,0))),"",INDEX('Policy Characteristics'!L:L,MATCH($C734,'Policy Characteristics'!$C:$C,0)))</f>
        <v>industry-energy-efficiency-standards.html</v>
      </c>
    </row>
    <row r="735" spans="1:18" s="4" customFormat="1" x14ac:dyDescent="0.25">
      <c r="A735" s="272" t="str">
        <f>IF(ISBLANK(INDEX('Policy Characteristics'!A:A,MATCH($C735,'Policy Characteristics'!$C:$C,0))),"",INDEX('Policy Characteristics'!A:A,MATCH($C735,'Policy Characteristics'!$C:$C,0)))</f>
        <v>Industry</v>
      </c>
      <c r="B735" s="272" t="str">
        <f>IF(ISBLANK(INDEX('Policy Characteristics'!B:B,MATCH($C735,'Policy Characteristics'!$C:$C,0))),"",INDEX('Policy Characteristics'!B:B,MATCH($C735,'Policy Characteristics'!$C:$C,0)))</f>
        <v>Industry Energy Efficiency Standards</v>
      </c>
      <c r="C735" s="274" t="str">
        <f t="shared" si="37"/>
        <v>Percentage Improvement in Eqpt Efficiency Standards above BAU</v>
      </c>
      <c r="D735" s="6" t="s">
        <v>3190</v>
      </c>
      <c r="E735" s="44" t="s">
        <v>2448</v>
      </c>
      <c r="F735" t="s">
        <v>2845</v>
      </c>
      <c r="G735" s="44" t="s">
        <v>2452</v>
      </c>
      <c r="H735" s="43">
        <v>971</v>
      </c>
      <c r="I735" s="44" t="s">
        <v>46</v>
      </c>
      <c r="J735" s="274" t="str">
        <f>IF(ISBLANK(INDEX('Policy Characteristics'!D:D,MATCH($C735,'Policy Characteristics'!$C:$C,0))),"",INDEX('Policy Characteristics'!D:D,MATCH($C735,'Policy Characteristics'!$C:$C,0)))</f>
        <v>Industry Energy Efficiency Standards</v>
      </c>
      <c r="K735" s="272" t="str">
        <f>IF(ISBLANK(INDEX('Policy Characteristics'!E:E,MATCH($C735,'Policy Characteristics'!$C:$C,0))),"",INDEX('Policy Characteristics'!E:E,MATCH($C735,'Policy Characteristics'!$C:$C,0)))</f>
        <v>indst efficiency standards</v>
      </c>
      <c r="L735" s="285">
        <f>IF(ISBLANK(INDEX('Policy Characteristics'!F:F,MATCH($C735,'Policy Characteristics'!$C:$C,0))),"",INDEX('Policy Characteristics'!F:F,MATCH($C735,'Policy Characteristics'!$C:$C,0)))</f>
        <v>0</v>
      </c>
      <c r="M735" s="285">
        <f>IF(ISBLANK(INDEX('Policy Characteristics'!G:G,MATCH($C735,'Policy Characteristics'!$C:$C,0))),"",INDEX('Policy Characteristics'!G:G,MATCH($C735,'Policy Characteristics'!$C:$C,0)))</f>
        <v>0.25</v>
      </c>
      <c r="N735" s="285">
        <f>IF(ISBLANK(INDEX('Policy Characteristics'!H:H,MATCH($C735,'Policy Characteristics'!$C:$C,0))),"",INDEX('Policy Characteristics'!H:H,MATCH($C735,'Policy Characteristics'!$C:$C,0)))</f>
        <v>0.01</v>
      </c>
      <c r="O735" s="272" t="str">
        <f>IF(ISBLANK(INDEX('Policy Characteristics'!I:I,MATCH($C735,'Policy Characteristics'!$C:$C,0))),"",INDEX('Policy Characteristics'!I:I,MATCH($C735,'Policy Characteristics'!$C:$C,0)))</f>
        <v>% reduction in energy use</v>
      </c>
      <c r="P735" s="272"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272" t="str">
        <f>IF(ISBLANK(INDEX('Policy Characteristics'!K:K,MATCH($C735,'Policy Characteristics'!$C:$C,0))),"",INDEX('Policy Characteristics'!K:K,MATCH($C735,'Policy Characteristics'!$C:$C,0)))</f>
        <v>industry-ag-main.html#eff-stds</v>
      </c>
      <c r="R735" s="272" t="str">
        <f>IF(ISBLANK(INDEX('Policy Characteristics'!L:L,MATCH($C735,'Policy Characteristics'!$C:$C,0))),"",INDEX('Policy Characteristics'!L:L,MATCH($C735,'Policy Characteristics'!$C:$C,0)))</f>
        <v>industry-energy-efficiency-standards.html</v>
      </c>
    </row>
    <row r="736" spans="1:18" s="4" customFormat="1" x14ac:dyDescent="0.25">
      <c r="A736" s="272" t="str">
        <f>IF(ISBLANK(INDEX('Policy Characteristics'!A:A,MATCH($C736,'Policy Characteristics'!$C:$C,0))),"",INDEX('Policy Characteristics'!A:A,MATCH($C736,'Policy Characteristics'!$C:$C,0)))</f>
        <v>Industry</v>
      </c>
      <c r="B736" s="272" t="str">
        <f>IF(ISBLANK(INDEX('Policy Characteristics'!B:B,MATCH($C736,'Policy Characteristics'!$C:$C,0))),"",INDEX('Policy Characteristics'!B:B,MATCH($C736,'Policy Characteristics'!$C:$C,0)))</f>
        <v>Industry Energy Efficiency Standards</v>
      </c>
      <c r="C736" s="274" t="str">
        <f t="shared" si="37"/>
        <v>Percentage Improvement in Eqpt Efficiency Standards above BAU</v>
      </c>
      <c r="D736" s="6" t="s">
        <v>3190</v>
      </c>
      <c r="E736" s="44" t="s">
        <v>2449</v>
      </c>
      <c r="F736" t="s">
        <v>2845</v>
      </c>
      <c r="G736" s="44" t="s">
        <v>2453</v>
      </c>
      <c r="H736" s="43">
        <v>972</v>
      </c>
      <c r="I736" s="44" t="s">
        <v>45</v>
      </c>
      <c r="J736" s="274" t="str">
        <f>IF(ISBLANK(INDEX('Policy Characteristics'!D:D,MATCH($C736,'Policy Characteristics'!$C:$C,0))),"",INDEX('Policy Characteristics'!D:D,MATCH($C736,'Policy Characteristics'!$C:$C,0)))</f>
        <v>Industry Energy Efficiency Standards</v>
      </c>
      <c r="K736" s="272" t="str">
        <f>IF(ISBLANK(INDEX('Policy Characteristics'!E:E,MATCH($C736,'Policy Characteristics'!$C:$C,0))),"",INDEX('Policy Characteristics'!E:E,MATCH($C736,'Policy Characteristics'!$C:$C,0)))</f>
        <v>indst efficiency standards</v>
      </c>
      <c r="L736" s="285">
        <f>IF(ISBLANK(INDEX('Policy Characteristics'!F:F,MATCH($C736,'Policy Characteristics'!$C:$C,0))),"",INDEX('Policy Characteristics'!F:F,MATCH($C736,'Policy Characteristics'!$C:$C,0)))</f>
        <v>0</v>
      </c>
      <c r="M736" s="285">
        <f>IF(ISBLANK(INDEX('Policy Characteristics'!G:G,MATCH($C736,'Policy Characteristics'!$C:$C,0))),"",INDEX('Policy Characteristics'!G:G,MATCH($C736,'Policy Characteristics'!$C:$C,0)))</f>
        <v>0.25</v>
      </c>
      <c r="N736" s="285">
        <f>IF(ISBLANK(INDEX('Policy Characteristics'!H:H,MATCH($C736,'Policy Characteristics'!$C:$C,0))),"",INDEX('Policy Characteristics'!H:H,MATCH($C736,'Policy Characteristics'!$C:$C,0)))</f>
        <v>0.01</v>
      </c>
      <c r="O736" s="272" t="str">
        <f>IF(ISBLANK(INDEX('Policy Characteristics'!I:I,MATCH($C736,'Policy Characteristics'!$C:$C,0))),"",INDEX('Policy Characteristics'!I:I,MATCH($C736,'Policy Characteristics'!$C:$C,0)))</f>
        <v>% reduction in energy use</v>
      </c>
      <c r="P736" s="272"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272" t="str">
        <f>IF(ISBLANK(INDEX('Policy Characteristics'!K:K,MATCH($C736,'Policy Characteristics'!$C:$C,0))),"",INDEX('Policy Characteristics'!K:K,MATCH($C736,'Policy Characteristics'!$C:$C,0)))</f>
        <v>industry-ag-main.html#eff-stds</v>
      </c>
      <c r="R736" s="272" t="str">
        <f>IF(ISBLANK(INDEX('Policy Characteristics'!L:L,MATCH($C736,'Policy Characteristics'!$C:$C,0))),"",INDEX('Policy Characteristics'!L:L,MATCH($C736,'Policy Characteristics'!$C:$C,0)))</f>
        <v>industry-energy-efficiency-standards.html</v>
      </c>
    </row>
    <row r="737" spans="1:18" s="4" customFormat="1" x14ac:dyDescent="0.25">
      <c r="A737" s="272" t="str">
        <f>IF(ISBLANK(INDEX('Policy Characteristics'!A:A,MATCH($C737,'Policy Characteristics'!$C:$C,0))),"",INDEX('Policy Characteristics'!A:A,MATCH($C737,'Policy Characteristics'!$C:$C,0)))</f>
        <v>Industry</v>
      </c>
      <c r="B737" s="272" t="str">
        <f>IF(ISBLANK(INDEX('Policy Characteristics'!B:B,MATCH($C737,'Policy Characteristics'!$C:$C,0))),"",INDEX('Policy Characteristics'!B:B,MATCH($C737,'Policy Characteristics'!$C:$C,0)))</f>
        <v>Industry Energy Efficiency Standards</v>
      </c>
      <c r="C737" s="274" t="str">
        <f t="shared" si="37"/>
        <v>Percentage Improvement in Eqpt Efficiency Standards above BAU</v>
      </c>
      <c r="D737" s="6" t="s">
        <v>3190</v>
      </c>
      <c r="E737" s="44" t="s">
        <v>2450</v>
      </c>
      <c r="F737" t="s">
        <v>2845</v>
      </c>
      <c r="G737" s="44" t="s">
        <v>2456</v>
      </c>
      <c r="H737" s="43">
        <v>973</v>
      </c>
      <c r="I737" s="44" t="s">
        <v>46</v>
      </c>
      <c r="J737" s="274" t="str">
        <f>IF(ISBLANK(INDEX('Policy Characteristics'!D:D,MATCH($C737,'Policy Characteristics'!$C:$C,0))),"",INDEX('Policy Characteristics'!D:D,MATCH($C737,'Policy Characteristics'!$C:$C,0)))</f>
        <v>Industry Energy Efficiency Standards</v>
      </c>
      <c r="K737" s="272" t="str">
        <f>IF(ISBLANK(INDEX('Policy Characteristics'!E:E,MATCH($C737,'Policy Characteristics'!$C:$C,0))),"",INDEX('Policy Characteristics'!E:E,MATCH($C737,'Policy Characteristics'!$C:$C,0)))</f>
        <v>indst efficiency standards</v>
      </c>
      <c r="L737" s="285">
        <f>IF(ISBLANK(INDEX('Policy Characteristics'!F:F,MATCH($C737,'Policy Characteristics'!$C:$C,0))),"",INDEX('Policy Characteristics'!F:F,MATCH($C737,'Policy Characteristics'!$C:$C,0)))</f>
        <v>0</v>
      </c>
      <c r="M737" s="285">
        <f>IF(ISBLANK(INDEX('Policy Characteristics'!G:G,MATCH($C737,'Policy Characteristics'!$C:$C,0))),"",INDEX('Policy Characteristics'!G:G,MATCH($C737,'Policy Characteristics'!$C:$C,0)))</f>
        <v>0.25</v>
      </c>
      <c r="N737" s="285">
        <f>IF(ISBLANK(INDEX('Policy Characteristics'!H:H,MATCH($C737,'Policy Characteristics'!$C:$C,0))),"",INDEX('Policy Characteristics'!H:H,MATCH($C737,'Policy Characteristics'!$C:$C,0)))</f>
        <v>0.01</v>
      </c>
      <c r="O737" s="272" t="str">
        <f>IF(ISBLANK(INDEX('Policy Characteristics'!I:I,MATCH($C737,'Policy Characteristics'!$C:$C,0))),"",INDEX('Policy Characteristics'!I:I,MATCH($C737,'Policy Characteristics'!$C:$C,0)))</f>
        <v>% reduction in energy use</v>
      </c>
      <c r="P737" s="272"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272" t="str">
        <f>IF(ISBLANK(INDEX('Policy Characteristics'!K:K,MATCH($C737,'Policy Characteristics'!$C:$C,0))),"",INDEX('Policy Characteristics'!K:K,MATCH($C737,'Policy Characteristics'!$C:$C,0)))</f>
        <v>industry-ag-main.html#eff-stds</v>
      </c>
      <c r="R737" s="272" t="str">
        <f>IF(ISBLANK(INDEX('Policy Characteristics'!L:L,MATCH($C737,'Policy Characteristics'!$C:$C,0))),"",INDEX('Policy Characteristics'!L:L,MATCH($C737,'Policy Characteristics'!$C:$C,0)))</f>
        <v>industry-energy-efficiency-standards.html</v>
      </c>
    </row>
    <row r="738" spans="1:18" s="4" customFormat="1" x14ac:dyDescent="0.25">
      <c r="A738" s="272" t="str">
        <f>IF(ISBLANK(INDEX('Policy Characteristics'!A:A,MATCH($C738,'Policy Characteristics'!$C:$C,0))),"",INDEX('Policy Characteristics'!A:A,MATCH($C738,'Policy Characteristics'!$C:$C,0)))</f>
        <v>Industry</v>
      </c>
      <c r="B738" s="272" t="str">
        <f>IF(ISBLANK(INDEX('Policy Characteristics'!B:B,MATCH($C738,'Policy Characteristics'!$C:$C,0))),"",INDEX('Policy Characteristics'!B:B,MATCH($C738,'Policy Characteristics'!$C:$C,0)))</f>
        <v>Industry Energy Efficiency Standards</v>
      </c>
      <c r="C738" s="274" t="str">
        <f t="shared" si="37"/>
        <v>Percentage Improvement in Eqpt Efficiency Standards above BAU</v>
      </c>
      <c r="D738" s="6" t="s">
        <v>3190</v>
      </c>
      <c r="E738" s="44" t="s">
        <v>2786</v>
      </c>
      <c r="F738" t="s">
        <v>2845</v>
      </c>
      <c r="G738" s="44" t="s">
        <v>2789</v>
      </c>
      <c r="H738" s="43">
        <v>974</v>
      </c>
      <c r="I738" s="44" t="s">
        <v>46</v>
      </c>
      <c r="J738" s="274" t="str">
        <f>IF(ISBLANK(INDEX('Policy Characteristics'!D:D,MATCH($C738,'Policy Characteristics'!$C:$C,0))),"",INDEX('Policy Characteristics'!D:D,MATCH($C738,'Policy Characteristics'!$C:$C,0)))</f>
        <v>Industry Energy Efficiency Standards</v>
      </c>
      <c r="K738" s="272" t="str">
        <f>IF(ISBLANK(INDEX('Policy Characteristics'!E:E,MATCH($C738,'Policy Characteristics'!$C:$C,0))),"",INDEX('Policy Characteristics'!E:E,MATCH($C738,'Policy Characteristics'!$C:$C,0)))</f>
        <v>indst efficiency standards</v>
      </c>
      <c r="L738" s="285">
        <f>IF(ISBLANK(INDEX('Policy Characteristics'!F:F,MATCH($C738,'Policy Characteristics'!$C:$C,0))),"",INDEX('Policy Characteristics'!F:F,MATCH($C738,'Policy Characteristics'!$C:$C,0)))</f>
        <v>0</v>
      </c>
      <c r="M738" s="285">
        <f>IF(ISBLANK(INDEX('Policy Characteristics'!G:G,MATCH($C738,'Policy Characteristics'!$C:$C,0))),"",INDEX('Policy Characteristics'!G:G,MATCH($C738,'Policy Characteristics'!$C:$C,0)))</f>
        <v>0.25</v>
      </c>
      <c r="N738" s="285">
        <f>IF(ISBLANK(INDEX('Policy Characteristics'!H:H,MATCH($C738,'Policy Characteristics'!$C:$C,0))),"",INDEX('Policy Characteristics'!H:H,MATCH($C738,'Policy Characteristics'!$C:$C,0)))</f>
        <v>0.01</v>
      </c>
      <c r="O738" s="272" t="str">
        <f>IF(ISBLANK(INDEX('Policy Characteristics'!I:I,MATCH($C738,'Policy Characteristics'!$C:$C,0))),"",INDEX('Policy Characteristics'!I:I,MATCH($C738,'Policy Characteristics'!$C:$C,0)))</f>
        <v>% reduction in energy use</v>
      </c>
      <c r="P738" s="272"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272" t="str">
        <f>IF(ISBLANK(INDEX('Policy Characteristics'!K:K,MATCH($C738,'Policy Characteristics'!$C:$C,0))),"",INDEX('Policy Characteristics'!K:K,MATCH($C738,'Policy Characteristics'!$C:$C,0)))</f>
        <v>industry-ag-main.html#eff-stds</v>
      </c>
      <c r="R738" s="272" t="str">
        <f>IF(ISBLANK(INDEX('Policy Characteristics'!L:L,MATCH($C738,'Policy Characteristics'!$C:$C,0))),"",INDEX('Policy Characteristics'!L:L,MATCH($C738,'Policy Characteristics'!$C:$C,0)))</f>
        <v>industry-energy-efficiency-standards.html</v>
      </c>
    </row>
    <row r="739" spans="1:18" s="4" customFormat="1" x14ac:dyDescent="0.25">
      <c r="A739" s="272" t="str">
        <f>IF(ISBLANK(INDEX('Policy Characteristics'!A:A,MATCH($C739,'Policy Characteristics'!$C:$C,0))),"",INDEX('Policy Characteristics'!A:A,MATCH($C739,'Policy Characteristics'!$C:$C,0)))</f>
        <v>Industry</v>
      </c>
      <c r="B739" s="272" t="str">
        <f>IF(ISBLANK(INDEX('Policy Characteristics'!B:B,MATCH($C739,'Policy Characteristics'!$C:$C,0))),"",INDEX('Policy Characteristics'!B:B,MATCH($C739,'Policy Characteristics'!$C:$C,0)))</f>
        <v>Industry Energy Efficiency Standards</v>
      </c>
      <c r="C739" s="274" t="str">
        <f t="shared" si="37"/>
        <v>Percentage Improvement in Eqpt Efficiency Standards above BAU</v>
      </c>
      <c r="D739" s="6" t="s">
        <v>3190</v>
      </c>
      <c r="E739" s="44" t="s">
        <v>2787</v>
      </c>
      <c r="F739" t="s">
        <v>2845</v>
      </c>
      <c r="G739" s="44" t="s">
        <v>2791</v>
      </c>
      <c r="H739" s="43">
        <v>975</v>
      </c>
      <c r="I739" s="44" t="s">
        <v>45</v>
      </c>
      <c r="J739" s="274" t="str">
        <f>IF(ISBLANK(INDEX('Policy Characteristics'!D:D,MATCH($C739,'Policy Characteristics'!$C:$C,0))),"",INDEX('Policy Characteristics'!D:D,MATCH($C739,'Policy Characteristics'!$C:$C,0)))</f>
        <v>Industry Energy Efficiency Standards</v>
      </c>
      <c r="K739" s="272" t="str">
        <f>IF(ISBLANK(INDEX('Policy Characteristics'!E:E,MATCH($C739,'Policy Characteristics'!$C:$C,0))),"",INDEX('Policy Characteristics'!E:E,MATCH($C739,'Policy Characteristics'!$C:$C,0)))</f>
        <v>indst efficiency standards</v>
      </c>
      <c r="L739" s="285">
        <f>IF(ISBLANK(INDEX('Policy Characteristics'!F:F,MATCH($C739,'Policy Characteristics'!$C:$C,0))),"",INDEX('Policy Characteristics'!F:F,MATCH($C739,'Policy Characteristics'!$C:$C,0)))</f>
        <v>0</v>
      </c>
      <c r="M739" s="285">
        <f>IF(ISBLANK(INDEX('Policy Characteristics'!G:G,MATCH($C739,'Policy Characteristics'!$C:$C,0))),"",INDEX('Policy Characteristics'!G:G,MATCH($C739,'Policy Characteristics'!$C:$C,0)))</f>
        <v>0.25</v>
      </c>
      <c r="N739" s="285">
        <f>IF(ISBLANK(INDEX('Policy Characteristics'!H:H,MATCH($C739,'Policy Characteristics'!$C:$C,0))),"",INDEX('Policy Characteristics'!H:H,MATCH($C739,'Policy Characteristics'!$C:$C,0)))</f>
        <v>0.01</v>
      </c>
      <c r="O739" s="272" t="str">
        <f>IF(ISBLANK(INDEX('Policy Characteristics'!I:I,MATCH($C739,'Policy Characteristics'!$C:$C,0))),"",INDEX('Policy Characteristics'!I:I,MATCH($C739,'Policy Characteristics'!$C:$C,0)))</f>
        <v>% reduction in energy use</v>
      </c>
      <c r="P739" s="272"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272" t="str">
        <f>IF(ISBLANK(INDEX('Policy Characteristics'!K:K,MATCH($C739,'Policy Characteristics'!$C:$C,0))),"",INDEX('Policy Characteristics'!K:K,MATCH($C739,'Policy Characteristics'!$C:$C,0)))</f>
        <v>industry-ag-main.html#eff-stds</v>
      </c>
      <c r="R739" s="272" t="str">
        <f>IF(ISBLANK(INDEX('Policy Characteristics'!L:L,MATCH($C739,'Policy Characteristics'!$C:$C,0))),"",INDEX('Policy Characteristics'!L:L,MATCH($C739,'Policy Characteristics'!$C:$C,0)))</f>
        <v>industry-energy-efficiency-standards.html</v>
      </c>
    </row>
    <row r="740" spans="1:18" s="4" customFormat="1" x14ac:dyDescent="0.25">
      <c r="A740" s="272" t="str">
        <f>IF(ISBLANK(INDEX('Policy Characteristics'!A:A,MATCH($C740,'Policy Characteristics'!$C:$C,0))),"",INDEX('Policy Characteristics'!A:A,MATCH($C740,'Policy Characteristics'!$C:$C,0)))</f>
        <v>Industry</v>
      </c>
      <c r="B740" s="272" t="str">
        <f>IF(ISBLANK(INDEX('Policy Characteristics'!B:B,MATCH($C740,'Policy Characteristics'!$C:$C,0))),"",INDEX('Policy Characteristics'!B:B,MATCH($C740,'Policy Characteristics'!$C:$C,0)))</f>
        <v>Industry Energy Efficiency Standards</v>
      </c>
      <c r="C740" s="274" t="str">
        <f t="shared" si="37"/>
        <v>Percentage Improvement in Eqpt Efficiency Standards above BAU</v>
      </c>
      <c r="D740" s="6" t="s">
        <v>3190</v>
      </c>
      <c r="E740" s="44" t="s">
        <v>2788</v>
      </c>
      <c r="F740" t="s">
        <v>2845</v>
      </c>
      <c r="G740" s="44" t="s">
        <v>2792</v>
      </c>
      <c r="H740" s="43">
        <v>976</v>
      </c>
      <c r="I740" s="44" t="s">
        <v>46</v>
      </c>
      <c r="J740" s="274" t="str">
        <f>IF(ISBLANK(INDEX('Policy Characteristics'!D:D,MATCH($C740,'Policy Characteristics'!$C:$C,0))),"",INDEX('Policy Characteristics'!D:D,MATCH($C740,'Policy Characteristics'!$C:$C,0)))</f>
        <v>Industry Energy Efficiency Standards</v>
      </c>
      <c r="K740" s="272" t="str">
        <f>IF(ISBLANK(INDEX('Policy Characteristics'!E:E,MATCH($C740,'Policy Characteristics'!$C:$C,0))),"",INDEX('Policy Characteristics'!E:E,MATCH($C740,'Policy Characteristics'!$C:$C,0)))</f>
        <v>indst efficiency standards</v>
      </c>
      <c r="L740" s="285">
        <f>IF(ISBLANK(INDEX('Policy Characteristics'!F:F,MATCH($C740,'Policy Characteristics'!$C:$C,0))),"",INDEX('Policy Characteristics'!F:F,MATCH($C740,'Policy Characteristics'!$C:$C,0)))</f>
        <v>0</v>
      </c>
      <c r="M740" s="285">
        <f>IF(ISBLANK(INDEX('Policy Characteristics'!G:G,MATCH($C740,'Policy Characteristics'!$C:$C,0))),"",INDEX('Policy Characteristics'!G:G,MATCH($C740,'Policy Characteristics'!$C:$C,0)))</f>
        <v>0.25</v>
      </c>
      <c r="N740" s="285">
        <f>IF(ISBLANK(INDEX('Policy Characteristics'!H:H,MATCH($C740,'Policy Characteristics'!$C:$C,0))),"",INDEX('Policy Characteristics'!H:H,MATCH($C740,'Policy Characteristics'!$C:$C,0)))</f>
        <v>0.01</v>
      </c>
      <c r="O740" s="272" t="str">
        <f>IF(ISBLANK(INDEX('Policy Characteristics'!I:I,MATCH($C740,'Policy Characteristics'!$C:$C,0))),"",INDEX('Policy Characteristics'!I:I,MATCH($C740,'Policy Characteristics'!$C:$C,0)))</f>
        <v>% reduction in energy use</v>
      </c>
      <c r="P740" s="272"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272" t="str">
        <f>IF(ISBLANK(INDEX('Policy Characteristics'!K:K,MATCH($C740,'Policy Characteristics'!$C:$C,0))),"",INDEX('Policy Characteristics'!K:K,MATCH($C740,'Policy Characteristics'!$C:$C,0)))</f>
        <v>industry-ag-main.html#eff-stds</v>
      </c>
      <c r="R740" s="272" t="str">
        <f>IF(ISBLANK(INDEX('Policy Characteristics'!L:L,MATCH($C740,'Policy Characteristics'!$C:$C,0))),"",INDEX('Policy Characteristics'!L:L,MATCH($C740,'Policy Characteristics'!$C:$C,0)))</f>
        <v>industry-energy-efficiency-standards.html</v>
      </c>
    </row>
    <row r="741" spans="1:18" s="4" customFormat="1" x14ac:dyDescent="0.25">
      <c r="A741" s="272" t="str">
        <f>IF(ISBLANK(INDEX('Policy Characteristics'!A:A,MATCH($C741,'Policy Characteristics'!$C:$C,0))),"",INDEX('Policy Characteristics'!A:A,MATCH($C741,'Policy Characteristics'!$C:$C,0)))</f>
        <v>Industry</v>
      </c>
      <c r="B741" s="272" t="str">
        <f>IF(ISBLANK(INDEX('Policy Characteristics'!B:B,MATCH($C741,'Policy Characteristics'!$C:$C,0))),"",INDEX('Policy Characteristics'!B:B,MATCH($C741,'Policy Characteristics'!$C:$C,0)))</f>
        <v>Industry Energy Efficiency Standards</v>
      </c>
      <c r="C741" s="274" t="str">
        <f t="shared" si="37"/>
        <v>Percentage Improvement in Eqpt Efficiency Standards above BAU</v>
      </c>
      <c r="D741" s="6" t="s">
        <v>3190</v>
      </c>
      <c r="E741" s="44" t="s">
        <v>2785</v>
      </c>
      <c r="F741" t="s">
        <v>2845</v>
      </c>
      <c r="G741" s="44" t="s">
        <v>2790</v>
      </c>
      <c r="H741" s="43">
        <v>977</v>
      </c>
      <c r="I741" s="44" t="s">
        <v>46</v>
      </c>
      <c r="J741" s="274" t="str">
        <f>IF(ISBLANK(INDEX('Policy Characteristics'!D:D,MATCH($C741,'Policy Characteristics'!$C:$C,0))),"",INDEX('Policy Characteristics'!D:D,MATCH($C741,'Policy Characteristics'!$C:$C,0)))</f>
        <v>Industry Energy Efficiency Standards</v>
      </c>
      <c r="K741" s="272" t="str">
        <f>IF(ISBLANK(INDEX('Policy Characteristics'!E:E,MATCH($C741,'Policy Characteristics'!$C:$C,0))),"",INDEX('Policy Characteristics'!E:E,MATCH($C741,'Policy Characteristics'!$C:$C,0)))</f>
        <v>indst efficiency standards</v>
      </c>
      <c r="L741" s="285">
        <f>IF(ISBLANK(INDEX('Policy Characteristics'!F:F,MATCH($C741,'Policy Characteristics'!$C:$C,0))),"",INDEX('Policy Characteristics'!F:F,MATCH($C741,'Policy Characteristics'!$C:$C,0)))</f>
        <v>0</v>
      </c>
      <c r="M741" s="285">
        <f>IF(ISBLANK(INDEX('Policy Characteristics'!G:G,MATCH($C741,'Policy Characteristics'!$C:$C,0))),"",INDEX('Policy Characteristics'!G:G,MATCH($C741,'Policy Characteristics'!$C:$C,0)))</f>
        <v>0.25</v>
      </c>
      <c r="N741" s="285">
        <f>IF(ISBLANK(INDEX('Policy Characteristics'!H:H,MATCH($C741,'Policy Characteristics'!$C:$C,0))),"",INDEX('Policy Characteristics'!H:H,MATCH($C741,'Policy Characteristics'!$C:$C,0)))</f>
        <v>0.01</v>
      </c>
      <c r="O741" s="272" t="str">
        <f>IF(ISBLANK(INDEX('Policy Characteristics'!I:I,MATCH($C741,'Policy Characteristics'!$C:$C,0))),"",INDEX('Policy Characteristics'!I:I,MATCH($C741,'Policy Characteristics'!$C:$C,0)))</f>
        <v>% reduction in energy use</v>
      </c>
      <c r="P741" s="272"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272" t="str">
        <f>IF(ISBLANK(INDEX('Policy Characteristics'!K:K,MATCH($C741,'Policy Characteristics'!$C:$C,0))),"",INDEX('Policy Characteristics'!K:K,MATCH($C741,'Policy Characteristics'!$C:$C,0)))</f>
        <v>industry-ag-main.html#eff-stds</v>
      </c>
      <c r="R741" s="272" t="str">
        <f>IF(ISBLANK(INDEX('Policy Characteristics'!L:L,MATCH($C741,'Policy Characteristics'!$C:$C,0))),"",INDEX('Policy Characteristics'!L:L,MATCH($C741,'Policy Characteristics'!$C:$C,0)))</f>
        <v>industry-energy-efficiency-standards.html</v>
      </c>
    </row>
    <row r="742" spans="1:18" s="4" customFormat="1" x14ac:dyDescent="0.25">
      <c r="A742" s="272" t="str">
        <f>IF(ISBLANK(INDEX('Policy Characteristics'!A:A,MATCH($C742,'Policy Characteristics'!$C:$C,0))),"",INDEX('Policy Characteristics'!A:A,MATCH($C742,'Policy Characteristics'!$C:$C,0)))</f>
        <v>Industry</v>
      </c>
      <c r="B742" s="272" t="str">
        <f>IF(ISBLANK(INDEX('Policy Characteristics'!B:B,MATCH($C742,'Policy Characteristics'!$C:$C,0))),"",INDEX('Policy Characteristics'!B:B,MATCH($C742,'Policy Characteristics'!$C:$C,0)))</f>
        <v>Industry Energy Efficiency Standards</v>
      </c>
      <c r="C742" s="274" t="str">
        <f t="shared" si="37"/>
        <v>Percentage Improvement in Eqpt Efficiency Standards above BAU</v>
      </c>
      <c r="D742" s="6" t="s">
        <v>3191</v>
      </c>
      <c r="E742" s="44" t="s">
        <v>2445</v>
      </c>
      <c r="F742" t="s">
        <v>3161</v>
      </c>
      <c r="G742" s="44" t="s">
        <v>2451</v>
      </c>
      <c r="H742" s="43">
        <v>978</v>
      </c>
      <c r="I742" s="44" t="s">
        <v>45</v>
      </c>
      <c r="J742" s="274" t="str">
        <f>IF(ISBLANK(INDEX('Policy Characteristics'!D:D,MATCH($C742,'Policy Characteristics'!$C:$C,0))),"",INDEX('Policy Characteristics'!D:D,MATCH($C742,'Policy Characteristics'!$C:$C,0)))</f>
        <v>Industry Energy Efficiency Standards</v>
      </c>
      <c r="K742" s="272" t="str">
        <f>IF(ISBLANK(INDEX('Policy Characteristics'!E:E,MATCH($C742,'Policy Characteristics'!$C:$C,0))),"",INDEX('Policy Characteristics'!E:E,MATCH($C742,'Policy Characteristics'!$C:$C,0)))</f>
        <v>indst efficiency standards</v>
      </c>
      <c r="L742" s="285">
        <f>IF(ISBLANK(INDEX('Policy Characteristics'!F:F,MATCH($C742,'Policy Characteristics'!$C:$C,0))),"",INDEX('Policy Characteristics'!F:F,MATCH($C742,'Policy Characteristics'!$C:$C,0)))</f>
        <v>0</v>
      </c>
      <c r="M742" s="285">
        <f>IF(ISBLANK(INDEX('Policy Characteristics'!G:G,MATCH($C742,'Policy Characteristics'!$C:$C,0))),"",INDEX('Policy Characteristics'!G:G,MATCH($C742,'Policy Characteristics'!$C:$C,0)))</f>
        <v>0.25</v>
      </c>
      <c r="N742" s="285">
        <f>IF(ISBLANK(INDEX('Policy Characteristics'!H:H,MATCH($C742,'Policy Characteristics'!$C:$C,0))),"",INDEX('Policy Characteristics'!H:H,MATCH($C742,'Policy Characteristics'!$C:$C,0)))</f>
        <v>0.01</v>
      </c>
      <c r="O742" s="272" t="str">
        <f>IF(ISBLANK(INDEX('Policy Characteristics'!I:I,MATCH($C742,'Policy Characteristics'!$C:$C,0))),"",INDEX('Policy Characteristics'!I:I,MATCH($C742,'Policy Characteristics'!$C:$C,0)))</f>
        <v>% reduction in energy use</v>
      </c>
      <c r="P742" s="272"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272" t="str">
        <f>IF(ISBLANK(INDEX('Policy Characteristics'!K:K,MATCH($C742,'Policy Characteristics'!$C:$C,0))),"",INDEX('Policy Characteristics'!K:K,MATCH($C742,'Policy Characteristics'!$C:$C,0)))</f>
        <v>industry-ag-main.html#eff-stds</v>
      </c>
      <c r="R742" s="272" t="str">
        <f>IF(ISBLANK(INDEX('Policy Characteristics'!L:L,MATCH($C742,'Policy Characteristics'!$C:$C,0))),"",INDEX('Policy Characteristics'!L:L,MATCH($C742,'Policy Characteristics'!$C:$C,0)))</f>
        <v>industry-energy-efficiency-standards.html</v>
      </c>
    </row>
    <row r="743" spans="1:18" s="4" customFormat="1" x14ac:dyDescent="0.25">
      <c r="A743" s="272" t="str">
        <f>IF(ISBLANK(INDEX('Policy Characteristics'!A:A,MATCH($C743,'Policy Characteristics'!$C:$C,0))),"",INDEX('Policy Characteristics'!A:A,MATCH($C743,'Policy Characteristics'!$C:$C,0)))</f>
        <v>Industry</v>
      </c>
      <c r="B743" s="272" t="str">
        <f>IF(ISBLANK(INDEX('Policy Characteristics'!B:B,MATCH($C743,'Policy Characteristics'!$C:$C,0))),"",INDEX('Policy Characteristics'!B:B,MATCH($C743,'Policy Characteristics'!$C:$C,0)))</f>
        <v>Industry Energy Efficiency Standards</v>
      </c>
      <c r="C743" s="274" t="str">
        <f t="shared" si="37"/>
        <v>Percentage Improvement in Eqpt Efficiency Standards above BAU</v>
      </c>
      <c r="D743" s="6" t="s">
        <v>3191</v>
      </c>
      <c r="E743" s="44" t="s">
        <v>2446</v>
      </c>
      <c r="F743" t="s">
        <v>3161</v>
      </c>
      <c r="G743" s="44" t="s">
        <v>2454</v>
      </c>
      <c r="H743" s="43">
        <v>979</v>
      </c>
      <c r="I743" s="44" t="s">
        <v>46</v>
      </c>
      <c r="J743" s="274" t="str">
        <f>IF(ISBLANK(INDEX('Policy Characteristics'!D:D,MATCH($C743,'Policy Characteristics'!$C:$C,0))),"",INDEX('Policy Characteristics'!D:D,MATCH($C743,'Policy Characteristics'!$C:$C,0)))</f>
        <v>Industry Energy Efficiency Standards</v>
      </c>
      <c r="K743" s="272" t="str">
        <f>IF(ISBLANK(INDEX('Policy Characteristics'!E:E,MATCH($C743,'Policy Characteristics'!$C:$C,0))),"",INDEX('Policy Characteristics'!E:E,MATCH($C743,'Policy Characteristics'!$C:$C,0)))</f>
        <v>indst efficiency standards</v>
      </c>
      <c r="L743" s="285">
        <f>IF(ISBLANK(INDEX('Policy Characteristics'!F:F,MATCH($C743,'Policy Characteristics'!$C:$C,0))),"",INDEX('Policy Characteristics'!F:F,MATCH($C743,'Policy Characteristics'!$C:$C,0)))</f>
        <v>0</v>
      </c>
      <c r="M743" s="285">
        <f>IF(ISBLANK(INDEX('Policy Characteristics'!G:G,MATCH($C743,'Policy Characteristics'!$C:$C,0))),"",INDEX('Policy Characteristics'!G:G,MATCH($C743,'Policy Characteristics'!$C:$C,0)))</f>
        <v>0.25</v>
      </c>
      <c r="N743" s="285">
        <f>IF(ISBLANK(INDEX('Policy Characteristics'!H:H,MATCH($C743,'Policy Characteristics'!$C:$C,0))),"",INDEX('Policy Characteristics'!H:H,MATCH($C743,'Policy Characteristics'!$C:$C,0)))</f>
        <v>0.01</v>
      </c>
      <c r="O743" s="272" t="str">
        <f>IF(ISBLANK(INDEX('Policy Characteristics'!I:I,MATCH($C743,'Policy Characteristics'!$C:$C,0))),"",INDEX('Policy Characteristics'!I:I,MATCH($C743,'Policy Characteristics'!$C:$C,0)))</f>
        <v>% reduction in energy use</v>
      </c>
      <c r="P743" s="272"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272" t="str">
        <f>IF(ISBLANK(INDEX('Policy Characteristics'!K:K,MATCH($C743,'Policy Characteristics'!$C:$C,0))),"",INDEX('Policy Characteristics'!K:K,MATCH($C743,'Policy Characteristics'!$C:$C,0)))</f>
        <v>industry-ag-main.html#eff-stds</v>
      </c>
      <c r="R743" s="272" t="str">
        <f>IF(ISBLANK(INDEX('Policy Characteristics'!L:L,MATCH($C743,'Policy Characteristics'!$C:$C,0))),"",INDEX('Policy Characteristics'!L:L,MATCH($C743,'Policy Characteristics'!$C:$C,0)))</f>
        <v>industry-energy-efficiency-standards.html</v>
      </c>
    </row>
    <row r="744" spans="1:18" s="4" customFormat="1" x14ac:dyDescent="0.25">
      <c r="A744" s="272" t="str">
        <f>IF(ISBLANK(INDEX('Policy Characteristics'!A:A,MATCH($C744,'Policy Characteristics'!$C:$C,0))),"",INDEX('Policy Characteristics'!A:A,MATCH($C744,'Policy Characteristics'!$C:$C,0)))</f>
        <v>Industry</v>
      </c>
      <c r="B744" s="272" t="str">
        <f>IF(ISBLANK(INDEX('Policy Characteristics'!B:B,MATCH($C744,'Policy Characteristics'!$C:$C,0))),"",INDEX('Policy Characteristics'!B:B,MATCH($C744,'Policy Characteristics'!$C:$C,0)))</f>
        <v>Industry Energy Efficiency Standards</v>
      </c>
      <c r="C744" s="274" t="str">
        <f t="shared" si="37"/>
        <v>Percentage Improvement in Eqpt Efficiency Standards above BAU</v>
      </c>
      <c r="D744" s="6" t="s">
        <v>3191</v>
      </c>
      <c r="E744" s="44" t="s">
        <v>2447</v>
      </c>
      <c r="F744" t="s">
        <v>3161</v>
      </c>
      <c r="G744" s="44" t="s">
        <v>2455</v>
      </c>
      <c r="H744" s="43">
        <v>980</v>
      </c>
      <c r="I744" s="44" t="s">
        <v>45</v>
      </c>
      <c r="J744" s="274" t="str">
        <f>IF(ISBLANK(INDEX('Policy Characteristics'!D:D,MATCH($C744,'Policy Characteristics'!$C:$C,0))),"",INDEX('Policy Characteristics'!D:D,MATCH($C744,'Policy Characteristics'!$C:$C,0)))</f>
        <v>Industry Energy Efficiency Standards</v>
      </c>
      <c r="K744" s="272" t="str">
        <f>IF(ISBLANK(INDEX('Policy Characteristics'!E:E,MATCH($C744,'Policy Characteristics'!$C:$C,0))),"",INDEX('Policy Characteristics'!E:E,MATCH($C744,'Policy Characteristics'!$C:$C,0)))</f>
        <v>indst efficiency standards</v>
      </c>
      <c r="L744" s="285">
        <f>IF(ISBLANK(INDEX('Policy Characteristics'!F:F,MATCH($C744,'Policy Characteristics'!$C:$C,0))),"",INDEX('Policy Characteristics'!F:F,MATCH($C744,'Policy Characteristics'!$C:$C,0)))</f>
        <v>0</v>
      </c>
      <c r="M744" s="285">
        <f>IF(ISBLANK(INDEX('Policy Characteristics'!G:G,MATCH($C744,'Policy Characteristics'!$C:$C,0))),"",INDEX('Policy Characteristics'!G:G,MATCH($C744,'Policy Characteristics'!$C:$C,0)))</f>
        <v>0.25</v>
      </c>
      <c r="N744" s="285">
        <f>IF(ISBLANK(INDEX('Policy Characteristics'!H:H,MATCH($C744,'Policy Characteristics'!$C:$C,0))),"",INDEX('Policy Characteristics'!H:H,MATCH($C744,'Policy Characteristics'!$C:$C,0)))</f>
        <v>0.01</v>
      </c>
      <c r="O744" s="272" t="str">
        <f>IF(ISBLANK(INDEX('Policy Characteristics'!I:I,MATCH($C744,'Policy Characteristics'!$C:$C,0))),"",INDEX('Policy Characteristics'!I:I,MATCH($C744,'Policy Characteristics'!$C:$C,0)))</f>
        <v>% reduction in energy use</v>
      </c>
      <c r="P744" s="272"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272" t="str">
        <f>IF(ISBLANK(INDEX('Policy Characteristics'!K:K,MATCH($C744,'Policy Characteristics'!$C:$C,0))),"",INDEX('Policy Characteristics'!K:K,MATCH($C744,'Policy Characteristics'!$C:$C,0)))</f>
        <v>industry-ag-main.html#eff-stds</v>
      </c>
      <c r="R744" s="272" t="str">
        <f>IF(ISBLANK(INDEX('Policy Characteristics'!L:L,MATCH($C744,'Policy Characteristics'!$C:$C,0))),"",INDEX('Policy Characteristics'!L:L,MATCH($C744,'Policy Characteristics'!$C:$C,0)))</f>
        <v>industry-energy-efficiency-standards.html</v>
      </c>
    </row>
    <row r="745" spans="1:18" s="4" customFormat="1" x14ac:dyDescent="0.25">
      <c r="A745" s="272" t="str">
        <f>IF(ISBLANK(INDEX('Policy Characteristics'!A:A,MATCH($C745,'Policy Characteristics'!$C:$C,0))),"",INDEX('Policy Characteristics'!A:A,MATCH($C745,'Policy Characteristics'!$C:$C,0)))</f>
        <v>Industry</v>
      </c>
      <c r="B745" s="272" t="str">
        <f>IF(ISBLANK(INDEX('Policy Characteristics'!B:B,MATCH($C745,'Policy Characteristics'!$C:$C,0))),"",INDEX('Policy Characteristics'!B:B,MATCH($C745,'Policy Characteristics'!$C:$C,0)))</f>
        <v>Industry Energy Efficiency Standards</v>
      </c>
      <c r="C745" s="274" t="str">
        <f t="shared" si="37"/>
        <v>Percentage Improvement in Eqpt Efficiency Standards above BAU</v>
      </c>
      <c r="D745" s="6" t="s">
        <v>3191</v>
      </c>
      <c r="E745" s="44" t="s">
        <v>2448</v>
      </c>
      <c r="F745" t="s">
        <v>3161</v>
      </c>
      <c r="G745" s="44" t="s">
        <v>2452</v>
      </c>
      <c r="H745" s="43">
        <v>981</v>
      </c>
      <c r="I745" s="44" t="s">
        <v>46</v>
      </c>
      <c r="J745" s="274" t="str">
        <f>IF(ISBLANK(INDEX('Policy Characteristics'!D:D,MATCH($C745,'Policy Characteristics'!$C:$C,0))),"",INDEX('Policy Characteristics'!D:D,MATCH($C745,'Policy Characteristics'!$C:$C,0)))</f>
        <v>Industry Energy Efficiency Standards</v>
      </c>
      <c r="K745" s="272" t="str">
        <f>IF(ISBLANK(INDEX('Policy Characteristics'!E:E,MATCH($C745,'Policy Characteristics'!$C:$C,0))),"",INDEX('Policy Characteristics'!E:E,MATCH($C745,'Policy Characteristics'!$C:$C,0)))</f>
        <v>indst efficiency standards</v>
      </c>
      <c r="L745" s="285">
        <f>IF(ISBLANK(INDEX('Policy Characteristics'!F:F,MATCH($C745,'Policy Characteristics'!$C:$C,0))),"",INDEX('Policy Characteristics'!F:F,MATCH($C745,'Policy Characteristics'!$C:$C,0)))</f>
        <v>0</v>
      </c>
      <c r="M745" s="285">
        <f>IF(ISBLANK(INDEX('Policy Characteristics'!G:G,MATCH($C745,'Policy Characteristics'!$C:$C,0))),"",INDEX('Policy Characteristics'!G:G,MATCH($C745,'Policy Characteristics'!$C:$C,0)))</f>
        <v>0.25</v>
      </c>
      <c r="N745" s="285">
        <f>IF(ISBLANK(INDEX('Policy Characteristics'!H:H,MATCH($C745,'Policy Characteristics'!$C:$C,0))),"",INDEX('Policy Characteristics'!H:H,MATCH($C745,'Policy Characteristics'!$C:$C,0)))</f>
        <v>0.01</v>
      </c>
      <c r="O745" s="272" t="str">
        <f>IF(ISBLANK(INDEX('Policy Characteristics'!I:I,MATCH($C745,'Policy Characteristics'!$C:$C,0))),"",INDEX('Policy Characteristics'!I:I,MATCH($C745,'Policy Characteristics'!$C:$C,0)))</f>
        <v>% reduction in energy use</v>
      </c>
      <c r="P745" s="272"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272" t="str">
        <f>IF(ISBLANK(INDEX('Policy Characteristics'!K:K,MATCH($C745,'Policy Characteristics'!$C:$C,0))),"",INDEX('Policy Characteristics'!K:K,MATCH($C745,'Policy Characteristics'!$C:$C,0)))</f>
        <v>industry-ag-main.html#eff-stds</v>
      </c>
      <c r="R745" s="272" t="str">
        <f>IF(ISBLANK(INDEX('Policy Characteristics'!L:L,MATCH($C745,'Policy Characteristics'!$C:$C,0))),"",INDEX('Policy Characteristics'!L:L,MATCH($C745,'Policy Characteristics'!$C:$C,0)))</f>
        <v>industry-energy-efficiency-standards.html</v>
      </c>
    </row>
    <row r="746" spans="1:18" s="4" customFormat="1" x14ac:dyDescent="0.25">
      <c r="A746" s="272" t="str">
        <f>IF(ISBLANK(INDEX('Policy Characteristics'!A:A,MATCH($C746,'Policy Characteristics'!$C:$C,0))),"",INDEX('Policy Characteristics'!A:A,MATCH($C746,'Policy Characteristics'!$C:$C,0)))</f>
        <v>Industry</v>
      </c>
      <c r="B746" s="272" t="str">
        <f>IF(ISBLANK(INDEX('Policy Characteristics'!B:B,MATCH($C746,'Policy Characteristics'!$C:$C,0))),"",INDEX('Policy Characteristics'!B:B,MATCH($C746,'Policy Characteristics'!$C:$C,0)))</f>
        <v>Industry Energy Efficiency Standards</v>
      </c>
      <c r="C746" s="274" t="str">
        <f t="shared" si="37"/>
        <v>Percentage Improvement in Eqpt Efficiency Standards above BAU</v>
      </c>
      <c r="D746" s="6" t="s">
        <v>3191</v>
      </c>
      <c r="E746" s="44" t="s">
        <v>2449</v>
      </c>
      <c r="F746" t="s">
        <v>3161</v>
      </c>
      <c r="G746" s="44" t="s">
        <v>2453</v>
      </c>
      <c r="H746" s="43">
        <v>982</v>
      </c>
      <c r="I746" s="44" t="s">
        <v>45</v>
      </c>
      <c r="J746" s="274" t="str">
        <f>IF(ISBLANK(INDEX('Policy Characteristics'!D:D,MATCH($C746,'Policy Characteristics'!$C:$C,0))),"",INDEX('Policy Characteristics'!D:D,MATCH($C746,'Policy Characteristics'!$C:$C,0)))</f>
        <v>Industry Energy Efficiency Standards</v>
      </c>
      <c r="K746" s="272" t="str">
        <f>IF(ISBLANK(INDEX('Policy Characteristics'!E:E,MATCH($C746,'Policy Characteristics'!$C:$C,0))),"",INDEX('Policy Characteristics'!E:E,MATCH($C746,'Policy Characteristics'!$C:$C,0)))</f>
        <v>indst efficiency standards</v>
      </c>
      <c r="L746" s="285">
        <f>IF(ISBLANK(INDEX('Policy Characteristics'!F:F,MATCH($C746,'Policy Characteristics'!$C:$C,0))),"",INDEX('Policy Characteristics'!F:F,MATCH($C746,'Policy Characteristics'!$C:$C,0)))</f>
        <v>0</v>
      </c>
      <c r="M746" s="285">
        <f>IF(ISBLANK(INDEX('Policy Characteristics'!G:G,MATCH($C746,'Policy Characteristics'!$C:$C,0))),"",INDEX('Policy Characteristics'!G:G,MATCH($C746,'Policy Characteristics'!$C:$C,0)))</f>
        <v>0.25</v>
      </c>
      <c r="N746" s="285">
        <f>IF(ISBLANK(INDEX('Policy Characteristics'!H:H,MATCH($C746,'Policy Characteristics'!$C:$C,0))),"",INDEX('Policy Characteristics'!H:H,MATCH($C746,'Policy Characteristics'!$C:$C,0)))</f>
        <v>0.01</v>
      </c>
      <c r="O746" s="272" t="str">
        <f>IF(ISBLANK(INDEX('Policy Characteristics'!I:I,MATCH($C746,'Policy Characteristics'!$C:$C,0))),"",INDEX('Policy Characteristics'!I:I,MATCH($C746,'Policy Characteristics'!$C:$C,0)))</f>
        <v>% reduction in energy use</v>
      </c>
      <c r="P746" s="272"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272" t="str">
        <f>IF(ISBLANK(INDEX('Policy Characteristics'!K:K,MATCH($C746,'Policy Characteristics'!$C:$C,0))),"",INDEX('Policy Characteristics'!K:K,MATCH($C746,'Policy Characteristics'!$C:$C,0)))</f>
        <v>industry-ag-main.html#eff-stds</v>
      </c>
      <c r="R746" s="272" t="str">
        <f>IF(ISBLANK(INDEX('Policy Characteristics'!L:L,MATCH($C746,'Policy Characteristics'!$C:$C,0))),"",INDEX('Policy Characteristics'!L:L,MATCH($C746,'Policy Characteristics'!$C:$C,0)))</f>
        <v>industry-energy-efficiency-standards.html</v>
      </c>
    </row>
    <row r="747" spans="1:18" s="4" customFormat="1" x14ac:dyDescent="0.25">
      <c r="A747" s="272" t="str">
        <f>IF(ISBLANK(INDEX('Policy Characteristics'!A:A,MATCH($C747,'Policy Characteristics'!$C:$C,0))),"",INDEX('Policy Characteristics'!A:A,MATCH($C747,'Policy Characteristics'!$C:$C,0)))</f>
        <v>Industry</v>
      </c>
      <c r="B747" s="272" t="str">
        <f>IF(ISBLANK(INDEX('Policy Characteristics'!B:B,MATCH($C747,'Policy Characteristics'!$C:$C,0))),"",INDEX('Policy Characteristics'!B:B,MATCH($C747,'Policy Characteristics'!$C:$C,0)))</f>
        <v>Industry Energy Efficiency Standards</v>
      </c>
      <c r="C747" s="274" t="str">
        <f t="shared" si="37"/>
        <v>Percentage Improvement in Eqpt Efficiency Standards above BAU</v>
      </c>
      <c r="D747" s="6" t="s">
        <v>3191</v>
      </c>
      <c r="E747" s="44" t="s">
        <v>2450</v>
      </c>
      <c r="F747" t="s">
        <v>3161</v>
      </c>
      <c r="G747" s="44" t="s">
        <v>2456</v>
      </c>
      <c r="H747" s="43">
        <v>983</v>
      </c>
      <c r="I747" s="44" t="s">
        <v>46</v>
      </c>
      <c r="J747" s="274" t="str">
        <f>IF(ISBLANK(INDEX('Policy Characteristics'!D:D,MATCH($C747,'Policy Characteristics'!$C:$C,0))),"",INDEX('Policy Characteristics'!D:D,MATCH($C747,'Policy Characteristics'!$C:$C,0)))</f>
        <v>Industry Energy Efficiency Standards</v>
      </c>
      <c r="K747" s="272" t="str">
        <f>IF(ISBLANK(INDEX('Policy Characteristics'!E:E,MATCH($C747,'Policy Characteristics'!$C:$C,0))),"",INDEX('Policy Characteristics'!E:E,MATCH($C747,'Policy Characteristics'!$C:$C,0)))</f>
        <v>indst efficiency standards</v>
      </c>
      <c r="L747" s="285">
        <f>IF(ISBLANK(INDEX('Policy Characteristics'!F:F,MATCH($C747,'Policy Characteristics'!$C:$C,0))),"",INDEX('Policy Characteristics'!F:F,MATCH($C747,'Policy Characteristics'!$C:$C,0)))</f>
        <v>0</v>
      </c>
      <c r="M747" s="285">
        <f>IF(ISBLANK(INDEX('Policy Characteristics'!G:G,MATCH($C747,'Policy Characteristics'!$C:$C,0))),"",INDEX('Policy Characteristics'!G:G,MATCH($C747,'Policy Characteristics'!$C:$C,0)))</f>
        <v>0.25</v>
      </c>
      <c r="N747" s="285">
        <f>IF(ISBLANK(INDEX('Policy Characteristics'!H:H,MATCH($C747,'Policy Characteristics'!$C:$C,0))),"",INDEX('Policy Characteristics'!H:H,MATCH($C747,'Policy Characteristics'!$C:$C,0)))</f>
        <v>0.01</v>
      </c>
      <c r="O747" s="272" t="str">
        <f>IF(ISBLANK(INDEX('Policy Characteristics'!I:I,MATCH($C747,'Policy Characteristics'!$C:$C,0))),"",INDEX('Policy Characteristics'!I:I,MATCH($C747,'Policy Characteristics'!$C:$C,0)))</f>
        <v>% reduction in energy use</v>
      </c>
      <c r="P747" s="272"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272" t="str">
        <f>IF(ISBLANK(INDEX('Policy Characteristics'!K:K,MATCH($C747,'Policy Characteristics'!$C:$C,0))),"",INDEX('Policy Characteristics'!K:K,MATCH($C747,'Policy Characteristics'!$C:$C,0)))</f>
        <v>industry-ag-main.html#eff-stds</v>
      </c>
      <c r="R747" s="272" t="str">
        <f>IF(ISBLANK(INDEX('Policy Characteristics'!L:L,MATCH($C747,'Policy Characteristics'!$C:$C,0))),"",INDEX('Policy Characteristics'!L:L,MATCH($C747,'Policy Characteristics'!$C:$C,0)))</f>
        <v>industry-energy-efficiency-standards.html</v>
      </c>
    </row>
    <row r="748" spans="1:18" s="4" customFormat="1" x14ac:dyDescent="0.25">
      <c r="A748" s="272" t="str">
        <f>IF(ISBLANK(INDEX('Policy Characteristics'!A:A,MATCH($C748,'Policy Characteristics'!$C:$C,0))),"",INDEX('Policy Characteristics'!A:A,MATCH($C748,'Policy Characteristics'!$C:$C,0)))</f>
        <v>Industry</v>
      </c>
      <c r="B748" s="272" t="str">
        <f>IF(ISBLANK(INDEX('Policy Characteristics'!B:B,MATCH($C748,'Policy Characteristics'!$C:$C,0))),"",INDEX('Policy Characteristics'!B:B,MATCH($C748,'Policy Characteristics'!$C:$C,0)))</f>
        <v>Industry Energy Efficiency Standards</v>
      </c>
      <c r="C748" s="274" t="str">
        <f t="shared" si="37"/>
        <v>Percentage Improvement in Eqpt Efficiency Standards above BAU</v>
      </c>
      <c r="D748" s="6" t="s">
        <v>3191</v>
      </c>
      <c r="E748" s="44" t="s">
        <v>2786</v>
      </c>
      <c r="F748" t="s">
        <v>3161</v>
      </c>
      <c r="G748" s="44" t="s">
        <v>2789</v>
      </c>
      <c r="H748" s="43">
        <v>984</v>
      </c>
      <c r="I748" s="44" t="s">
        <v>46</v>
      </c>
      <c r="J748" s="274" t="str">
        <f>IF(ISBLANK(INDEX('Policy Characteristics'!D:D,MATCH($C748,'Policy Characteristics'!$C:$C,0))),"",INDEX('Policy Characteristics'!D:D,MATCH($C748,'Policy Characteristics'!$C:$C,0)))</f>
        <v>Industry Energy Efficiency Standards</v>
      </c>
      <c r="K748" s="272" t="str">
        <f>IF(ISBLANK(INDEX('Policy Characteristics'!E:E,MATCH($C748,'Policy Characteristics'!$C:$C,0))),"",INDEX('Policy Characteristics'!E:E,MATCH($C748,'Policy Characteristics'!$C:$C,0)))</f>
        <v>indst efficiency standards</v>
      </c>
      <c r="L748" s="285">
        <f>IF(ISBLANK(INDEX('Policy Characteristics'!F:F,MATCH($C748,'Policy Characteristics'!$C:$C,0))),"",INDEX('Policy Characteristics'!F:F,MATCH($C748,'Policy Characteristics'!$C:$C,0)))</f>
        <v>0</v>
      </c>
      <c r="M748" s="285">
        <f>IF(ISBLANK(INDEX('Policy Characteristics'!G:G,MATCH($C748,'Policy Characteristics'!$C:$C,0))),"",INDEX('Policy Characteristics'!G:G,MATCH($C748,'Policy Characteristics'!$C:$C,0)))</f>
        <v>0.25</v>
      </c>
      <c r="N748" s="285">
        <f>IF(ISBLANK(INDEX('Policy Characteristics'!H:H,MATCH($C748,'Policy Characteristics'!$C:$C,0))),"",INDEX('Policy Characteristics'!H:H,MATCH($C748,'Policy Characteristics'!$C:$C,0)))</f>
        <v>0.01</v>
      </c>
      <c r="O748" s="272" t="str">
        <f>IF(ISBLANK(INDEX('Policy Characteristics'!I:I,MATCH($C748,'Policy Characteristics'!$C:$C,0))),"",INDEX('Policy Characteristics'!I:I,MATCH($C748,'Policy Characteristics'!$C:$C,0)))</f>
        <v>% reduction in energy use</v>
      </c>
      <c r="P748" s="272"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272" t="str">
        <f>IF(ISBLANK(INDEX('Policy Characteristics'!K:K,MATCH($C748,'Policy Characteristics'!$C:$C,0))),"",INDEX('Policy Characteristics'!K:K,MATCH($C748,'Policy Characteristics'!$C:$C,0)))</f>
        <v>industry-ag-main.html#eff-stds</v>
      </c>
      <c r="R748" s="272" t="str">
        <f>IF(ISBLANK(INDEX('Policy Characteristics'!L:L,MATCH($C748,'Policy Characteristics'!$C:$C,0))),"",INDEX('Policy Characteristics'!L:L,MATCH($C748,'Policy Characteristics'!$C:$C,0)))</f>
        <v>industry-energy-efficiency-standards.html</v>
      </c>
    </row>
    <row r="749" spans="1:18" s="4" customFormat="1" x14ac:dyDescent="0.25">
      <c r="A749" s="272" t="str">
        <f>IF(ISBLANK(INDEX('Policy Characteristics'!A:A,MATCH($C749,'Policy Characteristics'!$C:$C,0))),"",INDEX('Policy Characteristics'!A:A,MATCH($C749,'Policy Characteristics'!$C:$C,0)))</f>
        <v>Industry</v>
      </c>
      <c r="B749" s="272" t="str">
        <f>IF(ISBLANK(INDEX('Policy Characteristics'!B:B,MATCH($C749,'Policy Characteristics'!$C:$C,0))),"",INDEX('Policy Characteristics'!B:B,MATCH($C749,'Policy Characteristics'!$C:$C,0)))</f>
        <v>Industry Energy Efficiency Standards</v>
      </c>
      <c r="C749" s="274" t="str">
        <f t="shared" si="37"/>
        <v>Percentage Improvement in Eqpt Efficiency Standards above BAU</v>
      </c>
      <c r="D749" s="6" t="s">
        <v>3191</v>
      </c>
      <c r="E749" s="44" t="s">
        <v>2787</v>
      </c>
      <c r="F749" t="s">
        <v>3161</v>
      </c>
      <c r="G749" s="44" t="s">
        <v>2791</v>
      </c>
      <c r="H749" s="43">
        <v>985</v>
      </c>
      <c r="I749" s="44" t="s">
        <v>45</v>
      </c>
      <c r="J749" s="274" t="str">
        <f>IF(ISBLANK(INDEX('Policy Characteristics'!D:D,MATCH($C749,'Policy Characteristics'!$C:$C,0))),"",INDEX('Policy Characteristics'!D:D,MATCH($C749,'Policy Characteristics'!$C:$C,0)))</f>
        <v>Industry Energy Efficiency Standards</v>
      </c>
      <c r="K749" s="272" t="str">
        <f>IF(ISBLANK(INDEX('Policy Characteristics'!E:E,MATCH($C749,'Policy Characteristics'!$C:$C,0))),"",INDEX('Policy Characteristics'!E:E,MATCH($C749,'Policy Characteristics'!$C:$C,0)))</f>
        <v>indst efficiency standards</v>
      </c>
      <c r="L749" s="285">
        <f>IF(ISBLANK(INDEX('Policy Characteristics'!F:F,MATCH($C749,'Policy Characteristics'!$C:$C,0))),"",INDEX('Policy Characteristics'!F:F,MATCH($C749,'Policy Characteristics'!$C:$C,0)))</f>
        <v>0</v>
      </c>
      <c r="M749" s="285">
        <f>IF(ISBLANK(INDEX('Policy Characteristics'!G:G,MATCH($C749,'Policy Characteristics'!$C:$C,0))),"",INDEX('Policy Characteristics'!G:G,MATCH($C749,'Policy Characteristics'!$C:$C,0)))</f>
        <v>0.25</v>
      </c>
      <c r="N749" s="285">
        <f>IF(ISBLANK(INDEX('Policy Characteristics'!H:H,MATCH($C749,'Policy Characteristics'!$C:$C,0))),"",INDEX('Policy Characteristics'!H:H,MATCH($C749,'Policy Characteristics'!$C:$C,0)))</f>
        <v>0.01</v>
      </c>
      <c r="O749" s="272" t="str">
        <f>IF(ISBLANK(INDEX('Policy Characteristics'!I:I,MATCH($C749,'Policy Characteristics'!$C:$C,0))),"",INDEX('Policy Characteristics'!I:I,MATCH($C749,'Policy Characteristics'!$C:$C,0)))</f>
        <v>% reduction in energy use</v>
      </c>
      <c r="P749" s="272"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272" t="str">
        <f>IF(ISBLANK(INDEX('Policy Characteristics'!K:K,MATCH($C749,'Policy Characteristics'!$C:$C,0))),"",INDEX('Policy Characteristics'!K:K,MATCH($C749,'Policy Characteristics'!$C:$C,0)))</f>
        <v>industry-ag-main.html#eff-stds</v>
      </c>
      <c r="R749" s="272" t="str">
        <f>IF(ISBLANK(INDEX('Policy Characteristics'!L:L,MATCH($C749,'Policy Characteristics'!$C:$C,0))),"",INDEX('Policy Characteristics'!L:L,MATCH($C749,'Policy Characteristics'!$C:$C,0)))</f>
        <v>industry-energy-efficiency-standards.html</v>
      </c>
    </row>
    <row r="750" spans="1:18" s="4" customFormat="1" x14ac:dyDescent="0.25">
      <c r="A750" s="272" t="str">
        <f>IF(ISBLANK(INDEX('Policy Characteristics'!A:A,MATCH($C750,'Policy Characteristics'!$C:$C,0))),"",INDEX('Policy Characteristics'!A:A,MATCH($C750,'Policy Characteristics'!$C:$C,0)))</f>
        <v>Industry</v>
      </c>
      <c r="B750" s="272" t="str">
        <f>IF(ISBLANK(INDEX('Policy Characteristics'!B:B,MATCH($C750,'Policy Characteristics'!$C:$C,0))),"",INDEX('Policy Characteristics'!B:B,MATCH($C750,'Policy Characteristics'!$C:$C,0)))</f>
        <v>Industry Energy Efficiency Standards</v>
      </c>
      <c r="C750" s="274" t="str">
        <f t="shared" si="37"/>
        <v>Percentage Improvement in Eqpt Efficiency Standards above BAU</v>
      </c>
      <c r="D750" s="6" t="s">
        <v>3191</v>
      </c>
      <c r="E750" s="44" t="s">
        <v>2788</v>
      </c>
      <c r="F750" t="s">
        <v>3161</v>
      </c>
      <c r="G750" s="44" t="s">
        <v>2792</v>
      </c>
      <c r="H750" s="43">
        <v>986</v>
      </c>
      <c r="I750" s="44" t="s">
        <v>46</v>
      </c>
      <c r="J750" s="274" t="str">
        <f>IF(ISBLANK(INDEX('Policy Characteristics'!D:D,MATCH($C750,'Policy Characteristics'!$C:$C,0))),"",INDEX('Policy Characteristics'!D:D,MATCH($C750,'Policy Characteristics'!$C:$C,0)))</f>
        <v>Industry Energy Efficiency Standards</v>
      </c>
      <c r="K750" s="272" t="str">
        <f>IF(ISBLANK(INDEX('Policy Characteristics'!E:E,MATCH($C750,'Policy Characteristics'!$C:$C,0))),"",INDEX('Policy Characteristics'!E:E,MATCH($C750,'Policy Characteristics'!$C:$C,0)))</f>
        <v>indst efficiency standards</v>
      </c>
      <c r="L750" s="285">
        <f>IF(ISBLANK(INDEX('Policy Characteristics'!F:F,MATCH($C750,'Policy Characteristics'!$C:$C,0))),"",INDEX('Policy Characteristics'!F:F,MATCH($C750,'Policy Characteristics'!$C:$C,0)))</f>
        <v>0</v>
      </c>
      <c r="M750" s="285">
        <f>IF(ISBLANK(INDEX('Policy Characteristics'!G:G,MATCH($C750,'Policy Characteristics'!$C:$C,0))),"",INDEX('Policy Characteristics'!G:G,MATCH($C750,'Policy Characteristics'!$C:$C,0)))</f>
        <v>0.25</v>
      </c>
      <c r="N750" s="285">
        <f>IF(ISBLANK(INDEX('Policy Characteristics'!H:H,MATCH($C750,'Policy Characteristics'!$C:$C,0))),"",INDEX('Policy Characteristics'!H:H,MATCH($C750,'Policy Characteristics'!$C:$C,0)))</f>
        <v>0.01</v>
      </c>
      <c r="O750" s="272" t="str">
        <f>IF(ISBLANK(INDEX('Policy Characteristics'!I:I,MATCH($C750,'Policy Characteristics'!$C:$C,0))),"",INDEX('Policy Characteristics'!I:I,MATCH($C750,'Policy Characteristics'!$C:$C,0)))</f>
        <v>% reduction in energy use</v>
      </c>
      <c r="P750" s="272"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272" t="str">
        <f>IF(ISBLANK(INDEX('Policy Characteristics'!K:K,MATCH($C750,'Policy Characteristics'!$C:$C,0))),"",INDEX('Policy Characteristics'!K:K,MATCH($C750,'Policy Characteristics'!$C:$C,0)))</f>
        <v>industry-ag-main.html#eff-stds</v>
      </c>
      <c r="R750" s="272" t="str">
        <f>IF(ISBLANK(INDEX('Policy Characteristics'!L:L,MATCH($C750,'Policy Characteristics'!$C:$C,0))),"",INDEX('Policy Characteristics'!L:L,MATCH($C750,'Policy Characteristics'!$C:$C,0)))</f>
        <v>industry-energy-efficiency-standards.html</v>
      </c>
    </row>
    <row r="751" spans="1:18" s="4" customFormat="1" x14ac:dyDescent="0.25">
      <c r="A751" s="272" t="str">
        <f>IF(ISBLANK(INDEX('Policy Characteristics'!A:A,MATCH($C751,'Policy Characteristics'!$C:$C,0))),"",INDEX('Policy Characteristics'!A:A,MATCH($C751,'Policy Characteristics'!$C:$C,0)))</f>
        <v>Industry</v>
      </c>
      <c r="B751" s="272" t="str">
        <f>IF(ISBLANK(INDEX('Policy Characteristics'!B:B,MATCH($C751,'Policy Characteristics'!$C:$C,0))),"",INDEX('Policy Characteristics'!B:B,MATCH($C751,'Policy Characteristics'!$C:$C,0)))</f>
        <v>Industry Energy Efficiency Standards</v>
      </c>
      <c r="C751" s="274" t="str">
        <f t="shared" si="37"/>
        <v>Percentage Improvement in Eqpt Efficiency Standards above BAU</v>
      </c>
      <c r="D751" s="6" t="s">
        <v>3191</v>
      </c>
      <c r="E751" s="44" t="s">
        <v>2785</v>
      </c>
      <c r="F751" t="s">
        <v>3161</v>
      </c>
      <c r="G751" s="44" t="s">
        <v>2790</v>
      </c>
      <c r="H751" s="43">
        <v>987</v>
      </c>
      <c r="I751" s="44" t="s">
        <v>46</v>
      </c>
      <c r="J751" s="274" t="str">
        <f>IF(ISBLANK(INDEX('Policy Characteristics'!D:D,MATCH($C751,'Policy Characteristics'!$C:$C,0))),"",INDEX('Policy Characteristics'!D:D,MATCH($C751,'Policy Characteristics'!$C:$C,0)))</f>
        <v>Industry Energy Efficiency Standards</v>
      </c>
      <c r="K751" s="272" t="str">
        <f>IF(ISBLANK(INDEX('Policy Characteristics'!E:E,MATCH($C751,'Policy Characteristics'!$C:$C,0))),"",INDEX('Policy Characteristics'!E:E,MATCH($C751,'Policy Characteristics'!$C:$C,0)))</f>
        <v>indst efficiency standards</v>
      </c>
      <c r="L751" s="285">
        <f>IF(ISBLANK(INDEX('Policy Characteristics'!F:F,MATCH($C751,'Policy Characteristics'!$C:$C,0))),"",INDEX('Policy Characteristics'!F:F,MATCH($C751,'Policy Characteristics'!$C:$C,0)))</f>
        <v>0</v>
      </c>
      <c r="M751" s="285">
        <f>IF(ISBLANK(INDEX('Policy Characteristics'!G:G,MATCH($C751,'Policy Characteristics'!$C:$C,0))),"",INDEX('Policy Characteristics'!G:G,MATCH($C751,'Policy Characteristics'!$C:$C,0)))</f>
        <v>0.25</v>
      </c>
      <c r="N751" s="285">
        <f>IF(ISBLANK(INDEX('Policy Characteristics'!H:H,MATCH($C751,'Policy Characteristics'!$C:$C,0))),"",INDEX('Policy Characteristics'!H:H,MATCH($C751,'Policy Characteristics'!$C:$C,0)))</f>
        <v>0.01</v>
      </c>
      <c r="O751" s="272" t="str">
        <f>IF(ISBLANK(INDEX('Policy Characteristics'!I:I,MATCH($C751,'Policy Characteristics'!$C:$C,0))),"",INDEX('Policy Characteristics'!I:I,MATCH($C751,'Policy Characteristics'!$C:$C,0)))</f>
        <v>% reduction in energy use</v>
      </c>
      <c r="P751" s="272"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272" t="str">
        <f>IF(ISBLANK(INDEX('Policy Characteristics'!K:K,MATCH($C751,'Policy Characteristics'!$C:$C,0))),"",INDEX('Policy Characteristics'!K:K,MATCH($C751,'Policy Characteristics'!$C:$C,0)))</f>
        <v>industry-ag-main.html#eff-stds</v>
      </c>
      <c r="R751" s="272" t="str">
        <f>IF(ISBLANK(INDEX('Policy Characteristics'!L:L,MATCH($C751,'Policy Characteristics'!$C:$C,0))),"",INDEX('Policy Characteristics'!L:L,MATCH($C751,'Policy Characteristics'!$C:$C,0)))</f>
        <v>industry-energy-efficiency-standards.html</v>
      </c>
    </row>
    <row r="752" spans="1:18" s="4" customFormat="1" x14ac:dyDescent="0.25">
      <c r="A752" s="272" t="str">
        <f>IF(ISBLANK(INDEX('Policy Characteristics'!A:A,MATCH($C752,'Policy Characteristics'!$C:$C,0))),"",INDEX('Policy Characteristics'!A:A,MATCH($C752,'Policy Characteristics'!$C:$C,0)))</f>
        <v>Industry</v>
      </c>
      <c r="B752" s="272" t="str">
        <f>IF(ISBLANK(INDEX('Policy Characteristics'!B:B,MATCH($C752,'Policy Characteristics'!$C:$C,0))),"",INDEX('Policy Characteristics'!B:B,MATCH($C752,'Policy Characteristics'!$C:$C,0)))</f>
        <v>Industry Energy Efficiency Standards</v>
      </c>
      <c r="C752" s="274" t="str">
        <f t="shared" si="37"/>
        <v>Percentage Improvement in Eqpt Efficiency Standards above BAU</v>
      </c>
      <c r="D752" s="6" t="s">
        <v>3192</v>
      </c>
      <c r="E752" s="44" t="s">
        <v>2445</v>
      </c>
      <c r="F752" t="s">
        <v>3162</v>
      </c>
      <c r="G752" s="44" t="s">
        <v>2451</v>
      </c>
      <c r="H752" s="43">
        <v>988</v>
      </c>
      <c r="I752" s="44" t="s">
        <v>45</v>
      </c>
      <c r="J752" s="274" t="str">
        <f>IF(ISBLANK(INDEX('Policy Characteristics'!D:D,MATCH($C752,'Policy Characteristics'!$C:$C,0))),"",INDEX('Policy Characteristics'!D:D,MATCH($C752,'Policy Characteristics'!$C:$C,0)))</f>
        <v>Industry Energy Efficiency Standards</v>
      </c>
      <c r="K752" s="272" t="str">
        <f>IF(ISBLANK(INDEX('Policy Characteristics'!E:E,MATCH($C752,'Policy Characteristics'!$C:$C,0))),"",INDEX('Policy Characteristics'!E:E,MATCH($C752,'Policy Characteristics'!$C:$C,0)))</f>
        <v>indst efficiency standards</v>
      </c>
      <c r="L752" s="285">
        <f>IF(ISBLANK(INDEX('Policy Characteristics'!F:F,MATCH($C752,'Policy Characteristics'!$C:$C,0))),"",INDEX('Policy Characteristics'!F:F,MATCH($C752,'Policy Characteristics'!$C:$C,0)))</f>
        <v>0</v>
      </c>
      <c r="M752" s="285">
        <f>IF(ISBLANK(INDEX('Policy Characteristics'!G:G,MATCH($C752,'Policy Characteristics'!$C:$C,0))),"",INDEX('Policy Characteristics'!G:G,MATCH($C752,'Policy Characteristics'!$C:$C,0)))</f>
        <v>0.25</v>
      </c>
      <c r="N752" s="285">
        <f>IF(ISBLANK(INDEX('Policy Characteristics'!H:H,MATCH($C752,'Policy Characteristics'!$C:$C,0))),"",INDEX('Policy Characteristics'!H:H,MATCH($C752,'Policy Characteristics'!$C:$C,0)))</f>
        <v>0.01</v>
      </c>
      <c r="O752" s="272" t="str">
        <f>IF(ISBLANK(INDEX('Policy Characteristics'!I:I,MATCH($C752,'Policy Characteristics'!$C:$C,0))),"",INDEX('Policy Characteristics'!I:I,MATCH($C752,'Policy Characteristics'!$C:$C,0)))</f>
        <v>% reduction in energy use</v>
      </c>
      <c r="P752" s="272"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272" t="str">
        <f>IF(ISBLANK(INDEX('Policy Characteristics'!K:K,MATCH($C752,'Policy Characteristics'!$C:$C,0))),"",INDEX('Policy Characteristics'!K:K,MATCH($C752,'Policy Characteristics'!$C:$C,0)))</f>
        <v>industry-ag-main.html#eff-stds</v>
      </c>
      <c r="R752" s="272" t="str">
        <f>IF(ISBLANK(INDEX('Policy Characteristics'!L:L,MATCH($C752,'Policy Characteristics'!$C:$C,0))),"",INDEX('Policy Characteristics'!L:L,MATCH($C752,'Policy Characteristics'!$C:$C,0)))</f>
        <v>industry-energy-efficiency-standards.html</v>
      </c>
    </row>
    <row r="753" spans="1:18" s="4" customFormat="1" x14ac:dyDescent="0.25">
      <c r="A753" s="272" t="str">
        <f>IF(ISBLANK(INDEX('Policy Characteristics'!A:A,MATCH($C753,'Policy Characteristics'!$C:$C,0))),"",INDEX('Policy Characteristics'!A:A,MATCH($C753,'Policy Characteristics'!$C:$C,0)))</f>
        <v>Industry</v>
      </c>
      <c r="B753" s="272" t="str">
        <f>IF(ISBLANK(INDEX('Policy Characteristics'!B:B,MATCH($C753,'Policy Characteristics'!$C:$C,0))),"",INDEX('Policy Characteristics'!B:B,MATCH($C753,'Policy Characteristics'!$C:$C,0)))</f>
        <v>Industry Energy Efficiency Standards</v>
      </c>
      <c r="C753" s="274" t="str">
        <f t="shared" si="37"/>
        <v>Percentage Improvement in Eqpt Efficiency Standards above BAU</v>
      </c>
      <c r="D753" s="6" t="s">
        <v>3192</v>
      </c>
      <c r="E753" s="44" t="s">
        <v>2446</v>
      </c>
      <c r="F753" t="s">
        <v>3162</v>
      </c>
      <c r="G753" s="44" t="s">
        <v>2454</v>
      </c>
      <c r="H753" s="43">
        <v>989</v>
      </c>
      <c r="I753" s="44" t="s">
        <v>46</v>
      </c>
      <c r="J753" s="274" t="str">
        <f>IF(ISBLANK(INDEX('Policy Characteristics'!D:D,MATCH($C753,'Policy Characteristics'!$C:$C,0))),"",INDEX('Policy Characteristics'!D:D,MATCH($C753,'Policy Characteristics'!$C:$C,0)))</f>
        <v>Industry Energy Efficiency Standards</v>
      </c>
      <c r="K753" s="272" t="str">
        <f>IF(ISBLANK(INDEX('Policy Characteristics'!E:E,MATCH($C753,'Policy Characteristics'!$C:$C,0))),"",INDEX('Policy Characteristics'!E:E,MATCH($C753,'Policy Characteristics'!$C:$C,0)))</f>
        <v>indst efficiency standards</v>
      </c>
      <c r="L753" s="285">
        <f>IF(ISBLANK(INDEX('Policy Characteristics'!F:F,MATCH($C753,'Policy Characteristics'!$C:$C,0))),"",INDEX('Policy Characteristics'!F:F,MATCH($C753,'Policy Characteristics'!$C:$C,0)))</f>
        <v>0</v>
      </c>
      <c r="M753" s="285">
        <f>IF(ISBLANK(INDEX('Policy Characteristics'!G:G,MATCH($C753,'Policy Characteristics'!$C:$C,0))),"",INDEX('Policy Characteristics'!G:G,MATCH($C753,'Policy Characteristics'!$C:$C,0)))</f>
        <v>0.25</v>
      </c>
      <c r="N753" s="285">
        <f>IF(ISBLANK(INDEX('Policy Characteristics'!H:H,MATCH($C753,'Policy Characteristics'!$C:$C,0))),"",INDEX('Policy Characteristics'!H:H,MATCH($C753,'Policy Characteristics'!$C:$C,0)))</f>
        <v>0.01</v>
      </c>
      <c r="O753" s="272" t="str">
        <f>IF(ISBLANK(INDEX('Policy Characteristics'!I:I,MATCH($C753,'Policy Characteristics'!$C:$C,0))),"",INDEX('Policy Characteristics'!I:I,MATCH($C753,'Policy Characteristics'!$C:$C,0)))</f>
        <v>% reduction in energy use</v>
      </c>
      <c r="P753" s="272"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272" t="str">
        <f>IF(ISBLANK(INDEX('Policy Characteristics'!K:K,MATCH($C753,'Policy Characteristics'!$C:$C,0))),"",INDEX('Policy Characteristics'!K:K,MATCH($C753,'Policy Characteristics'!$C:$C,0)))</f>
        <v>industry-ag-main.html#eff-stds</v>
      </c>
      <c r="R753" s="272" t="str">
        <f>IF(ISBLANK(INDEX('Policy Characteristics'!L:L,MATCH($C753,'Policy Characteristics'!$C:$C,0))),"",INDEX('Policy Characteristics'!L:L,MATCH($C753,'Policy Characteristics'!$C:$C,0)))</f>
        <v>industry-energy-efficiency-standards.html</v>
      </c>
    </row>
    <row r="754" spans="1:18" s="4" customFormat="1" x14ac:dyDescent="0.25">
      <c r="A754" s="272" t="str">
        <f>IF(ISBLANK(INDEX('Policy Characteristics'!A:A,MATCH($C754,'Policy Characteristics'!$C:$C,0))),"",INDEX('Policy Characteristics'!A:A,MATCH($C754,'Policy Characteristics'!$C:$C,0)))</f>
        <v>Industry</v>
      </c>
      <c r="B754" s="272" t="str">
        <f>IF(ISBLANK(INDEX('Policy Characteristics'!B:B,MATCH($C754,'Policy Characteristics'!$C:$C,0))),"",INDEX('Policy Characteristics'!B:B,MATCH($C754,'Policy Characteristics'!$C:$C,0)))</f>
        <v>Industry Energy Efficiency Standards</v>
      </c>
      <c r="C754" s="274" t="str">
        <f t="shared" si="37"/>
        <v>Percentage Improvement in Eqpt Efficiency Standards above BAU</v>
      </c>
      <c r="D754" s="6" t="s">
        <v>3192</v>
      </c>
      <c r="E754" s="44" t="s">
        <v>2447</v>
      </c>
      <c r="F754" t="s">
        <v>3162</v>
      </c>
      <c r="G754" s="44" t="s">
        <v>2455</v>
      </c>
      <c r="H754" s="43">
        <v>990</v>
      </c>
      <c r="I754" s="44" t="s">
        <v>45</v>
      </c>
      <c r="J754" s="274" t="str">
        <f>IF(ISBLANK(INDEX('Policy Characteristics'!D:D,MATCH($C754,'Policy Characteristics'!$C:$C,0))),"",INDEX('Policy Characteristics'!D:D,MATCH($C754,'Policy Characteristics'!$C:$C,0)))</f>
        <v>Industry Energy Efficiency Standards</v>
      </c>
      <c r="K754" s="272" t="str">
        <f>IF(ISBLANK(INDEX('Policy Characteristics'!E:E,MATCH($C754,'Policy Characteristics'!$C:$C,0))),"",INDEX('Policy Characteristics'!E:E,MATCH($C754,'Policy Characteristics'!$C:$C,0)))</f>
        <v>indst efficiency standards</v>
      </c>
      <c r="L754" s="285">
        <f>IF(ISBLANK(INDEX('Policy Characteristics'!F:F,MATCH($C754,'Policy Characteristics'!$C:$C,0))),"",INDEX('Policy Characteristics'!F:F,MATCH($C754,'Policy Characteristics'!$C:$C,0)))</f>
        <v>0</v>
      </c>
      <c r="M754" s="285">
        <f>IF(ISBLANK(INDEX('Policy Characteristics'!G:G,MATCH($C754,'Policy Characteristics'!$C:$C,0))),"",INDEX('Policy Characteristics'!G:G,MATCH($C754,'Policy Characteristics'!$C:$C,0)))</f>
        <v>0.25</v>
      </c>
      <c r="N754" s="285">
        <f>IF(ISBLANK(INDEX('Policy Characteristics'!H:H,MATCH($C754,'Policy Characteristics'!$C:$C,0))),"",INDEX('Policy Characteristics'!H:H,MATCH($C754,'Policy Characteristics'!$C:$C,0)))</f>
        <v>0.01</v>
      </c>
      <c r="O754" s="272" t="str">
        <f>IF(ISBLANK(INDEX('Policy Characteristics'!I:I,MATCH($C754,'Policy Characteristics'!$C:$C,0))),"",INDEX('Policy Characteristics'!I:I,MATCH($C754,'Policy Characteristics'!$C:$C,0)))</f>
        <v>% reduction in energy use</v>
      </c>
      <c r="P754" s="272"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272" t="str">
        <f>IF(ISBLANK(INDEX('Policy Characteristics'!K:K,MATCH($C754,'Policy Characteristics'!$C:$C,0))),"",INDEX('Policy Characteristics'!K:K,MATCH($C754,'Policy Characteristics'!$C:$C,0)))</f>
        <v>industry-ag-main.html#eff-stds</v>
      </c>
      <c r="R754" s="272" t="str">
        <f>IF(ISBLANK(INDEX('Policy Characteristics'!L:L,MATCH($C754,'Policy Characteristics'!$C:$C,0))),"",INDEX('Policy Characteristics'!L:L,MATCH($C754,'Policy Characteristics'!$C:$C,0)))</f>
        <v>industry-energy-efficiency-standards.html</v>
      </c>
    </row>
    <row r="755" spans="1:18" s="4" customFormat="1" x14ac:dyDescent="0.25">
      <c r="A755" s="272" t="str">
        <f>IF(ISBLANK(INDEX('Policy Characteristics'!A:A,MATCH($C755,'Policy Characteristics'!$C:$C,0))),"",INDEX('Policy Characteristics'!A:A,MATCH($C755,'Policy Characteristics'!$C:$C,0)))</f>
        <v>Industry</v>
      </c>
      <c r="B755" s="272" t="str">
        <f>IF(ISBLANK(INDEX('Policy Characteristics'!B:B,MATCH($C755,'Policy Characteristics'!$C:$C,0))),"",INDEX('Policy Characteristics'!B:B,MATCH($C755,'Policy Characteristics'!$C:$C,0)))</f>
        <v>Industry Energy Efficiency Standards</v>
      </c>
      <c r="C755" s="274" t="str">
        <f t="shared" si="37"/>
        <v>Percentage Improvement in Eqpt Efficiency Standards above BAU</v>
      </c>
      <c r="D755" s="6" t="s">
        <v>3192</v>
      </c>
      <c r="E755" s="44" t="s">
        <v>2448</v>
      </c>
      <c r="F755" t="s">
        <v>3162</v>
      </c>
      <c r="G755" s="44" t="s">
        <v>2452</v>
      </c>
      <c r="H755" s="43">
        <v>991</v>
      </c>
      <c r="I755" s="44" t="s">
        <v>46</v>
      </c>
      <c r="J755" s="274" t="str">
        <f>IF(ISBLANK(INDEX('Policy Characteristics'!D:D,MATCH($C755,'Policy Characteristics'!$C:$C,0))),"",INDEX('Policy Characteristics'!D:D,MATCH($C755,'Policy Characteristics'!$C:$C,0)))</f>
        <v>Industry Energy Efficiency Standards</v>
      </c>
      <c r="K755" s="272" t="str">
        <f>IF(ISBLANK(INDEX('Policy Characteristics'!E:E,MATCH($C755,'Policy Characteristics'!$C:$C,0))),"",INDEX('Policy Characteristics'!E:E,MATCH($C755,'Policy Characteristics'!$C:$C,0)))</f>
        <v>indst efficiency standards</v>
      </c>
      <c r="L755" s="285">
        <f>IF(ISBLANK(INDEX('Policy Characteristics'!F:F,MATCH($C755,'Policy Characteristics'!$C:$C,0))),"",INDEX('Policy Characteristics'!F:F,MATCH($C755,'Policy Characteristics'!$C:$C,0)))</f>
        <v>0</v>
      </c>
      <c r="M755" s="285">
        <f>IF(ISBLANK(INDEX('Policy Characteristics'!G:G,MATCH($C755,'Policy Characteristics'!$C:$C,0))),"",INDEX('Policy Characteristics'!G:G,MATCH($C755,'Policy Characteristics'!$C:$C,0)))</f>
        <v>0.25</v>
      </c>
      <c r="N755" s="285">
        <f>IF(ISBLANK(INDEX('Policy Characteristics'!H:H,MATCH($C755,'Policy Characteristics'!$C:$C,0))),"",INDEX('Policy Characteristics'!H:H,MATCH($C755,'Policy Characteristics'!$C:$C,0)))</f>
        <v>0.01</v>
      </c>
      <c r="O755" s="272" t="str">
        <f>IF(ISBLANK(INDEX('Policy Characteristics'!I:I,MATCH($C755,'Policy Characteristics'!$C:$C,0))),"",INDEX('Policy Characteristics'!I:I,MATCH($C755,'Policy Characteristics'!$C:$C,0)))</f>
        <v>% reduction in energy use</v>
      </c>
      <c r="P755" s="272"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272" t="str">
        <f>IF(ISBLANK(INDEX('Policy Characteristics'!K:K,MATCH($C755,'Policy Characteristics'!$C:$C,0))),"",INDEX('Policy Characteristics'!K:K,MATCH($C755,'Policy Characteristics'!$C:$C,0)))</f>
        <v>industry-ag-main.html#eff-stds</v>
      </c>
      <c r="R755" s="272" t="str">
        <f>IF(ISBLANK(INDEX('Policy Characteristics'!L:L,MATCH($C755,'Policy Characteristics'!$C:$C,0))),"",INDEX('Policy Characteristics'!L:L,MATCH($C755,'Policy Characteristics'!$C:$C,0)))</f>
        <v>industry-energy-efficiency-standards.html</v>
      </c>
    </row>
    <row r="756" spans="1:18" s="4" customFormat="1" x14ac:dyDescent="0.25">
      <c r="A756" s="272" t="str">
        <f>IF(ISBLANK(INDEX('Policy Characteristics'!A:A,MATCH($C756,'Policy Characteristics'!$C:$C,0))),"",INDEX('Policy Characteristics'!A:A,MATCH($C756,'Policy Characteristics'!$C:$C,0)))</f>
        <v>Industry</v>
      </c>
      <c r="B756" s="272" t="str">
        <f>IF(ISBLANK(INDEX('Policy Characteristics'!B:B,MATCH($C756,'Policy Characteristics'!$C:$C,0))),"",INDEX('Policy Characteristics'!B:B,MATCH($C756,'Policy Characteristics'!$C:$C,0)))</f>
        <v>Industry Energy Efficiency Standards</v>
      </c>
      <c r="C756" s="274" t="str">
        <f t="shared" si="37"/>
        <v>Percentage Improvement in Eqpt Efficiency Standards above BAU</v>
      </c>
      <c r="D756" s="6" t="s">
        <v>3192</v>
      </c>
      <c r="E756" s="44" t="s">
        <v>2449</v>
      </c>
      <c r="F756" t="s">
        <v>3162</v>
      </c>
      <c r="G756" s="44" t="s">
        <v>2453</v>
      </c>
      <c r="H756" s="43">
        <v>992</v>
      </c>
      <c r="I756" s="44" t="s">
        <v>45</v>
      </c>
      <c r="J756" s="274" t="str">
        <f>IF(ISBLANK(INDEX('Policy Characteristics'!D:D,MATCH($C756,'Policy Characteristics'!$C:$C,0))),"",INDEX('Policy Characteristics'!D:D,MATCH($C756,'Policy Characteristics'!$C:$C,0)))</f>
        <v>Industry Energy Efficiency Standards</v>
      </c>
      <c r="K756" s="272" t="str">
        <f>IF(ISBLANK(INDEX('Policy Characteristics'!E:E,MATCH($C756,'Policy Characteristics'!$C:$C,0))),"",INDEX('Policy Characteristics'!E:E,MATCH($C756,'Policy Characteristics'!$C:$C,0)))</f>
        <v>indst efficiency standards</v>
      </c>
      <c r="L756" s="285">
        <f>IF(ISBLANK(INDEX('Policy Characteristics'!F:F,MATCH($C756,'Policy Characteristics'!$C:$C,0))),"",INDEX('Policy Characteristics'!F:F,MATCH($C756,'Policy Characteristics'!$C:$C,0)))</f>
        <v>0</v>
      </c>
      <c r="M756" s="285">
        <f>IF(ISBLANK(INDEX('Policy Characteristics'!G:G,MATCH($C756,'Policy Characteristics'!$C:$C,0))),"",INDEX('Policy Characteristics'!G:G,MATCH($C756,'Policy Characteristics'!$C:$C,0)))</f>
        <v>0.25</v>
      </c>
      <c r="N756" s="285">
        <f>IF(ISBLANK(INDEX('Policy Characteristics'!H:H,MATCH($C756,'Policy Characteristics'!$C:$C,0))),"",INDEX('Policy Characteristics'!H:H,MATCH($C756,'Policy Characteristics'!$C:$C,0)))</f>
        <v>0.01</v>
      </c>
      <c r="O756" s="272" t="str">
        <f>IF(ISBLANK(INDEX('Policy Characteristics'!I:I,MATCH($C756,'Policy Characteristics'!$C:$C,0))),"",INDEX('Policy Characteristics'!I:I,MATCH($C756,'Policy Characteristics'!$C:$C,0)))</f>
        <v>% reduction in energy use</v>
      </c>
      <c r="P756" s="272"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272" t="str">
        <f>IF(ISBLANK(INDEX('Policy Characteristics'!K:K,MATCH($C756,'Policy Characteristics'!$C:$C,0))),"",INDEX('Policy Characteristics'!K:K,MATCH($C756,'Policy Characteristics'!$C:$C,0)))</f>
        <v>industry-ag-main.html#eff-stds</v>
      </c>
      <c r="R756" s="272" t="str">
        <f>IF(ISBLANK(INDEX('Policy Characteristics'!L:L,MATCH($C756,'Policy Characteristics'!$C:$C,0))),"",INDEX('Policy Characteristics'!L:L,MATCH($C756,'Policy Characteristics'!$C:$C,0)))</f>
        <v>industry-energy-efficiency-standards.html</v>
      </c>
    </row>
    <row r="757" spans="1:18" s="4" customFormat="1" x14ac:dyDescent="0.25">
      <c r="A757" s="272" t="str">
        <f>IF(ISBLANK(INDEX('Policy Characteristics'!A:A,MATCH($C757,'Policy Characteristics'!$C:$C,0))),"",INDEX('Policy Characteristics'!A:A,MATCH($C757,'Policy Characteristics'!$C:$C,0)))</f>
        <v>Industry</v>
      </c>
      <c r="B757" s="272" t="str">
        <f>IF(ISBLANK(INDEX('Policy Characteristics'!B:B,MATCH($C757,'Policy Characteristics'!$C:$C,0))),"",INDEX('Policy Characteristics'!B:B,MATCH($C757,'Policy Characteristics'!$C:$C,0)))</f>
        <v>Industry Energy Efficiency Standards</v>
      </c>
      <c r="C757" s="274" t="str">
        <f t="shared" si="37"/>
        <v>Percentage Improvement in Eqpt Efficiency Standards above BAU</v>
      </c>
      <c r="D757" s="6" t="s">
        <v>3192</v>
      </c>
      <c r="E757" s="44" t="s">
        <v>2450</v>
      </c>
      <c r="F757" t="s">
        <v>3162</v>
      </c>
      <c r="G757" s="44" t="s">
        <v>2456</v>
      </c>
      <c r="H757" s="43">
        <v>993</v>
      </c>
      <c r="I757" s="44" t="s">
        <v>46</v>
      </c>
      <c r="J757" s="274" t="str">
        <f>IF(ISBLANK(INDEX('Policy Characteristics'!D:D,MATCH($C757,'Policy Characteristics'!$C:$C,0))),"",INDEX('Policy Characteristics'!D:D,MATCH($C757,'Policy Characteristics'!$C:$C,0)))</f>
        <v>Industry Energy Efficiency Standards</v>
      </c>
      <c r="K757" s="272" t="str">
        <f>IF(ISBLANK(INDEX('Policy Characteristics'!E:E,MATCH($C757,'Policy Characteristics'!$C:$C,0))),"",INDEX('Policy Characteristics'!E:E,MATCH($C757,'Policy Characteristics'!$C:$C,0)))</f>
        <v>indst efficiency standards</v>
      </c>
      <c r="L757" s="285">
        <f>IF(ISBLANK(INDEX('Policy Characteristics'!F:F,MATCH($C757,'Policy Characteristics'!$C:$C,0))),"",INDEX('Policy Characteristics'!F:F,MATCH($C757,'Policy Characteristics'!$C:$C,0)))</f>
        <v>0</v>
      </c>
      <c r="M757" s="285">
        <f>IF(ISBLANK(INDEX('Policy Characteristics'!G:G,MATCH($C757,'Policy Characteristics'!$C:$C,0))),"",INDEX('Policy Characteristics'!G:G,MATCH($C757,'Policy Characteristics'!$C:$C,0)))</f>
        <v>0.25</v>
      </c>
      <c r="N757" s="285">
        <f>IF(ISBLANK(INDEX('Policy Characteristics'!H:H,MATCH($C757,'Policy Characteristics'!$C:$C,0))),"",INDEX('Policy Characteristics'!H:H,MATCH($C757,'Policy Characteristics'!$C:$C,0)))</f>
        <v>0.01</v>
      </c>
      <c r="O757" s="272" t="str">
        <f>IF(ISBLANK(INDEX('Policy Characteristics'!I:I,MATCH($C757,'Policy Characteristics'!$C:$C,0))),"",INDEX('Policy Characteristics'!I:I,MATCH($C757,'Policy Characteristics'!$C:$C,0)))</f>
        <v>% reduction in energy use</v>
      </c>
      <c r="P757" s="272"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272" t="str">
        <f>IF(ISBLANK(INDEX('Policy Characteristics'!K:K,MATCH($C757,'Policy Characteristics'!$C:$C,0))),"",INDEX('Policy Characteristics'!K:K,MATCH($C757,'Policy Characteristics'!$C:$C,0)))</f>
        <v>industry-ag-main.html#eff-stds</v>
      </c>
      <c r="R757" s="272" t="str">
        <f>IF(ISBLANK(INDEX('Policy Characteristics'!L:L,MATCH($C757,'Policy Characteristics'!$C:$C,0))),"",INDEX('Policy Characteristics'!L:L,MATCH($C757,'Policy Characteristics'!$C:$C,0)))</f>
        <v>industry-energy-efficiency-standards.html</v>
      </c>
    </row>
    <row r="758" spans="1:18" s="4" customFormat="1" x14ac:dyDescent="0.25">
      <c r="A758" s="272" t="str">
        <f>IF(ISBLANK(INDEX('Policy Characteristics'!A:A,MATCH($C758,'Policy Characteristics'!$C:$C,0))),"",INDEX('Policy Characteristics'!A:A,MATCH($C758,'Policy Characteristics'!$C:$C,0)))</f>
        <v>Industry</v>
      </c>
      <c r="B758" s="272" t="str">
        <f>IF(ISBLANK(INDEX('Policy Characteristics'!B:B,MATCH($C758,'Policy Characteristics'!$C:$C,0))),"",INDEX('Policy Characteristics'!B:B,MATCH($C758,'Policy Characteristics'!$C:$C,0)))</f>
        <v>Industry Energy Efficiency Standards</v>
      </c>
      <c r="C758" s="274" t="str">
        <f t="shared" si="37"/>
        <v>Percentage Improvement in Eqpt Efficiency Standards above BAU</v>
      </c>
      <c r="D758" s="6" t="s">
        <v>3192</v>
      </c>
      <c r="E758" s="44" t="s">
        <v>2786</v>
      </c>
      <c r="F758" t="s">
        <v>3162</v>
      </c>
      <c r="G758" s="44" t="s">
        <v>2789</v>
      </c>
      <c r="H758" s="43">
        <v>994</v>
      </c>
      <c r="I758" s="44" t="s">
        <v>46</v>
      </c>
      <c r="J758" s="274" t="str">
        <f>IF(ISBLANK(INDEX('Policy Characteristics'!D:D,MATCH($C758,'Policy Characteristics'!$C:$C,0))),"",INDEX('Policy Characteristics'!D:D,MATCH($C758,'Policy Characteristics'!$C:$C,0)))</f>
        <v>Industry Energy Efficiency Standards</v>
      </c>
      <c r="K758" s="272" t="str">
        <f>IF(ISBLANK(INDEX('Policy Characteristics'!E:E,MATCH($C758,'Policy Characteristics'!$C:$C,0))),"",INDEX('Policy Characteristics'!E:E,MATCH($C758,'Policy Characteristics'!$C:$C,0)))</f>
        <v>indst efficiency standards</v>
      </c>
      <c r="L758" s="285">
        <f>IF(ISBLANK(INDEX('Policy Characteristics'!F:F,MATCH($C758,'Policy Characteristics'!$C:$C,0))),"",INDEX('Policy Characteristics'!F:F,MATCH($C758,'Policy Characteristics'!$C:$C,0)))</f>
        <v>0</v>
      </c>
      <c r="M758" s="285">
        <f>IF(ISBLANK(INDEX('Policy Characteristics'!G:G,MATCH($C758,'Policy Characteristics'!$C:$C,0))),"",INDEX('Policy Characteristics'!G:G,MATCH($C758,'Policy Characteristics'!$C:$C,0)))</f>
        <v>0.25</v>
      </c>
      <c r="N758" s="285">
        <f>IF(ISBLANK(INDEX('Policy Characteristics'!H:H,MATCH($C758,'Policy Characteristics'!$C:$C,0))),"",INDEX('Policy Characteristics'!H:H,MATCH($C758,'Policy Characteristics'!$C:$C,0)))</f>
        <v>0.01</v>
      </c>
      <c r="O758" s="272" t="str">
        <f>IF(ISBLANK(INDEX('Policy Characteristics'!I:I,MATCH($C758,'Policy Characteristics'!$C:$C,0))),"",INDEX('Policy Characteristics'!I:I,MATCH($C758,'Policy Characteristics'!$C:$C,0)))</f>
        <v>% reduction in energy use</v>
      </c>
      <c r="P758" s="272"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272" t="str">
        <f>IF(ISBLANK(INDEX('Policy Characteristics'!K:K,MATCH($C758,'Policy Characteristics'!$C:$C,0))),"",INDEX('Policy Characteristics'!K:K,MATCH($C758,'Policy Characteristics'!$C:$C,0)))</f>
        <v>industry-ag-main.html#eff-stds</v>
      </c>
      <c r="R758" s="272" t="str">
        <f>IF(ISBLANK(INDEX('Policy Characteristics'!L:L,MATCH($C758,'Policy Characteristics'!$C:$C,0))),"",INDEX('Policy Characteristics'!L:L,MATCH($C758,'Policy Characteristics'!$C:$C,0)))</f>
        <v>industry-energy-efficiency-standards.html</v>
      </c>
    </row>
    <row r="759" spans="1:18" s="4" customFormat="1" x14ac:dyDescent="0.25">
      <c r="A759" s="272" t="str">
        <f>IF(ISBLANK(INDEX('Policy Characteristics'!A:A,MATCH($C759,'Policy Characteristics'!$C:$C,0))),"",INDEX('Policy Characteristics'!A:A,MATCH($C759,'Policy Characteristics'!$C:$C,0)))</f>
        <v>Industry</v>
      </c>
      <c r="B759" s="272" t="str">
        <f>IF(ISBLANK(INDEX('Policy Characteristics'!B:B,MATCH($C759,'Policy Characteristics'!$C:$C,0))),"",INDEX('Policy Characteristics'!B:B,MATCH($C759,'Policy Characteristics'!$C:$C,0)))</f>
        <v>Industry Energy Efficiency Standards</v>
      </c>
      <c r="C759" s="274" t="str">
        <f t="shared" si="37"/>
        <v>Percentage Improvement in Eqpt Efficiency Standards above BAU</v>
      </c>
      <c r="D759" s="6" t="s">
        <v>3192</v>
      </c>
      <c r="E759" s="44" t="s">
        <v>2787</v>
      </c>
      <c r="F759" t="s">
        <v>3162</v>
      </c>
      <c r="G759" s="44" t="s">
        <v>2791</v>
      </c>
      <c r="H759" s="43">
        <v>995</v>
      </c>
      <c r="I759" s="44" t="s">
        <v>45</v>
      </c>
      <c r="J759" s="274" t="str">
        <f>IF(ISBLANK(INDEX('Policy Characteristics'!D:D,MATCH($C759,'Policy Characteristics'!$C:$C,0))),"",INDEX('Policy Characteristics'!D:D,MATCH($C759,'Policy Characteristics'!$C:$C,0)))</f>
        <v>Industry Energy Efficiency Standards</v>
      </c>
      <c r="K759" s="272" t="str">
        <f>IF(ISBLANK(INDEX('Policy Characteristics'!E:E,MATCH($C759,'Policy Characteristics'!$C:$C,0))),"",INDEX('Policy Characteristics'!E:E,MATCH($C759,'Policy Characteristics'!$C:$C,0)))</f>
        <v>indst efficiency standards</v>
      </c>
      <c r="L759" s="285">
        <f>IF(ISBLANK(INDEX('Policy Characteristics'!F:F,MATCH($C759,'Policy Characteristics'!$C:$C,0))),"",INDEX('Policy Characteristics'!F:F,MATCH($C759,'Policy Characteristics'!$C:$C,0)))</f>
        <v>0</v>
      </c>
      <c r="M759" s="285">
        <f>IF(ISBLANK(INDEX('Policy Characteristics'!G:G,MATCH($C759,'Policy Characteristics'!$C:$C,0))),"",INDEX('Policy Characteristics'!G:G,MATCH($C759,'Policy Characteristics'!$C:$C,0)))</f>
        <v>0.25</v>
      </c>
      <c r="N759" s="285">
        <f>IF(ISBLANK(INDEX('Policy Characteristics'!H:H,MATCH($C759,'Policy Characteristics'!$C:$C,0))),"",INDEX('Policy Characteristics'!H:H,MATCH($C759,'Policy Characteristics'!$C:$C,0)))</f>
        <v>0.01</v>
      </c>
      <c r="O759" s="272" t="str">
        <f>IF(ISBLANK(INDEX('Policy Characteristics'!I:I,MATCH($C759,'Policy Characteristics'!$C:$C,0))),"",INDEX('Policy Characteristics'!I:I,MATCH($C759,'Policy Characteristics'!$C:$C,0)))</f>
        <v>% reduction in energy use</v>
      </c>
      <c r="P759" s="272"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272" t="str">
        <f>IF(ISBLANK(INDEX('Policy Characteristics'!K:K,MATCH($C759,'Policy Characteristics'!$C:$C,0))),"",INDEX('Policy Characteristics'!K:K,MATCH($C759,'Policy Characteristics'!$C:$C,0)))</f>
        <v>industry-ag-main.html#eff-stds</v>
      </c>
      <c r="R759" s="272" t="str">
        <f>IF(ISBLANK(INDEX('Policy Characteristics'!L:L,MATCH($C759,'Policy Characteristics'!$C:$C,0))),"",INDEX('Policy Characteristics'!L:L,MATCH($C759,'Policy Characteristics'!$C:$C,0)))</f>
        <v>industry-energy-efficiency-standards.html</v>
      </c>
    </row>
    <row r="760" spans="1:18" s="4" customFormat="1" x14ac:dyDescent="0.25">
      <c r="A760" s="272" t="str">
        <f>IF(ISBLANK(INDEX('Policy Characteristics'!A:A,MATCH($C760,'Policy Characteristics'!$C:$C,0))),"",INDEX('Policy Characteristics'!A:A,MATCH($C760,'Policy Characteristics'!$C:$C,0)))</f>
        <v>Industry</v>
      </c>
      <c r="B760" s="272" t="str">
        <f>IF(ISBLANK(INDEX('Policy Characteristics'!B:B,MATCH($C760,'Policy Characteristics'!$C:$C,0))),"",INDEX('Policy Characteristics'!B:B,MATCH($C760,'Policy Characteristics'!$C:$C,0)))</f>
        <v>Industry Energy Efficiency Standards</v>
      </c>
      <c r="C760" s="274" t="str">
        <f t="shared" si="37"/>
        <v>Percentage Improvement in Eqpt Efficiency Standards above BAU</v>
      </c>
      <c r="D760" s="6" t="s">
        <v>3192</v>
      </c>
      <c r="E760" s="44" t="s">
        <v>2788</v>
      </c>
      <c r="F760" t="s">
        <v>3162</v>
      </c>
      <c r="G760" s="44" t="s">
        <v>2792</v>
      </c>
      <c r="H760" s="43">
        <v>996</v>
      </c>
      <c r="I760" s="44" t="s">
        <v>46</v>
      </c>
      <c r="J760" s="274" t="str">
        <f>IF(ISBLANK(INDEX('Policy Characteristics'!D:D,MATCH($C760,'Policy Characteristics'!$C:$C,0))),"",INDEX('Policy Characteristics'!D:D,MATCH($C760,'Policy Characteristics'!$C:$C,0)))</f>
        <v>Industry Energy Efficiency Standards</v>
      </c>
      <c r="K760" s="272" t="str">
        <f>IF(ISBLANK(INDEX('Policy Characteristics'!E:E,MATCH($C760,'Policy Characteristics'!$C:$C,0))),"",INDEX('Policy Characteristics'!E:E,MATCH($C760,'Policy Characteristics'!$C:$C,0)))</f>
        <v>indst efficiency standards</v>
      </c>
      <c r="L760" s="285">
        <f>IF(ISBLANK(INDEX('Policy Characteristics'!F:F,MATCH($C760,'Policy Characteristics'!$C:$C,0))),"",INDEX('Policy Characteristics'!F:F,MATCH($C760,'Policy Characteristics'!$C:$C,0)))</f>
        <v>0</v>
      </c>
      <c r="M760" s="285">
        <f>IF(ISBLANK(INDEX('Policy Characteristics'!G:G,MATCH($C760,'Policy Characteristics'!$C:$C,0))),"",INDEX('Policy Characteristics'!G:G,MATCH($C760,'Policy Characteristics'!$C:$C,0)))</f>
        <v>0.25</v>
      </c>
      <c r="N760" s="285">
        <f>IF(ISBLANK(INDEX('Policy Characteristics'!H:H,MATCH($C760,'Policy Characteristics'!$C:$C,0))),"",INDEX('Policy Characteristics'!H:H,MATCH($C760,'Policy Characteristics'!$C:$C,0)))</f>
        <v>0.01</v>
      </c>
      <c r="O760" s="272" t="str">
        <f>IF(ISBLANK(INDEX('Policy Characteristics'!I:I,MATCH($C760,'Policy Characteristics'!$C:$C,0))),"",INDEX('Policy Characteristics'!I:I,MATCH($C760,'Policy Characteristics'!$C:$C,0)))</f>
        <v>% reduction in energy use</v>
      </c>
      <c r="P760" s="272"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272" t="str">
        <f>IF(ISBLANK(INDEX('Policy Characteristics'!K:K,MATCH($C760,'Policy Characteristics'!$C:$C,0))),"",INDEX('Policy Characteristics'!K:K,MATCH($C760,'Policy Characteristics'!$C:$C,0)))</f>
        <v>industry-ag-main.html#eff-stds</v>
      </c>
      <c r="R760" s="272" t="str">
        <f>IF(ISBLANK(INDEX('Policy Characteristics'!L:L,MATCH($C760,'Policy Characteristics'!$C:$C,0))),"",INDEX('Policy Characteristics'!L:L,MATCH($C760,'Policy Characteristics'!$C:$C,0)))</f>
        <v>industry-energy-efficiency-standards.html</v>
      </c>
    </row>
    <row r="761" spans="1:18" s="4" customFormat="1" x14ac:dyDescent="0.25">
      <c r="A761" s="272" t="str">
        <f>IF(ISBLANK(INDEX('Policy Characteristics'!A:A,MATCH($C761,'Policy Characteristics'!$C:$C,0))),"",INDEX('Policy Characteristics'!A:A,MATCH($C761,'Policy Characteristics'!$C:$C,0)))</f>
        <v>Industry</v>
      </c>
      <c r="B761" s="272" t="str">
        <f>IF(ISBLANK(INDEX('Policy Characteristics'!B:B,MATCH($C761,'Policy Characteristics'!$C:$C,0))),"",INDEX('Policy Characteristics'!B:B,MATCH($C761,'Policy Characteristics'!$C:$C,0)))</f>
        <v>Industry Energy Efficiency Standards</v>
      </c>
      <c r="C761" s="274" t="str">
        <f t="shared" si="37"/>
        <v>Percentage Improvement in Eqpt Efficiency Standards above BAU</v>
      </c>
      <c r="D761" s="6" t="s">
        <v>3192</v>
      </c>
      <c r="E761" s="44" t="s">
        <v>2785</v>
      </c>
      <c r="F761" t="s">
        <v>3162</v>
      </c>
      <c r="G761" s="44" t="s">
        <v>2790</v>
      </c>
      <c r="H761" s="43">
        <v>997</v>
      </c>
      <c r="I761" s="44" t="s">
        <v>46</v>
      </c>
      <c r="J761" s="274" t="str">
        <f>IF(ISBLANK(INDEX('Policy Characteristics'!D:D,MATCH($C761,'Policy Characteristics'!$C:$C,0))),"",INDEX('Policy Characteristics'!D:D,MATCH($C761,'Policy Characteristics'!$C:$C,0)))</f>
        <v>Industry Energy Efficiency Standards</v>
      </c>
      <c r="K761" s="272" t="str">
        <f>IF(ISBLANK(INDEX('Policy Characteristics'!E:E,MATCH($C761,'Policy Characteristics'!$C:$C,0))),"",INDEX('Policy Characteristics'!E:E,MATCH($C761,'Policy Characteristics'!$C:$C,0)))</f>
        <v>indst efficiency standards</v>
      </c>
      <c r="L761" s="285">
        <f>IF(ISBLANK(INDEX('Policy Characteristics'!F:F,MATCH($C761,'Policy Characteristics'!$C:$C,0))),"",INDEX('Policy Characteristics'!F:F,MATCH($C761,'Policy Characteristics'!$C:$C,0)))</f>
        <v>0</v>
      </c>
      <c r="M761" s="285">
        <f>IF(ISBLANK(INDEX('Policy Characteristics'!G:G,MATCH($C761,'Policy Characteristics'!$C:$C,0))),"",INDEX('Policy Characteristics'!G:G,MATCH($C761,'Policy Characteristics'!$C:$C,0)))</f>
        <v>0.25</v>
      </c>
      <c r="N761" s="285">
        <f>IF(ISBLANK(INDEX('Policy Characteristics'!H:H,MATCH($C761,'Policy Characteristics'!$C:$C,0))),"",INDEX('Policy Characteristics'!H:H,MATCH($C761,'Policy Characteristics'!$C:$C,0)))</f>
        <v>0.01</v>
      </c>
      <c r="O761" s="272" t="str">
        <f>IF(ISBLANK(INDEX('Policy Characteristics'!I:I,MATCH($C761,'Policy Characteristics'!$C:$C,0))),"",INDEX('Policy Characteristics'!I:I,MATCH($C761,'Policy Characteristics'!$C:$C,0)))</f>
        <v>% reduction in energy use</v>
      </c>
      <c r="P761" s="272"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272" t="str">
        <f>IF(ISBLANK(INDEX('Policy Characteristics'!K:K,MATCH($C761,'Policy Characteristics'!$C:$C,0))),"",INDEX('Policy Characteristics'!K:K,MATCH($C761,'Policy Characteristics'!$C:$C,0)))</f>
        <v>industry-ag-main.html#eff-stds</v>
      </c>
      <c r="R761" s="272" t="str">
        <f>IF(ISBLANK(INDEX('Policy Characteristics'!L:L,MATCH($C761,'Policy Characteristics'!$C:$C,0))),"",INDEX('Policy Characteristics'!L:L,MATCH($C761,'Policy Characteristics'!$C:$C,0)))</f>
        <v>industry-energy-efficiency-standards.html</v>
      </c>
    </row>
    <row r="762" spans="1:18" s="4" customFormat="1" x14ac:dyDescent="0.25">
      <c r="A762" s="272" t="str">
        <f>IF(ISBLANK(INDEX('Policy Characteristics'!A:A,MATCH($C762,'Policy Characteristics'!$C:$C,0))),"",INDEX('Policy Characteristics'!A:A,MATCH($C762,'Policy Characteristics'!$C:$C,0)))</f>
        <v>Industry</v>
      </c>
      <c r="B762" s="272" t="str">
        <f>IF(ISBLANK(INDEX('Policy Characteristics'!B:B,MATCH($C762,'Policy Characteristics'!$C:$C,0))),"",INDEX('Policy Characteristics'!B:B,MATCH($C762,'Policy Characteristics'!$C:$C,0)))</f>
        <v>Industry Energy Efficiency Standards</v>
      </c>
      <c r="C762" s="274" t="str">
        <f t="shared" si="37"/>
        <v>Percentage Improvement in Eqpt Efficiency Standards above BAU</v>
      </c>
      <c r="D762" s="6" t="s">
        <v>3193</v>
      </c>
      <c r="E762" s="44" t="s">
        <v>2445</v>
      </c>
      <c r="F762" t="s">
        <v>3163</v>
      </c>
      <c r="G762" s="44" t="s">
        <v>2451</v>
      </c>
      <c r="H762" s="43">
        <v>998</v>
      </c>
      <c r="I762" s="44" t="s">
        <v>45</v>
      </c>
      <c r="J762" s="274" t="str">
        <f>IF(ISBLANK(INDEX('Policy Characteristics'!D:D,MATCH($C762,'Policy Characteristics'!$C:$C,0))),"",INDEX('Policy Characteristics'!D:D,MATCH($C762,'Policy Characteristics'!$C:$C,0)))</f>
        <v>Industry Energy Efficiency Standards</v>
      </c>
      <c r="K762" s="272" t="str">
        <f>IF(ISBLANK(INDEX('Policy Characteristics'!E:E,MATCH($C762,'Policy Characteristics'!$C:$C,0))),"",INDEX('Policy Characteristics'!E:E,MATCH($C762,'Policy Characteristics'!$C:$C,0)))</f>
        <v>indst efficiency standards</v>
      </c>
      <c r="L762" s="285">
        <f>IF(ISBLANK(INDEX('Policy Characteristics'!F:F,MATCH($C762,'Policy Characteristics'!$C:$C,0))),"",INDEX('Policy Characteristics'!F:F,MATCH($C762,'Policy Characteristics'!$C:$C,0)))</f>
        <v>0</v>
      </c>
      <c r="M762" s="285">
        <f>IF(ISBLANK(INDEX('Policy Characteristics'!G:G,MATCH($C762,'Policy Characteristics'!$C:$C,0))),"",INDEX('Policy Characteristics'!G:G,MATCH($C762,'Policy Characteristics'!$C:$C,0)))</f>
        <v>0.25</v>
      </c>
      <c r="N762" s="285">
        <f>IF(ISBLANK(INDEX('Policy Characteristics'!H:H,MATCH($C762,'Policy Characteristics'!$C:$C,0))),"",INDEX('Policy Characteristics'!H:H,MATCH($C762,'Policy Characteristics'!$C:$C,0)))</f>
        <v>0.01</v>
      </c>
      <c r="O762" s="272" t="str">
        <f>IF(ISBLANK(INDEX('Policy Characteristics'!I:I,MATCH($C762,'Policy Characteristics'!$C:$C,0))),"",INDEX('Policy Characteristics'!I:I,MATCH($C762,'Policy Characteristics'!$C:$C,0)))</f>
        <v>% reduction in energy use</v>
      </c>
      <c r="P762" s="272"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272" t="str">
        <f>IF(ISBLANK(INDEX('Policy Characteristics'!K:K,MATCH($C762,'Policy Characteristics'!$C:$C,0))),"",INDEX('Policy Characteristics'!K:K,MATCH($C762,'Policy Characteristics'!$C:$C,0)))</f>
        <v>industry-ag-main.html#eff-stds</v>
      </c>
      <c r="R762" s="272" t="str">
        <f>IF(ISBLANK(INDEX('Policy Characteristics'!L:L,MATCH($C762,'Policy Characteristics'!$C:$C,0))),"",INDEX('Policy Characteristics'!L:L,MATCH($C762,'Policy Characteristics'!$C:$C,0)))</f>
        <v>industry-energy-efficiency-standards.html</v>
      </c>
    </row>
    <row r="763" spans="1:18" s="4" customFormat="1" x14ac:dyDescent="0.25">
      <c r="A763" s="272" t="str">
        <f>IF(ISBLANK(INDEX('Policy Characteristics'!A:A,MATCH($C763,'Policy Characteristics'!$C:$C,0))),"",INDEX('Policy Characteristics'!A:A,MATCH($C763,'Policy Characteristics'!$C:$C,0)))</f>
        <v>Industry</v>
      </c>
      <c r="B763" s="272" t="str">
        <f>IF(ISBLANK(INDEX('Policy Characteristics'!B:B,MATCH($C763,'Policy Characteristics'!$C:$C,0))),"",INDEX('Policy Characteristics'!B:B,MATCH($C763,'Policy Characteristics'!$C:$C,0)))</f>
        <v>Industry Energy Efficiency Standards</v>
      </c>
      <c r="C763" s="274" t="str">
        <f t="shared" si="37"/>
        <v>Percentage Improvement in Eqpt Efficiency Standards above BAU</v>
      </c>
      <c r="D763" s="6" t="s">
        <v>3193</v>
      </c>
      <c r="E763" s="44" t="s">
        <v>2446</v>
      </c>
      <c r="F763" t="s">
        <v>3163</v>
      </c>
      <c r="G763" s="44" t="s">
        <v>2454</v>
      </c>
      <c r="H763" s="43">
        <v>999</v>
      </c>
      <c r="I763" s="44" t="s">
        <v>45</v>
      </c>
      <c r="J763" s="274" t="str">
        <f>IF(ISBLANK(INDEX('Policy Characteristics'!D:D,MATCH($C763,'Policy Characteristics'!$C:$C,0))),"",INDEX('Policy Characteristics'!D:D,MATCH($C763,'Policy Characteristics'!$C:$C,0)))</f>
        <v>Industry Energy Efficiency Standards</v>
      </c>
      <c r="K763" s="272" t="str">
        <f>IF(ISBLANK(INDEX('Policy Characteristics'!E:E,MATCH($C763,'Policy Characteristics'!$C:$C,0))),"",INDEX('Policy Characteristics'!E:E,MATCH($C763,'Policy Characteristics'!$C:$C,0)))</f>
        <v>indst efficiency standards</v>
      </c>
      <c r="L763" s="285">
        <f>IF(ISBLANK(INDEX('Policy Characteristics'!F:F,MATCH($C763,'Policy Characteristics'!$C:$C,0))),"",INDEX('Policy Characteristics'!F:F,MATCH($C763,'Policy Characteristics'!$C:$C,0)))</f>
        <v>0</v>
      </c>
      <c r="M763" s="285">
        <f>IF(ISBLANK(INDEX('Policy Characteristics'!G:G,MATCH($C763,'Policy Characteristics'!$C:$C,0))),"",INDEX('Policy Characteristics'!G:G,MATCH($C763,'Policy Characteristics'!$C:$C,0)))</f>
        <v>0.25</v>
      </c>
      <c r="N763" s="285">
        <f>IF(ISBLANK(INDEX('Policy Characteristics'!H:H,MATCH($C763,'Policy Characteristics'!$C:$C,0))),"",INDEX('Policy Characteristics'!H:H,MATCH($C763,'Policy Characteristics'!$C:$C,0)))</f>
        <v>0.01</v>
      </c>
      <c r="O763" s="272" t="str">
        <f>IF(ISBLANK(INDEX('Policy Characteristics'!I:I,MATCH($C763,'Policy Characteristics'!$C:$C,0))),"",INDEX('Policy Characteristics'!I:I,MATCH($C763,'Policy Characteristics'!$C:$C,0)))</f>
        <v>% reduction in energy use</v>
      </c>
      <c r="P763" s="272"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272" t="str">
        <f>IF(ISBLANK(INDEX('Policy Characteristics'!K:K,MATCH($C763,'Policy Characteristics'!$C:$C,0))),"",INDEX('Policy Characteristics'!K:K,MATCH($C763,'Policy Characteristics'!$C:$C,0)))</f>
        <v>industry-ag-main.html#eff-stds</v>
      </c>
      <c r="R763" s="272" t="str">
        <f>IF(ISBLANK(INDEX('Policy Characteristics'!L:L,MATCH($C763,'Policy Characteristics'!$C:$C,0))),"",INDEX('Policy Characteristics'!L:L,MATCH($C763,'Policy Characteristics'!$C:$C,0)))</f>
        <v>industry-energy-efficiency-standards.html</v>
      </c>
    </row>
    <row r="764" spans="1:18" s="4" customFormat="1" x14ac:dyDescent="0.25">
      <c r="A764" s="272" t="str">
        <f>IF(ISBLANK(INDEX('Policy Characteristics'!A:A,MATCH($C764,'Policy Characteristics'!$C:$C,0))),"",INDEX('Policy Characteristics'!A:A,MATCH($C764,'Policy Characteristics'!$C:$C,0)))</f>
        <v>Industry</v>
      </c>
      <c r="B764" s="272" t="str">
        <f>IF(ISBLANK(INDEX('Policy Characteristics'!B:B,MATCH($C764,'Policy Characteristics'!$C:$C,0))),"",INDEX('Policy Characteristics'!B:B,MATCH($C764,'Policy Characteristics'!$C:$C,0)))</f>
        <v>Industry Energy Efficiency Standards</v>
      </c>
      <c r="C764" s="274" t="str">
        <f t="shared" si="37"/>
        <v>Percentage Improvement in Eqpt Efficiency Standards above BAU</v>
      </c>
      <c r="D764" s="6" t="s">
        <v>3193</v>
      </c>
      <c r="E764" s="44" t="s">
        <v>2447</v>
      </c>
      <c r="F764" t="s">
        <v>3163</v>
      </c>
      <c r="G764" s="44" t="s">
        <v>2455</v>
      </c>
      <c r="H764" s="43">
        <v>1000</v>
      </c>
      <c r="I764" s="44" t="s">
        <v>45</v>
      </c>
      <c r="J764" s="274" t="str">
        <f>IF(ISBLANK(INDEX('Policy Characteristics'!D:D,MATCH($C764,'Policy Characteristics'!$C:$C,0))),"",INDEX('Policy Characteristics'!D:D,MATCH($C764,'Policy Characteristics'!$C:$C,0)))</f>
        <v>Industry Energy Efficiency Standards</v>
      </c>
      <c r="K764" s="272" t="str">
        <f>IF(ISBLANK(INDEX('Policy Characteristics'!E:E,MATCH($C764,'Policy Characteristics'!$C:$C,0))),"",INDEX('Policy Characteristics'!E:E,MATCH($C764,'Policy Characteristics'!$C:$C,0)))</f>
        <v>indst efficiency standards</v>
      </c>
      <c r="L764" s="285">
        <f>IF(ISBLANK(INDEX('Policy Characteristics'!F:F,MATCH($C764,'Policy Characteristics'!$C:$C,0))),"",INDEX('Policy Characteristics'!F:F,MATCH($C764,'Policy Characteristics'!$C:$C,0)))</f>
        <v>0</v>
      </c>
      <c r="M764" s="285">
        <f>IF(ISBLANK(INDEX('Policy Characteristics'!G:G,MATCH($C764,'Policy Characteristics'!$C:$C,0))),"",INDEX('Policy Characteristics'!G:G,MATCH($C764,'Policy Characteristics'!$C:$C,0)))</f>
        <v>0.25</v>
      </c>
      <c r="N764" s="285">
        <f>IF(ISBLANK(INDEX('Policy Characteristics'!H:H,MATCH($C764,'Policy Characteristics'!$C:$C,0))),"",INDEX('Policy Characteristics'!H:H,MATCH($C764,'Policy Characteristics'!$C:$C,0)))</f>
        <v>0.01</v>
      </c>
      <c r="O764" s="272" t="str">
        <f>IF(ISBLANK(INDEX('Policy Characteristics'!I:I,MATCH($C764,'Policy Characteristics'!$C:$C,0))),"",INDEX('Policy Characteristics'!I:I,MATCH($C764,'Policy Characteristics'!$C:$C,0)))</f>
        <v>% reduction in energy use</v>
      </c>
      <c r="P764" s="272"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272" t="str">
        <f>IF(ISBLANK(INDEX('Policy Characteristics'!K:K,MATCH($C764,'Policy Characteristics'!$C:$C,0))),"",INDEX('Policy Characteristics'!K:K,MATCH($C764,'Policy Characteristics'!$C:$C,0)))</f>
        <v>industry-ag-main.html#eff-stds</v>
      </c>
      <c r="R764" s="272" t="str">
        <f>IF(ISBLANK(INDEX('Policy Characteristics'!L:L,MATCH($C764,'Policy Characteristics'!$C:$C,0))),"",INDEX('Policy Characteristics'!L:L,MATCH($C764,'Policy Characteristics'!$C:$C,0)))</f>
        <v>industry-energy-efficiency-standards.html</v>
      </c>
    </row>
    <row r="765" spans="1:18" s="4" customFormat="1" x14ac:dyDescent="0.25">
      <c r="A765" s="272" t="str">
        <f>IF(ISBLANK(INDEX('Policy Characteristics'!A:A,MATCH($C765,'Policy Characteristics'!$C:$C,0))),"",INDEX('Policy Characteristics'!A:A,MATCH($C765,'Policy Characteristics'!$C:$C,0)))</f>
        <v>Industry</v>
      </c>
      <c r="B765" s="272" t="str">
        <f>IF(ISBLANK(INDEX('Policy Characteristics'!B:B,MATCH($C765,'Policy Characteristics'!$C:$C,0))),"",INDEX('Policy Characteristics'!B:B,MATCH($C765,'Policy Characteristics'!$C:$C,0)))</f>
        <v>Industry Energy Efficiency Standards</v>
      </c>
      <c r="C765" s="274" t="str">
        <f t="shared" si="37"/>
        <v>Percentage Improvement in Eqpt Efficiency Standards above BAU</v>
      </c>
      <c r="D765" s="6" t="s">
        <v>3193</v>
      </c>
      <c r="E765" s="44" t="s">
        <v>2448</v>
      </c>
      <c r="F765" t="s">
        <v>3163</v>
      </c>
      <c r="G765" s="44" t="s">
        <v>2452</v>
      </c>
      <c r="H765" s="43">
        <v>1001</v>
      </c>
      <c r="I765" s="44" t="s">
        <v>46</v>
      </c>
      <c r="J765" s="274" t="str">
        <f>IF(ISBLANK(INDEX('Policy Characteristics'!D:D,MATCH($C765,'Policy Characteristics'!$C:$C,0))),"",INDEX('Policy Characteristics'!D:D,MATCH($C765,'Policy Characteristics'!$C:$C,0)))</f>
        <v>Industry Energy Efficiency Standards</v>
      </c>
      <c r="K765" s="272" t="str">
        <f>IF(ISBLANK(INDEX('Policy Characteristics'!E:E,MATCH($C765,'Policy Characteristics'!$C:$C,0))),"",INDEX('Policy Characteristics'!E:E,MATCH($C765,'Policy Characteristics'!$C:$C,0)))</f>
        <v>indst efficiency standards</v>
      </c>
      <c r="L765" s="285">
        <f>IF(ISBLANK(INDEX('Policy Characteristics'!F:F,MATCH($C765,'Policy Characteristics'!$C:$C,0))),"",INDEX('Policy Characteristics'!F:F,MATCH($C765,'Policy Characteristics'!$C:$C,0)))</f>
        <v>0</v>
      </c>
      <c r="M765" s="285">
        <f>IF(ISBLANK(INDEX('Policy Characteristics'!G:G,MATCH($C765,'Policy Characteristics'!$C:$C,0))),"",INDEX('Policy Characteristics'!G:G,MATCH($C765,'Policy Characteristics'!$C:$C,0)))</f>
        <v>0.25</v>
      </c>
      <c r="N765" s="285">
        <f>IF(ISBLANK(INDEX('Policy Characteristics'!H:H,MATCH($C765,'Policy Characteristics'!$C:$C,0))),"",INDEX('Policy Characteristics'!H:H,MATCH($C765,'Policy Characteristics'!$C:$C,0)))</f>
        <v>0.01</v>
      </c>
      <c r="O765" s="272" t="str">
        <f>IF(ISBLANK(INDEX('Policy Characteristics'!I:I,MATCH($C765,'Policy Characteristics'!$C:$C,0))),"",INDEX('Policy Characteristics'!I:I,MATCH($C765,'Policy Characteristics'!$C:$C,0)))</f>
        <v>% reduction in energy use</v>
      </c>
      <c r="P765" s="272"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272" t="str">
        <f>IF(ISBLANK(INDEX('Policy Characteristics'!K:K,MATCH($C765,'Policy Characteristics'!$C:$C,0))),"",INDEX('Policy Characteristics'!K:K,MATCH($C765,'Policy Characteristics'!$C:$C,0)))</f>
        <v>industry-ag-main.html#eff-stds</v>
      </c>
      <c r="R765" s="272" t="str">
        <f>IF(ISBLANK(INDEX('Policy Characteristics'!L:L,MATCH($C765,'Policy Characteristics'!$C:$C,0))),"",INDEX('Policy Characteristics'!L:L,MATCH($C765,'Policy Characteristics'!$C:$C,0)))</f>
        <v>industry-energy-efficiency-standards.html</v>
      </c>
    </row>
    <row r="766" spans="1:18" s="4" customFormat="1" x14ac:dyDescent="0.25">
      <c r="A766" s="272" t="str">
        <f>IF(ISBLANK(INDEX('Policy Characteristics'!A:A,MATCH($C766,'Policy Characteristics'!$C:$C,0))),"",INDEX('Policy Characteristics'!A:A,MATCH($C766,'Policy Characteristics'!$C:$C,0)))</f>
        <v>Industry</v>
      </c>
      <c r="B766" s="272" t="str">
        <f>IF(ISBLANK(INDEX('Policy Characteristics'!B:B,MATCH($C766,'Policy Characteristics'!$C:$C,0))),"",INDEX('Policy Characteristics'!B:B,MATCH($C766,'Policy Characteristics'!$C:$C,0)))</f>
        <v>Industry Energy Efficiency Standards</v>
      </c>
      <c r="C766" s="274" t="str">
        <f t="shared" si="37"/>
        <v>Percentage Improvement in Eqpt Efficiency Standards above BAU</v>
      </c>
      <c r="D766" s="6" t="s">
        <v>3193</v>
      </c>
      <c r="E766" s="44" t="s">
        <v>2449</v>
      </c>
      <c r="F766" t="s">
        <v>3163</v>
      </c>
      <c r="G766" s="44" t="s">
        <v>2453</v>
      </c>
      <c r="H766" s="43">
        <v>1002</v>
      </c>
      <c r="I766" s="44" t="s">
        <v>45</v>
      </c>
      <c r="J766" s="274" t="str">
        <f>IF(ISBLANK(INDEX('Policy Characteristics'!D:D,MATCH($C766,'Policy Characteristics'!$C:$C,0))),"",INDEX('Policy Characteristics'!D:D,MATCH($C766,'Policy Characteristics'!$C:$C,0)))</f>
        <v>Industry Energy Efficiency Standards</v>
      </c>
      <c r="K766" s="272" t="str">
        <f>IF(ISBLANK(INDEX('Policy Characteristics'!E:E,MATCH($C766,'Policy Characteristics'!$C:$C,0))),"",INDEX('Policy Characteristics'!E:E,MATCH($C766,'Policy Characteristics'!$C:$C,0)))</f>
        <v>indst efficiency standards</v>
      </c>
      <c r="L766" s="285">
        <f>IF(ISBLANK(INDEX('Policy Characteristics'!F:F,MATCH($C766,'Policy Characteristics'!$C:$C,0))),"",INDEX('Policy Characteristics'!F:F,MATCH($C766,'Policy Characteristics'!$C:$C,0)))</f>
        <v>0</v>
      </c>
      <c r="M766" s="285">
        <f>IF(ISBLANK(INDEX('Policy Characteristics'!G:G,MATCH($C766,'Policy Characteristics'!$C:$C,0))),"",INDEX('Policy Characteristics'!G:G,MATCH($C766,'Policy Characteristics'!$C:$C,0)))</f>
        <v>0.25</v>
      </c>
      <c r="N766" s="285">
        <f>IF(ISBLANK(INDEX('Policy Characteristics'!H:H,MATCH($C766,'Policy Characteristics'!$C:$C,0))),"",INDEX('Policy Characteristics'!H:H,MATCH($C766,'Policy Characteristics'!$C:$C,0)))</f>
        <v>0.01</v>
      </c>
      <c r="O766" s="272" t="str">
        <f>IF(ISBLANK(INDEX('Policy Characteristics'!I:I,MATCH($C766,'Policy Characteristics'!$C:$C,0))),"",INDEX('Policy Characteristics'!I:I,MATCH($C766,'Policy Characteristics'!$C:$C,0)))</f>
        <v>% reduction in energy use</v>
      </c>
      <c r="P766" s="272"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272" t="str">
        <f>IF(ISBLANK(INDEX('Policy Characteristics'!K:K,MATCH($C766,'Policy Characteristics'!$C:$C,0))),"",INDEX('Policy Characteristics'!K:K,MATCH($C766,'Policy Characteristics'!$C:$C,0)))</f>
        <v>industry-ag-main.html#eff-stds</v>
      </c>
      <c r="R766" s="272" t="str">
        <f>IF(ISBLANK(INDEX('Policy Characteristics'!L:L,MATCH($C766,'Policy Characteristics'!$C:$C,0))),"",INDEX('Policy Characteristics'!L:L,MATCH($C766,'Policy Characteristics'!$C:$C,0)))</f>
        <v>industry-energy-efficiency-standards.html</v>
      </c>
    </row>
    <row r="767" spans="1:18" s="4" customFormat="1" x14ac:dyDescent="0.25">
      <c r="A767" s="272" t="str">
        <f>IF(ISBLANK(INDEX('Policy Characteristics'!A:A,MATCH($C767,'Policy Characteristics'!$C:$C,0))),"",INDEX('Policy Characteristics'!A:A,MATCH($C767,'Policy Characteristics'!$C:$C,0)))</f>
        <v>Industry</v>
      </c>
      <c r="B767" s="272" t="str">
        <f>IF(ISBLANK(INDEX('Policy Characteristics'!B:B,MATCH($C767,'Policy Characteristics'!$C:$C,0))),"",INDEX('Policy Characteristics'!B:B,MATCH($C767,'Policy Characteristics'!$C:$C,0)))</f>
        <v>Industry Energy Efficiency Standards</v>
      </c>
      <c r="C767" s="274" t="str">
        <f t="shared" si="37"/>
        <v>Percentage Improvement in Eqpt Efficiency Standards above BAU</v>
      </c>
      <c r="D767" s="6" t="s">
        <v>3193</v>
      </c>
      <c r="E767" s="44" t="s">
        <v>2450</v>
      </c>
      <c r="F767" t="s">
        <v>3163</v>
      </c>
      <c r="G767" s="44" t="s">
        <v>2456</v>
      </c>
      <c r="H767" s="43">
        <v>1003</v>
      </c>
      <c r="I767" s="44" t="s">
        <v>46</v>
      </c>
      <c r="J767" s="274" t="str">
        <f>IF(ISBLANK(INDEX('Policy Characteristics'!D:D,MATCH($C767,'Policy Characteristics'!$C:$C,0))),"",INDEX('Policy Characteristics'!D:D,MATCH($C767,'Policy Characteristics'!$C:$C,0)))</f>
        <v>Industry Energy Efficiency Standards</v>
      </c>
      <c r="K767" s="272" t="str">
        <f>IF(ISBLANK(INDEX('Policy Characteristics'!E:E,MATCH($C767,'Policy Characteristics'!$C:$C,0))),"",INDEX('Policy Characteristics'!E:E,MATCH($C767,'Policy Characteristics'!$C:$C,0)))</f>
        <v>indst efficiency standards</v>
      </c>
      <c r="L767" s="285">
        <f>IF(ISBLANK(INDEX('Policy Characteristics'!F:F,MATCH($C767,'Policy Characteristics'!$C:$C,0))),"",INDEX('Policy Characteristics'!F:F,MATCH($C767,'Policy Characteristics'!$C:$C,0)))</f>
        <v>0</v>
      </c>
      <c r="M767" s="285">
        <f>IF(ISBLANK(INDEX('Policy Characteristics'!G:G,MATCH($C767,'Policy Characteristics'!$C:$C,0))),"",INDEX('Policy Characteristics'!G:G,MATCH($C767,'Policy Characteristics'!$C:$C,0)))</f>
        <v>0.25</v>
      </c>
      <c r="N767" s="285">
        <f>IF(ISBLANK(INDEX('Policy Characteristics'!H:H,MATCH($C767,'Policy Characteristics'!$C:$C,0))),"",INDEX('Policy Characteristics'!H:H,MATCH($C767,'Policy Characteristics'!$C:$C,0)))</f>
        <v>0.01</v>
      </c>
      <c r="O767" s="272" t="str">
        <f>IF(ISBLANK(INDEX('Policy Characteristics'!I:I,MATCH($C767,'Policy Characteristics'!$C:$C,0))),"",INDEX('Policy Characteristics'!I:I,MATCH($C767,'Policy Characteristics'!$C:$C,0)))</f>
        <v>% reduction in energy use</v>
      </c>
      <c r="P767" s="272"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272" t="str">
        <f>IF(ISBLANK(INDEX('Policy Characteristics'!K:K,MATCH($C767,'Policy Characteristics'!$C:$C,0))),"",INDEX('Policy Characteristics'!K:K,MATCH($C767,'Policy Characteristics'!$C:$C,0)))</f>
        <v>industry-ag-main.html#eff-stds</v>
      </c>
      <c r="R767" s="272" t="str">
        <f>IF(ISBLANK(INDEX('Policy Characteristics'!L:L,MATCH($C767,'Policy Characteristics'!$C:$C,0))),"",INDEX('Policy Characteristics'!L:L,MATCH($C767,'Policy Characteristics'!$C:$C,0)))</f>
        <v>industry-energy-efficiency-standards.html</v>
      </c>
    </row>
    <row r="768" spans="1:18" s="4" customFormat="1" x14ac:dyDescent="0.25">
      <c r="A768" s="272" t="str">
        <f>IF(ISBLANK(INDEX('Policy Characteristics'!A:A,MATCH($C768,'Policy Characteristics'!$C:$C,0))),"",INDEX('Policy Characteristics'!A:A,MATCH($C768,'Policy Characteristics'!$C:$C,0)))</f>
        <v>Industry</v>
      </c>
      <c r="B768" s="272" t="str">
        <f>IF(ISBLANK(INDEX('Policy Characteristics'!B:B,MATCH($C768,'Policy Characteristics'!$C:$C,0))),"",INDEX('Policy Characteristics'!B:B,MATCH($C768,'Policy Characteristics'!$C:$C,0)))</f>
        <v>Industry Energy Efficiency Standards</v>
      </c>
      <c r="C768" s="274" t="str">
        <f t="shared" si="37"/>
        <v>Percentage Improvement in Eqpt Efficiency Standards above BAU</v>
      </c>
      <c r="D768" s="6" t="s">
        <v>3193</v>
      </c>
      <c r="E768" s="44" t="s">
        <v>2786</v>
      </c>
      <c r="F768" t="s">
        <v>3163</v>
      </c>
      <c r="G768" s="44" t="s">
        <v>2789</v>
      </c>
      <c r="H768" s="43">
        <v>1004</v>
      </c>
      <c r="I768" s="44" t="s">
        <v>46</v>
      </c>
      <c r="J768" s="274" t="str">
        <f>IF(ISBLANK(INDEX('Policy Characteristics'!D:D,MATCH($C768,'Policy Characteristics'!$C:$C,0))),"",INDEX('Policy Characteristics'!D:D,MATCH($C768,'Policy Characteristics'!$C:$C,0)))</f>
        <v>Industry Energy Efficiency Standards</v>
      </c>
      <c r="K768" s="272" t="str">
        <f>IF(ISBLANK(INDEX('Policy Characteristics'!E:E,MATCH($C768,'Policy Characteristics'!$C:$C,0))),"",INDEX('Policy Characteristics'!E:E,MATCH($C768,'Policy Characteristics'!$C:$C,0)))</f>
        <v>indst efficiency standards</v>
      </c>
      <c r="L768" s="285">
        <f>IF(ISBLANK(INDEX('Policy Characteristics'!F:F,MATCH($C768,'Policy Characteristics'!$C:$C,0))),"",INDEX('Policy Characteristics'!F:F,MATCH($C768,'Policy Characteristics'!$C:$C,0)))</f>
        <v>0</v>
      </c>
      <c r="M768" s="285">
        <f>IF(ISBLANK(INDEX('Policy Characteristics'!G:G,MATCH($C768,'Policy Characteristics'!$C:$C,0))),"",INDEX('Policy Characteristics'!G:G,MATCH($C768,'Policy Characteristics'!$C:$C,0)))</f>
        <v>0.25</v>
      </c>
      <c r="N768" s="285">
        <f>IF(ISBLANK(INDEX('Policy Characteristics'!H:H,MATCH($C768,'Policy Characteristics'!$C:$C,0))),"",INDEX('Policy Characteristics'!H:H,MATCH($C768,'Policy Characteristics'!$C:$C,0)))</f>
        <v>0.01</v>
      </c>
      <c r="O768" s="272" t="str">
        <f>IF(ISBLANK(INDEX('Policy Characteristics'!I:I,MATCH($C768,'Policy Characteristics'!$C:$C,0))),"",INDEX('Policy Characteristics'!I:I,MATCH($C768,'Policy Characteristics'!$C:$C,0)))</f>
        <v>% reduction in energy use</v>
      </c>
      <c r="P768" s="272"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272" t="str">
        <f>IF(ISBLANK(INDEX('Policy Characteristics'!K:K,MATCH($C768,'Policy Characteristics'!$C:$C,0))),"",INDEX('Policy Characteristics'!K:K,MATCH($C768,'Policy Characteristics'!$C:$C,0)))</f>
        <v>industry-ag-main.html#eff-stds</v>
      </c>
      <c r="R768" s="272" t="str">
        <f>IF(ISBLANK(INDEX('Policy Characteristics'!L:L,MATCH($C768,'Policy Characteristics'!$C:$C,0))),"",INDEX('Policy Characteristics'!L:L,MATCH($C768,'Policy Characteristics'!$C:$C,0)))</f>
        <v>industry-energy-efficiency-standards.html</v>
      </c>
    </row>
    <row r="769" spans="1:18" s="4" customFormat="1" x14ac:dyDescent="0.25">
      <c r="A769" s="272" t="str">
        <f>IF(ISBLANK(INDEX('Policy Characteristics'!A:A,MATCH($C769,'Policy Characteristics'!$C:$C,0))),"",INDEX('Policy Characteristics'!A:A,MATCH($C769,'Policy Characteristics'!$C:$C,0)))</f>
        <v>Industry</v>
      </c>
      <c r="B769" s="272" t="str">
        <f>IF(ISBLANK(INDEX('Policy Characteristics'!B:B,MATCH($C769,'Policy Characteristics'!$C:$C,0))),"",INDEX('Policy Characteristics'!B:B,MATCH($C769,'Policy Characteristics'!$C:$C,0)))</f>
        <v>Industry Energy Efficiency Standards</v>
      </c>
      <c r="C769" s="274" t="str">
        <f t="shared" si="37"/>
        <v>Percentage Improvement in Eqpt Efficiency Standards above BAU</v>
      </c>
      <c r="D769" s="6" t="s">
        <v>3193</v>
      </c>
      <c r="E769" s="44" t="s">
        <v>2787</v>
      </c>
      <c r="F769" t="s">
        <v>3163</v>
      </c>
      <c r="G769" s="44" t="s">
        <v>2791</v>
      </c>
      <c r="H769" s="43">
        <v>1005</v>
      </c>
      <c r="I769" s="44" t="s">
        <v>45</v>
      </c>
      <c r="J769" s="274" t="str">
        <f>IF(ISBLANK(INDEX('Policy Characteristics'!D:D,MATCH($C769,'Policy Characteristics'!$C:$C,0))),"",INDEX('Policy Characteristics'!D:D,MATCH($C769,'Policy Characteristics'!$C:$C,0)))</f>
        <v>Industry Energy Efficiency Standards</v>
      </c>
      <c r="K769" s="272" t="str">
        <f>IF(ISBLANK(INDEX('Policy Characteristics'!E:E,MATCH($C769,'Policy Characteristics'!$C:$C,0))),"",INDEX('Policy Characteristics'!E:E,MATCH($C769,'Policy Characteristics'!$C:$C,0)))</f>
        <v>indst efficiency standards</v>
      </c>
      <c r="L769" s="285">
        <f>IF(ISBLANK(INDEX('Policy Characteristics'!F:F,MATCH($C769,'Policy Characteristics'!$C:$C,0))),"",INDEX('Policy Characteristics'!F:F,MATCH($C769,'Policy Characteristics'!$C:$C,0)))</f>
        <v>0</v>
      </c>
      <c r="M769" s="285">
        <f>IF(ISBLANK(INDEX('Policy Characteristics'!G:G,MATCH($C769,'Policy Characteristics'!$C:$C,0))),"",INDEX('Policy Characteristics'!G:G,MATCH($C769,'Policy Characteristics'!$C:$C,0)))</f>
        <v>0.25</v>
      </c>
      <c r="N769" s="285">
        <f>IF(ISBLANK(INDEX('Policy Characteristics'!H:H,MATCH($C769,'Policy Characteristics'!$C:$C,0))),"",INDEX('Policy Characteristics'!H:H,MATCH($C769,'Policy Characteristics'!$C:$C,0)))</f>
        <v>0.01</v>
      </c>
      <c r="O769" s="272" t="str">
        <f>IF(ISBLANK(INDEX('Policy Characteristics'!I:I,MATCH($C769,'Policy Characteristics'!$C:$C,0))),"",INDEX('Policy Characteristics'!I:I,MATCH($C769,'Policy Characteristics'!$C:$C,0)))</f>
        <v>% reduction in energy use</v>
      </c>
      <c r="P769" s="272"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272" t="str">
        <f>IF(ISBLANK(INDEX('Policy Characteristics'!K:K,MATCH($C769,'Policy Characteristics'!$C:$C,0))),"",INDEX('Policy Characteristics'!K:K,MATCH($C769,'Policy Characteristics'!$C:$C,0)))</f>
        <v>industry-ag-main.html#eff-stds</v>
      </c>
      <c r="R769" s="272" t="str">
        <f>IF(ISBLANK(INDEX('Policy Characteristics'!L:L,MATCH($C769,'Policy Characteristics'!$C:$C,0))),"",INDEX('Policy Characteristics'!L:L,MATCH($C769,'Policy Characteristics'!$C:$C,0)))</f>
        <v>industry-energy-efficiency-standards.html</v>
      </c>
    </row>
    <row r="770" spans="1:18" s="4" customFormat="1" x14ac:dyDescent="0.25">
      <c r="A770" s="272" t="str">
        <f>IF(ISBLANK(INDEX('Policy Characteristics'!A:A,MATCH($C770,'Policy Characteristics'!$C:$C,0))),"",INDEX('Policy Characteristics'!A:A,MATCH($C770,'Policy Characteristics'!$C:$C,0)))</f>
        <v>Industry</v>
      </c>
      <c r="B770" s="272" t="str">
        <f>IF(ISBLANK(INDEX('Policy Characteristics'!B:B,MATCH($C770,'Policy Characteristics'!$C:$C,0))),"",INDEX('Policy Characteristics'!B:B,MATCH($C770,'Policy Characteristics'!$C:$C,0)))</f>
        <v>Industry Energy Efficiency Standards</v>
      </c>
      <c r="C770" s="274" t="str">
        <f t="shared" si="37"/>
        <v>Percentage Improvement in Eqpt Efficiency Standards above BAU</v>
      </c>
      <c r="D770" s="6" t="s">
        <v>3193</v>
      </c>
      <c r="E770" s="44" t="s">
        <v>2788</v>
      </c>
      <c r="F770" t="s">
        <v>3163</v>
      </c>
      <c r="G770" s="44" t="s">
        <v>2792</v>
      </c>
      <c r="H770" s="43">
        <v>1006</v>
      </c>
      <c r="I770" s="44" t="s">
        <v>45</v>
      </c>
      <c r="J770" s="274" t="str">
        <f>IF(ISBLANK(INDEX('Policy Characteristics'!D:D,MATCH($C770,'Policy Characteristics'!$C:$C,0))),"",INDEX('Policy Characteristics'!D:D,MATCH($C770,'Policy Characteristics'!$C:$C,0)))</f>
        <v>Industry Energy Efficiency Standards</v>
      </c>
      <c r="K770" s="272" t="str">
        <f>IF(ISBLANK(INDEX('Policy Characteristics'!E:E,MATCH($C770,'Policy Characteristics'!$C:$C,0))),"",INDEX('Policy Characteristics'!E:E,MATCH($C770,'Policy Characteristics'!$C:$C,0)))</f>
        <v>indst efficiency standards</v>
      </c>
      <c r="L770" s="285">
        <f>IF(ISBLANK(INDEX('Policy Characteristics'!F:F,MATCH($C770,'Policy Characteristics'!$C:$C,0))),"",INDEX('Policy Characteristics'!F:F,MATCH($C770,'Policy Characteristics'!$C:$C,0)))</f>
        <v>0</v>
      </c>
      <c r="M770" s="285">
        <f>IF(ISBLANK(INDEX('Policy Characteristics'!G:G,MATCH($C770,'Policy Characteristics'!$C:$C,0))),"",INDEX('Policy Characteristics'!G:G,MATCH($C770,'Policy Characteristics'!$C:$C,0)))</f>
        <v>0.25</v>
      </c>
      <c r="N770" s="285">
        <f>IF(ISBLANK(INDEX('Policy Characteristics'!H:H,MATCH($C770,'Policy Characteristics'!$C:$C,0))),"",INDEX('Policy Characteristics'!H:H,MATCH($C770,'Policy Characteristics'!$C:$C,0)))</f>
        <v>0.01</v>
      </c>
      <c r="O770" s="272" t="str">
        <f>IF(ISBLANK(INDEX('Policy Characteristics'!I:I,MATCH($C770,'Policy Characteristics'!$C:$C,0))),"",INDEX('Policy Characteristics'!I:I,MATCH($C770,'Policy Characteristics'!$C:$C,0)))</f>
        <v>% reduction in energy use</v>
      </c>
      <c r="P770" s="272"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272" t="str">
        <f>IF(ISBLANK(INDEX('Policy Characteristics'!K:K,MATCH($C770,'Policy Characteristics'!$C:$C,0))),"",INDEX('Policy Characteristics'!K:K,MATCH($C770,'Policy Characteristics'!$C:$C,0)))</f>
        <v>industry-ag-main.html#eff-stds</v>
      </c>
      <c r="R770" s="272" t="str">
        <f>IF(ISBLANK(INDEX('Policy Characteristics'!L:L,MATCH($C770,'Policy Characteristics'!$C:$C,0))),"",INDEX('Policy Characteristics'!L:L,MATCH($C770,'Policy Characteristics'!$C:$C,0)))</f>
        <v>industry-energy-efficiency-standards.html</v>
      </c>
    </row>
    <row r="771" spans="1:18" s="4" customFormat="1" x14ac:dyDescent="0.25">
      <c r="A771" s="272" t="str">
        <f>IF(ISBLANK(INDEX('Policy Characteristics'!A:A,MATCH($C771,'Policy Characteristics'!$C:$C,0))),"",INDEX('Policy Characteristics'!A:A,MATCH($C771,'Policy Characteristics'!$C:$C,0)))</f>
        <v>Industry</v>
      </c>
      <c r="B771" s="272" t="str">
        <f>IF(ISBLANK(INDEX('Policy Characteristics'!B:B,MATCH($C771,'Policy Characteristics'!$C:$C,0))),"",INDEX('Policy Characteristics'!B:B,MATCH($C771,'Policy Characteristics'!$C:$C,0)))</f>
        <v>Industry Energy Efficiency Standards</v>
      </c>
      <c r="C771" s="274" t="str">
        <f t="shared" si="37"/>
        <v>Percentage Improvement in Eqpt Efficiency Standards above BAU</v>
      </c>
      <c r="D771" s="6" t="s">
        <v>3193</v>
      </c>
      <c r="E771" s="44" t="s">
        <v>2785</v>
      </c>
      <c r="F771" t="s">
        <v>3163</v>
      </c>
      <c r="G771" s="44" t="s">
        <v>2790</v>
      </c>
      <c r="H771" s="43">
        <v>1007</v>
      </c>
      <c r="I771" s="44" t="s">
        <v>46</v>
      </c>
      <c r="J771" s="274" t="str">
        <f>IF(ISBLANK(INDEX('Policy Characteristics'!D:D,MATCH($C771,'Policy Characteristics'!$C:$C,0))),"",INDEX('Policy Characteristics'!D:D,MATCH($C771,'Policy Characteristics'!$C:$C,0)))</f>
        <v>Industry Energy Efficiency Standards</v>
      </c>
      <c r="K771" s="272" t="str">
        <f>IF(ISBLANK(INDEX('Policy Characteristics'!E:E,MATCH($C771,'Policy Characteristics'!$C:$C,0))),"",INDEX('Policy Characteristics'!E:E,MATCH($C771,'Policy Characteristics'!$C:$C,0)))</f>
        <v>indst efficiency standards</v>
      </c>
      <c r="L771" s="285">
        <f>IF(ISBLANK(INDEX('Policy Characteristics'!F:F,MATCH($C771,'Policy Characteristics'!$C:$C,0))),"",INDEX('Policy Characteristics'!F:F,MATCH($C771,'Policy Characteristics'!$C:$C,0)))</f>
        <v>0</v>
      </c>
      <c r="M771" s="285">
        <f>IF(ISBLANK(INDEX('Policy Characteristics'!G:G,MATCH($C771,'Policy Characteristics'!$C:$C,0))),"",INDEX('Policy Characteristics'!G:G,MATCH($C771,'Policy Characteristics'!$C:$C,0)))</f>
        <v>0.25</v>
      </c>
      <c r="N771" s="285">
        <f>IF(ISBLANK(INDEX('Policy Characteristics'!H:H,MATCH($C771,'Policy Characteristics'!$C:$C,0))),"",INDEX('Policy Characteristics'!H:H,MATCH($C771,'Policy Characteristics'!$C:$C,0)))</f>
        <v>0.01</v>
      </c>
      <c r="O771" s="272" t="str">
        <f>IF(ISBLANK(INDEX('Policy Characteristics'!I:I,MATCH($C771,'Policy Characteristics'!$C:$C,0))),"",INDEX('Policy Characteristics'!I:I,MATCH($C771,'Policy Characteristics'!$C:$C,0)))</f>
        <v>% reduction in energy use</v>
      </c>
      <c r="P771" s="272"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272" t="str">
        <f>IF(ISBLANK(INDEX('Policy Characteristics'!K:K,MATCH($C771,'Policy Characteristics'!$C:$C,0))),"",INDEX('Policy Characteristics'!K:K,MATCH($C771,'Policy Characteristics'!$C:$C,0)))</f>
        <v>industry-ag-main.html#eff-stds</v>
      </c>
      <c r="R771" s="272" t="str">
        <f>IF(ISBLANK(INDEX('Policy Characteristics'!L:L,MATCH($C771,'Policy Characteristics'!$C:$C,0))),"",INDEX('Policy Characteristics'!L:L,MATCH($C771,'Policy Characteristics'!$C:$C,0)))</f>
        <v>industry-energy-efficiency-standards.html</v>
      </c>
    </row>
    <row r="772" spans="1:18" s="4" customFormat="1" x14ac:dyDescent="0.25">
      <c r="A772" s="272" t="str">
        <f>IF(ISBLANK(INDEX('Policy Characteristics'!A:A,MATCH($C772,'Policy Characteristics'!$C:$C,0))),"",INDEX('Policy Characteristics'!A:A,MATCH($C772,'Policy Characteristics'!$C:$C,0)))</f>
        <v>Industry</v>
      </c>
      <c r="B772" s="272" t="str">
        <f>IF(ISBLANK(INDEX('Policy Characteristics'!B:B,MATCH($C772,'Policy Characteristics'!$C:$C,0))),"",INDEX('Policy Characteristics'!B:B,MATCH($C772,'Policy Characteristics'!$C:$C,0)))</f>
        <v>Industry Energy Efficiency Standards</v>
      </c>
      <c r="C772" s="274" t="str">
        <f t="shared" si="37"/>
        <v>Percentage Improvement in Eqpt Efficiency Standards above BAU</v>
      </c>
      <c r="D772" s="6" t="s">
        <v>3194</v>
      </c>
      <c r="E772" s="44" t="s">
        <v>2445</v>
      </c>
      <c r="F772" t="s">
        <v>3164</v>
      </c>
      <c r="G772" s="44" t="s">
        <v>2451</v>
      </c>
      <c r="H772" s="43">
        <v>1008</v>
      </c>
      <c r="I772" s="44" t="s">
        <v>46</v>
      </c>
      <c r="J772" s="274" t="str">
        <f>IF(ISBLANK(INDEX('Policy Characteristics'!D:D,MATCH($C772,'Policy Characteristics'!$C:$C,0))),"",INDEX('Policy Characteristics'!D:D,MATCH($C772,'Policy Characteristics'!$C:$C,0)))</f>
        <v>Industry Energy Efficiency Standards</v>
      </c>
      <c r="K772" s="272" t="str">
        <f>IF(ISBLANK(INDEX('Policy Characteristics'!E:E,MATCH($C772,'Policy Characteristics'!$C:$C,0))),"",INDEX('Policy Characteristics'!E:E,MATCH($C772,'Policy Characteristics'!$C:$C,0)))</f>
        <v>indst efficiency standards</v>
      </c>
      <c r="L772" s="285">
        <f>IF(ISBLANK(INDEX('Policy Characteristics'!F:F,MATCH($C772,'Policy Characteristics'!$C:$C,0))),"",INDEX('Policy Characteristics'!F:F,MATCH($C772,'Policy Characteristics'!$C:$C,0)))</f>
        <v>0</v>
      </c>
      <c r="M772" s="285">
        <f>IF(ISBLANK(INDEX('Policy Characteristics'!G:G,MATCH($C772,'Policy Characteristics'!$C:$C,0))),"",INDEX('Policy Characteristics'!G:G,MATCH($C772,'Policy Characteristics'!$C:$C,0)))</f>
        <v>0.25</v>
      </c>
      <c r="N772" s="285">
        <f>IF(ISBLANK(INDEX('Policy Characteristics'!H:H,MATCH($C772,'Policy Characteristics'!$C:$C,0))),"",INDEX('Policy Characteristics'!H:H,MATCH($C772,'Policy Characteristics'!$C:$C,0)))</f>
        <v>0.01</v>
      </c>
      <c r="O772" s="272" t="str">
        <f>IF(ISBLANK(INDEX('Policy Characteristics'!I:I,MATCH($C772,'Policy Characteristics'!$C:$C,0))),"",INDEX('Policy Characteristics'!I:I,MATCH($C772,'Policy Characteristics'!$C:$C,0)))</f>
        <v>% reduction in energy use</v>
      </c>
      <c r="P772" s="272"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272" t="str">
        <f>IF(ISBLANK(INDEX('Policy Characteristics'!K:K,MATCH($C772,'Policy Characteristics'!$C:$C,0))),"",INDEX('Policy Characteristics'!K:K,MATCH($C772,'Policy Characteristics'!$C:$C,0)))</f>
        <v>industry-ag-main.html#eff-stds</v>
      </c>
      <c r="R772" s="272" t="str">
        <f>IF(ISBLANK(INDEX('Policy Characteristics'!L:L,MATCH($C772,'Policy Characteristics'!$C:$C,0))),"",INDEX('Policy Characteristics'!L:L,MATCH($C772,'Policy Characteristics'!$C:$C,0)))</f>
        <v>industry-energy-efficiency-standards.html</v>
      </c>
    </row>
    <row r="773" spans="1:18" s="4" customFormat="1" x14ac:dyDescent="0.25">
      <c r="A773" s="272" t="str">
        <f>IF(ISBLANK(INDEX('Policy Characteristics'!A:A,MATCH($C773,'Policy Characteristics'!$C:$C,0))),"",INDEX('Policy Characteristics'!A:A,MATCH($C773,'Policy Characteristics'!$C:$C,0)))</f>
        <v>Industry</v>
      </c>
      <c r="B773" s="272" t="str">
        <f>IF(ISBLANK(INDEX('Policy Characteristics'!B:B,MATCH($C773,'Policy Characteristics'!$C:$C,0))),"",INDEX('Policy Characteristics'!B:B,MATCH($C773,'Policy Characteristics'!$C:$C,0)))</f>
        <v>Industry Energy Efficiency Standards</v>
      </c>
      <c r="C773" s="274" t="str">
        <f t="shared" si="37"/>
        <v>Percentage Improvement in Eqpt Efficiency Standards above BAU</v>
      </c>
      <c r="D773" s="6" t="s">
        <v>3194</v>
      </c>
      <c r="E773" s="44" t="s">
        <v>2446</v>
      </c>
      <c r="F773" t="s">
        <v>3164</v>
      </c>
      <c r="G773" s="44" t="s">
        <v>2454</v>
      </c>
      <c r="H773" s="43">
        <v>1009</v>
      </c>
      <c r="I773" s="44" t="s">
        <v>46</v>
      </c>
      <c r="J773" s="274" t="str">
        <f>IF(ISBLANK(INDEX('Policy Characteristics'!D:D,MATCH($C773,'Policy Characteristics'!$C:$C,0))),"",INDEX('Policy Characteristics'!D:D,MATCH($C773,'Policy Characteristics'!$C:$C,0)))</f>
        <v>Industry Energy Efficiency Standards</v>
      </c>
      <c r="K773" s="272" t="str">
        <f>IF(ISBLANK(INDEX('Policy Characteristics'!E:E,MATCH($C773,'Policy Characteristics'!$C:$C,0))),"",INDEX('Policy Characteristics'!E:E,MATCH($C773,'Policy Characteristics'!$C:$C,0)))</f>
        <v>indst efficiency standards</v>
      </c>
      <c r="L773" s="285">
        <f>IF(ISBLANK(INDEX('Policy Characteristics'!F:F,MATCH($C773,'Policy Characteristics'!$C:$C,0))),"",INDEX('Policy Characteristics'!F:F,MATCH($C773,'Policy Characteristics'!$C:$C,0)))</f>
        <v>0</v>
      </c>
      <c r="M773" s="285">
        <f>IF(ISBLANK(INDEX('Policy Characteristics'!G:G,MATCH($C773,'Policy Characteristics'!$C:$C,0))),"",INDEX('Policy Characteristics'!G:G,MATCH($C773,'Policy Characteristics'!$C:$C,0)))</f>
        <v>0.25</v>
      </c>
      <c r="N773" s="285">
        <f>IF(ISBLANK(INDEX('Policy Characteristics'!H:H,MATCH($C773,'Policy Characteristics'!$C:$C,0))),"",INDEX('Policy Characteristics'!H:H,MATCH($C773,'Policy Characteristics'!$C:$C,0)))</f>
        <v>0.01</v>
      </c>
      <c r="O773" s="272" t="str">
        <f>IF(ISBLANK(INDEX('Policy Characteristics'!I:I,MATCH($C773,'Policy Characteristics'!$C:$C,0))),"",INDEX('Policy Characteristics'!I:I,MATCH($C773,'Policy Characteristics'!$C:$C,0)))</f>
        <v>% reduction in energy use</v>
      </c>
      <c r="P773" s="272"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272" t="str">
        <f>IF(ISBLANK(INDEX('Policy Characteristics'!K:K,MATCH($C773,'Policy Characteristics'!$C:$C,0))),"",INDEX('Policy Characteristics'!K:K,MATCH($C773,'Policy Characteristics'!$C:$C,0)))</f>
        <v>industry-ag-main.html#eff-stds</v>
      </c>
      <c r="R773" s="272" t="str">
        <f>IF(ISBLANK(INDEX('Policy Characteristics'!L:L,MATCH($C773,'Policy Characteristics'!$C:$C,0))),"",INDEX('Policy Characteristics'!L:L,MATCH($C773,'Policy Characteristics'!$C:$C,0)))</f>
        <v>industry-energy-efficiency-standards.html</v>
      </c>
    </row>
    <row r="774" spans="1:18" s="4" customFormat="1" x14ac:dyDescent="0.25">
      <c r="A774" s="272" t="str">
        <f>IF(ISBLANK(INDEX('Policy Characteristics'!A:A,MATCH($C774,'Policy Characteristics'!$C:$C,0))),"",INDEX('Policy Characteristics'!A:A,MATCH($C774,'Policy Characteristics'!$C:$C,0)))</f>
        <v>Industry</v>
      </c>
      <c r="B774" s="272" t="str">
        <f>IF(ISBLANK(INDEX('Policy Characteristics'!B:B,MATCH($C774,'Policy Characteristics'!$C:$C,0))),"",INDEX('Policy Characteristics'!B:B,MATCH($C774,'Policy Characteristics'!$C:$C,0)))</f>
        <v>Industry Energy Efficiency Standards</v>
      </c>
      <c r="C774" s="274" t="str">
        <f t="shared" si="37"/>
        <v>Percentage Improvement in Eqpt Efficiency Standards above BAU</v>
      </c>
      <c r="D774" s="6" t="s">
        <v>3194</v>
      </c>
      <c r="E774" s="44" t="s">
        <v>2447</v>
      </c>
      <c r="F774" t="s">
        <v>3164</v>
      </c>
      <c r="G774" s="44" t="s">
        <v>2455</v>
      </c>
      <c r="H774" s="43">
        <v>1010</v>
      </c>
      <c r="I774" s="44" t="s">
        <v>46</v>
      </c>
      <c r="J774" s="274" t="str">
        <f>IF(ISBLANK(INDEX('Policy Characteristics'!D:D,MATCH($C774,'Policy Characteristics'!$C:$C,0))),"",INDEX('Policy Characteristics'!D:D,MATCH($C774,'Policy Characteristics'!$C:$C,0)))</f>
        <v>Industry Energy Efficiency Standards</v>
      </c>
      <c r="K774" s="272" t="str">
        <f>IF(ISBLANK(INDEX('Policy Characteristics'!E:E,MATCH($C774,'Policy Characteristics'!$C:$C,0))),"",INDEX('Policy Characteristics'!E:E,MATCH($C774,'Policy Characteristics'!$C:$C,0)))</f>
        <v>indst efficiency standards</v>
      </c>
      <c r="L774" s="285">
        <f>IF(ISBLANK(INDEX('Policy Characteristics'!F:F,MATCH($C774,'Policy Characteristics'!$C:$C,0))),"",INDEX('Policy Characteristics'!F:F,MATCH($C774,'Policy Characteristics'!$C:$C,0)))</f>
        <v>0</v>
      </c>
      <c r="M774" s="285">
        <f>IF(ISBLANK(INDEX('Policy Characteristics'!G:G,MATCH($C774,'Policy Characteristics'!$C:$C,0))),"",INDEX('Policy Characteristics'!G:G,MATCH($C774,'Policy Characteristics'!$C:$C,0)))</f>
        <v>0.25</v>
      </c>
      <c r="N774" s="285">
        <f>IF(ISBLANK(INDEX('Policy Characteristics'!H:H,MATCH($C774,'Policy Characteristics'!$C:$C,0))),"",INDEX('Policy Characteristics'!H:H,MATCH($C774,'Policy Characteristics'!$C:$C,0)))</f>
        <v>0.01</v>
      </c>
      <c r="O774" s="272" t="str">
        <f>IF(ISBLANK(INDEX('Policy Characteristics'!I:I,MATCH($C774,'Policy Characteristics'!$C:$C,0))),"",INDEX('Policy Characteristics'!I:I,MATCH($C774,'Policy Characteristics'!$C:$C,0)))</f>
        <v>% reduction in energy use</v>
      </c>
      <c r="P774" s="272"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272" t="str">
        <f>IF(ISBLANK(INDEX('Policy Characteristics'!K:K,MATCH($C774,'Policy Characteristics'!$C:$C,0))),"",INDEX('Policy Characteristics'!K:K,MATCH($C774,'Policy Characteristics'!$C:$C,0)))</f>
        <v>industry-ag-main.html#eff-stds</v>
      </c>
      <c r="R774" s="272" t="str">
        <f>IF(ISBLANK(INDEX('Policy Characteristics'!L:L,MATCH($C774,'Policy Characteristics'!$C:$C,0))),"",INDEX('Policy Characteristics'!L:L,MATCH($C774,'Policy Characteristics'!$C:$C,0)))</f>
        <v>industry-energy-efficiency-standards.html</v>
      </c>
    </row>
    <row r="775" spans="1:18" s="4" customFormat="1" x14ac:dyDescent="0.25">
      <c r="A775" s="272" t="str">
        <f>IF(ISBLANK(INDEX('Policy Characteristics'!A:A,MATCH($C775,'Policy Characteristics'!$C:$C,0))),"",INDEX('Policy Characteristics'!A:A,MATCH($C775,'Policy Characteristics'!$C:$C,0)))</f>
        <v>Industry</v>
      </c>
      <c r="B775" s="272" t="str">
        <f>IF(ISBLANK(INDEX('Policy Characteristics'!B:B,MATCH($C775,'Policy Characteristics'!$C:$C,0))),"",INDEX('Policy Characteristics'!B:B,MATCH($C775,'Policy Characteristics'!$C:$C,0)))</f>
        <v>Industry Energy Efficiency Standards</v>
      </c>
      <c r="C775" s="274" t="str">
        <f t="shared" si="37"/>
        <v>Percentage Improvement in Eqpt Efficiency Standards above BAU</v>
      </c>
      <c r="D775" s="6" t="s">
        <v>3194</v>
      </c>
      <c r="E775" s="44" t="s">
        <v>2448</v>
      </c>
      <c r="F775" t="s">
        <v>3164</v>
      </c>
      <c r="G775" s="44" t="s">
        <v>2452</v>
      </c>
      <c r="H775" s="43">
        <v>1011</v>
      </c>
      <c r="I775" s="44" t="s">
        <v>46</v>
      </c>
      <c r="J775" s="274" t="str">
        <f>IF(ISBLANK(INDEX('Policy Characteristics'!D:D,MATCH($C775,'Policy Characteristics'!$C:$C,0))),"",INDEX('Policy Characteristics'!D:D,MATCH($C775,'Policy Characteristics'!$C:$C,0)))</f>
        <v>Industry Energy Efficiency Standards</v>
      </c>
      <c r="K775" s="272" t="str">
        <f>IF(ISBLANK(INDEX('Policy Characteristics'!E:E,MATCH($C775,'Policy Characteristics'!$C:$C,0))),"",INDEX('Policy Characteristics'!E:E,MATCH($C775,'Policy Characteristics'!$C:$C,0)))</f>
        <v>indst efficiency standards</v>
      </c>
      <c r="L775" s="285">
        <f>IF(ISBLANK(INDEX('Policy Characteristics'!F:F,MATCH($C775,'Policy Characteristics'!$C:$C,0))),"",INDEX('Policy Characteristics'!F:F,MATCH($C775,'Policy Characteristics'!$C:$C,0)))</f>
        <v>0</v>
      </c>
      <c r="M775" s="285">
        <f>IF(ISBLANK(INDEX('Policy Characteristics'!G:G,MATCH($C775,'Policy Characteristics'!$C:$C,0))),"",INDEX('Policy Characteristics'!G:G,MATCH($C775,'Policy Characteristics'!$C:$C,0)))</f>
        <v>0.25</v>
      </c>
      <c r="N775" s="285">
        <f>IF(ISBLANK(INDEX('Policy Characteristics'!H:H,MATCH($C775,'Policy Characteristics'!$C:$C,0))),"",INDEX('Policy Characteristics'!H:H,MATCH($C775,'Policy Characteristics'!$C:$C,0)))</f>
        <v>0.01</v>
      </c>
      <c r="O775" s="272" t="str">
        <f>IF(ISBLANK(INDEX('Policy Characteristics'!I:I,MATCH($C775,'Policy Characteristics'!$C:$C,0))),"",INDEX('Policy Characteristics'!I:I,MATCH($C775,'Policy Characteristics'!$C:$C,0)))</f>
        <v>% reduction in energy use</v>
      </c>
      <c r="P775" s="272"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272" t="str">
        <f>IF(ISBLANK(INDEX('Policy Characteristics'!K:K,MATCH($C775,'Policy Characteristics'!$C:$C,0))),"",INDEX('Policy Characteristics'!K:K,MATCH($C775,'Policy Characteristics'!$C:$C,0)))</f>
        <v>industry-ag-main.html#eff-stds</v>
      </c>
      <c r="R775" s="272" t="str">
        <f>IF(ISBLANK(INDEX('Policy Characteristics'!L:L,MATCH($C775,'Policy Characteristics'!$C:$C,0))),"",INDEX('Policy Characteristics'!L:L,MATCH($C775,'Policy Characteristics'!$C:$C,0)))</f>
        <v>industry-energy-efficiency-standards.html</v>
      </c>
    </row>
    <row r="776" spans="1:18" s="4" customFormat="1" x14ac:dyDescent="0.25">
      <c r="A776" s="272" t="str">
        <f>IF(ISBLANK(INDEX('Policy Characteristics'!A:A,MATCH($C776,'Policy Characteristics'!$C:$C,0))),"",INDEX('Policy Characteristics'!A:A,MATCH($C776,'Policy Characteristics'!$C:$C,0)))</f>
        <v>Industry</v>
      </c>
      <c r="B776" s="272" t="str">
        <f>IF(ISBLANK(INDEX('Policy Characteristics'!B:B,MATCH($C776,'Policy Characteristics'!$C:$C,0))),"",INDEX('Policy Characteristics'!B:B,MATCH($C776,'Policy Characteristics'!$C:$C,0)))</f>
        <v>Industry Energy Efficiency Standards</v>
      </c>
      <c r="C776" s="274" t="str">
        <f t="shared" si="37"/>
        <v>Percentage Improvement in Eqpt Efficiency Standards above BAU</v>
      </c>
      <c r="D776" s="6" t="s">
        <v>3194</v>
      </c>
      <c r="E776" s="44" t="s">
        <v>2449</v>
      </c>
      <c r="F776" t="s">
        <v>3164</v>
      </c>
      <c r="G776" s="44" t="s">
        <v>2453</v>
      </c>
      <c r="H776" s="43">
        <v>1012</v>
      </c>
      <c r="I776" s="44" t="s">
        <v>46</v>
      </c>
      <c r="J776" s="274" t="str">
        <f>IF(ISBLANK(INDEX('Policy Characteristics'!D:D,MATCH($C776,'Policy Characteristics'!$C:$C,0))),"",INDEX('Policy Characteristics'!D:D,MATCH($C776,'Policy Characteristics'!$C:$C,0)))</f>
        <v>Industry Energy Efficiency Standards</v>
      </c>
      <c r="K776" s="272" t="str">
        <f>IF(ISBLANK(INDEX('Policy Characteristics'!E:E,MATCH($C776,'Policy Characteristics'!$C:$C,0))),"",INDEX('Policy Characteristics'!E:E,MATCH($C776,'Policy Characteristics'!$C:$C,0)))</f>
        <v>indst efficiency standards</v>
      </c>
      <c r="L776" s="285">
        <f>IF(ISBLANK(INDEX('Policy Characteristics'!F:F,MATCH($C776,'Policy Characteristics'!$C:$C,0))),"",INDEX('Policy Characteristics'!F:F,MATCH($C776,'Policy Characteristics'!$C:$C,0)))</f>
        <v>0</v>
      </c>
      <c r="M776" s="285">
        <f>IF(ISBLANK(INDEX('Policy Characteristics'!G:G,MATCH($C776,'Policy Characteristics'!$C:$C,0))),"",INDEX('Policy Characteristics'!G:G,MATCH($C776,'Policy Characteristics'!$C:$C,0)))</f>
        <v>0.25</v>
      </c>
      <c r="N776" s="285">
        <f>IF(ISBLANK(INDEX('Policy Characteristics'!H:H,MATCH($C776,'Policy Characteristics'!$C:$C,0))),"",INDEX('Policy Characteristics'!H:H,MATCH($C776,'Policy Characteristics'!$C:$C,0)))</f>
        <v>0.01</v>
      </c>
      <c r="O776" s="272" t="str">
        <f>IF(ISBLANK(INDEX('Policy Characteristics'!I:I,MATCH($C776,'Policy Characteristics'!$C:$C,0))),"",INDEX('Policy Characteristics'!I:I,MATCH($C776,'Policy Characteristics'!$C:$C,0)))</f>
        <v>% reduction in energy use</v>
      </c>
      <c r="P776" s="272"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272" t="str">
        <f>IF(ISBLANK(INDEX('Policy Characteristics'!K:K,MATCH($C776,'Policy Characteristics'!$C:$C,0))),"",INDEX('Policy Characteristics'!K:K,MATCH($C776,'Policy Characteristics'!$C:$C,0)))</f>
        <v>industry-ag-main.html#eff-stds</v>
      </c>
      <c r="R776" s="272" t="str">
        <f>IF(ISBLANK(INDEX('Policy Characteristics'!L:L,MATCH($C776,'Policy Characteristics'!$C:$C,0))),"",INDEX('Policy Characteristics'!L:L,MATCH($C776,'Policy Characteristics'!$C:$C,0)))</f>
        <v>industry-energy-efficiency-standards.html</v>
      </c>
    </row>
    <row r="777" spans="1:18" s="4" customFormat="1" x14ac:dyDescent="0.25">
      <c r="A777" s="272" t="str">
        <f>IF(ISBLANK(INDEX('Policy Characteristics'!A:A,MATCH($C777,'Policy Characteristics'!$C:$C,0))),"",INDEX('Policy Characteristics'!A:A,MATCH($C777,'Policy Characteristics'!$C:$C,0)))</f>
        <v>Industry</v>
      </c>
      <c r="B777" s="272" t="str">
        <f>IF(ISBLANK(INDEX('Policy Characteristics'!B:B,MATCH($C777,'Policy Characteristics'!$C:$C,0))),"",INDEX('Policy Characteristics'!B:B,MATCH($C777,'Policy Characteristics'!$C:$C,0)))</f>
        <v>Industry Energy Efficiency Standards</v>
      </c>
      <c r="C777" s="274" t="str">
        <f t="shared" si="37"/>
        <v>Percentage Improvement in Eqpt Efficiency Standards above BAU</v>
      </c>
      <c r="D777" s="6" t="s">
        <v>3194</v>
      </c>
      <c r="E777" s="44" t="s">
        <v>2450</v>
      </c>
      <c r="F777" t="s">
        <v>3164</v>
      </c>
      <c r="G777" s="44" t="s">
        <v>2456</v>
      </c>
      <c r="H777" s="43">
        <v>1013</v>
      </c>
      <c r="I777" s="44" t="s">
        <v>46</v>
      </c>
      <c r="J777" s="274" t="str">
        <f>IF(ISBLANK(INDEX('Policy Characteristics'!D:D,MATCH($C777,'Policy Characteristics'!$C:$C,0))),"",INDEX('Policy Characteristics'!D:D,MATCH($C777,'Policy Characteristics'!$C:$C,0)))</f>
        <v>Industry Energy Efficiency Standards</v>
      </c>
      <c r="K777" s="272" t="str">
        <f>IF(ISBLANK(INDEX('Policy Characteristics'!E:E,MATCH($C777,'Policy Characteristics'!$C:$C,0))),"",INDEX('Policy Characteristics'!E:E,MATCH($C777,'Policy Characteristics'!$C:$C,0)))</f>
        <v>indst efficiency standards</v>
      </c>
      <c r="L777" s="285">
        <f>IF(ISBLANK(INDEX('Policy Characteristics'!F:F,MATCH($C777,'Policy Characteristics'!$C:$C,0))),"",INDEX('Policy Characteristics'!F:F,MATCH($C777,'Policy Characteristics'!$C:$C,0)))</f>
        <v>0</v>
      </c>
      <c r="M777" s="285">
        <f>IF(ISBLANK(INDEX('Policy Characteristics'!G:G,MATCH($C777,'Policy Characteristics'!$C:$C,0))),"",INDEX('Policy Characteristics'!G:G,MATCH($C777,'Policy Characteristics'!$C:$C,0)))</f>
        <v>0.25</v>
      </c>
      <c r="N777" s="285">
        <f>IF(ISBLANK(INDEX('Policy Characteristics'!H:H,MATCH($C777,'Policy Characteristics'!$C:$C,0))),"",INDEX('Policy Characteristics'!H:H,MATCH($C777,'Policy Characteristics'!$C:$C,0)))</f>
        <v>0.01</v>
      </c>
      <c r="O777" s="272" t="str">
        <f>IF(ISBLANK(INDEX('Policy Characteristics'!I:I,MATCH($C777,'Policy Characteristics'!$C:$C,0))),"",INDEX('Policy Characteristics'!I:I,MATCH($C777,'Policy Characteristics'!$C:$C,0)))</f>
        <v>% reduction in energy use</v>
      </c>
      <c r="P777" s="272"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272" t="str">
        <f>IF(ISBLANK(INDEX('Policy Characteristics'!K:K,MATCH($C777,'Policy Characteristics'!$C:$C,0))),"",INDEX('Policy Characteristics'!K:K,MATCH($C777,'Policy Characteristics'!$C:$C,0)))</f>
        <v>industry-ag-main.html#eff-stds</v>
      </c>
      <c r="R777" s="272" t="str">
        <f>IF(ISBLANK(INDEX('Policy Characteristics'!L:L,MATCH($C777,'Policy Characteristics'!$C:$C,0))),"",INDEX('Policy Characteristics'!L:L,MATCH($C777,'Policy Characteristics'!$C:$C,0)))</f>
        <v>industry-energy-efficiency-standards.html</v>
      </c>
    </row>
    <row r="778" spans="1:18" s="4" customFormat="1" x14ac:dyDescent="0.25">
      <c r="A778" s="272" t="str">
        <f>IF(ISBLANK(INDEX('Policy Characteristics'!A:A,MATCH($C778,'Policy Characteristics'!$C:$C,0))),"",INDEX('Policy Characteristics'!A:A,MATCH($C778,'Policy Characteristics'!$C:$C,0)))</f>
        <v>Industry</v>
      </c>
      <c r="B778" s="272" t="str">
        <f>IF(ISBLANK(INDEX('Policy Characteristics'!B:B,MATCH($C778,'Policy Characteristics'!$C:$C,0))),"",INDEX('Policy Characteristics'!B:B,MATCH($C778,'Policy Characteristics'!$C:$C,0)))</f>
        <v>Industry Energy Efficiency Standards</v>
      </c>
      <c r="C778" s="274" t="str">
        <f t="shared" si="37"/>
        <v>Percentage Improvement in Eqpt Efficiency Standards above BAU</v>
      </c>
      <c r="D778" s="6" t="s">
        <v>3194</v>
      </c>
      <c r="E778" s="44" t="s">
        <v>2786</v>
      </c>
      <c r="F778" t="s">
        <v>3164</v>
      </c>
      <c r="G778" s="44" t="s">
        <v>2789</v>
      </c>
      <c r="H778" s="43">
        <v>1014</v>
      </c>
      <c r="I778" s="44" t="s">
        <v>46</v>
      </c>
      <c r="J778" s="274" t="str">
        <f>IF(ISBLANK(INDEX('Policy Characteristics'!D:D,MATCH($C778,'Policy Characteristics'!$C:$C,0))),"",INDEX('Policy Characteristics'!D:D,MATCH($C778,'Policy Characteristics'!$C:$C,0)))</f>
        <v>Industry Energy Efficiency Standards</v>
      </c>
      <c r="K778" s="272" t="str">
        <f>IF(ISBLANK(INDEX('Policy Characteristics'!E:E,MATCH($C778,'Policy Characteristics'!$C:$C,0))),"",INDEX('Policy Characteristics'!E:E,MATCH($C778,'Policy Characteristics'!$C:$C,0)))</f>
        <v>indst efficiency standards</v>
      </c>
      <c r="L778" s="285">
        <f>IF(ISBLANK(INDEX('Policy Characteristics'!F:F,MATCH($C778,'Policy Characteristics'!$C:$C,0))),"",INDEX('Policy Characteristics'!F:F,MATCH($C778,'Policy Characteristics'!$C:$C,0)))</f>
        <v>0</v>
      </c>
      <c r="M778" s="285">
        <f>IF(ISBLANK(INDEX('Policy Characteristics'!G:G,MATCH($C778,'Policy Characteristics'!$C:$C,0))),"",INDEX('Policy Characteristics'!G:G,MATCH($C778,'Policy Characteristics'!$C:$C,0)))</f>
        <v>0.25</v>
      </c>
      <c r="N778" s="285">
        <f>IF(ISBLANK(INDEX('Policy Characteristics'!H:H,MATCH($C778,'Policy Characteristics'!$C:$C,0))),"",INDEX('Policy Characteristics'!H:H,MATCH($C778,'Policy Characteristics'!$C:$C,0)))</f>
        <v>0.01</v>
      </c>
      <c r="O778" s="272" t="str">
        <f>IF(ISBLANK(INDEX('Policy Characteristics'!I:I,MATCH($C778,'Policy Characteristics'!$C:$C,0))),"",INDEX('Policy Characteristics'!I:I,MATCH($C778,'Policy Characteristics'!$C:$C,0)))</f>
        <v>% reduction in energy use</v>
      </c>
      <c r="P778" s="272"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272" t="str">
        <f>IF(ISBLANK(INDEX('Policy Characteristics'!K:K,MATCH($C778,'Policy Characteristics'!$C:$C,0))),"",INDEX('Policy Characteristics'!K:K,MATCH($C778,'Policy Characteristics'!$C:$C,0)))</f>
        <v>industry-ag-main.html#eff-stds</v>
      </c>
      <c r="R778" s="272" t="str">
        <f>IF(ISBLANK(INDEX('Policy Characteristics'!L:L,MATCH($C778,'Policy Characteristics'!$C:$C,0))),"",INDEX('Policy Characteristics'!L:L,MATCH($C778,'Policy Characteristics'!$C:$C,0)))</f>
        <v>industry-energy-efficiency-standards.html</v>
      </c>
    </row>
    <row r="779" spans="1:18" s="4" customFormat="1" x14ac:dyDescent="0.25">
      <c r="A779" s="272" t="str">
        <f>IF(ISBLANK(INDEX('Policy Characteristics'!A:A,MATCH($C779,'Policy Characteristics'!$C:$C,0))),"",INDEX('Policy Characteristics'!A:A,MATCH($C779,'Policy Characteristics'!$C:$C,0)))</f>
        <v>Industry</v>
      </c>
      <c r="B779" s="272" t="str">
        <f>IF(ISBLANK(INDEX('Policy Characteristics'!B:B,MATCH($C779,'Policy Characteristics'!$C:$C,0))),"",INDEX('Policy Characteristics'!B:B,MATCH($C779,'Policy Characteristics'!$C:$C,0)))</f>
        <v>Industry Energy Efficiency Standards</v>
      </c>
      <c r="C779" s="274" t="str">
        <f t="shared" si="37"/>
        <v>Percentage Improvement in Eqpt Efficiency Standards above BAU</v>
      </c>
      <c r="D779" s="6" t="s">
        <v>3194</v>
      </c>
      <c r="E779" s="44" t="s">
        <v>2787</v>
      </c>
      <c r="F779" t="s">
        <v>3164</v>
      </c>
      <c r="G779" s="44" t="s">
        <v>2791</v>
      </c>
      <c r="H779" s="43">
        <v>1015</v>
      </c>
      <c r="I779" s="44" t="s">
        <v>46</v>
      </c>
      <c r="J779" s="274" t="str">
        <f>IF(ISBLANK(INDEX('Policy Characteristics'!D:D,MATCH($C779,'Policy Characteristics'!$C:$C,0))),"",INDEX('Policy Characteristics'!D:D,MATCH($C779,'Policy Characteristics'!$C:$C,0)))</f>
        <v>Industry Energy Efficiency Standards</v>
      </c>
      <c r="K779" s="272" t="str">
        <f>IF(ISBLANK(INDEX('Policy Characteristics'!E:E,MATCH($C779,'Policy Characteristics'!$C:$C,0))),"",INDEX('Policy Characteristics'!E:E,MATCH($C779,'Policy Characteristics'!$C:$C,0)))</f>
        <v>indst efficiency standards</v>
      </c>
      <c r="L779" s="285">
        <f>IF(ISBLANK(INDEX('Policy Characteristics'!F:F,MATCH($C779,'Policy Characteristics'!$C:$C,0))),"",INDEX('Policy Characteristics'!F:F,MATCH($C779,'Policy Characteristics'!$C:$C,0)))</f>
        <v>0</v>
      </c>
      <c r="M779" s="285">
        <f>IF(ISBLANK(INDEX('Policy Characteristics'!G:G,MATCH($C779,'Policy Characteristics'!$C:$C,0))),"",INDEX('Policy Characteristics'!G:G,MATCH($C779,'Policy Characteristics'!$C:$C,0)))</f>
        <v>0.25</v>
      </c>
      <c r="N779" s="285">
        <f>IF(ISBLANK(INDEX('Policy Characteristics'!H:H,MATCH($C779,'Policy Characteristics'!$C:$C,0))),"",INDEX('Policy Characteristics'!H:H,MATCH($C779,'Policy Characteristics'!$C:$C,0)))</f>
        <v>0.01</v>
      </c>
      <c r="O779" s="272" t="str">
        <f>IF(ISBLANK(INDEX('Policy Characteristics'!I:I,MATCH($C779,'Policy Characteristics'!$C:$C,0))),"",INDEX('Policy Characteristics'!I:I,MATCH($C779,'Policy Characteristics'!$C:$C,0)))</f>
        <v>% reduction in energy use</v>
      </c>
      <c r="P779" s="272"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272" t="str">
        <f>IF(ISBLANK(INDEX('Policy Characteristics'!K:K,MATCH($C779,'Policy Characteristics'!$C:$C,0))),"",INDEX('Policy Characteristics'!K:K,MATCH($C779,'Policy Characteristics'!$C:$C,0)))</f>
        <v>industry-ag-main.html#eff-stds</v>
      </c>
      <c r="R779" s="272" t="str">
        <f>IF(ISBLANK(INDEX('Policy Characteristics'!L:L,MATCH($C779,'Policy Characteristics'!$C:$C,0))),"",INDEX('Policy Characteristics'!L:L,MATCH($C779,'Policy Characteristics'!$C:$C,0)))</f>
        <v>industry-energy-efficiency-standards.html</v>
      </c>
    </row>
    <row r="780" spans="1:18" s="4" customFormat="1" x14ac:dyDescent="0.25">
      <c r="A780" s="272" t="str">
        <f>IF(ISBLANK(INDEX('Policy Characteristics'!A:A,MATCH($C780,'Policy Characteristics'!$C:$C,0))),"",INDEX('Policy Characteristics'!A:A,MATCH($C780,'Policy Characteristics'!$C:$C,0)))</f>
        <v>Industry</v>
      </c>
      <c r="B780" s="272" t="str">
        <f>IF(ISBLANK(INDEX('Policy Characteristics'!B:B,MATCH($C780,'Policy Characteristics'!$C:$C,0))),"",INDEX('Policy Characteristics'!B:B,MATCH($C780,'Policy Characteristics'!$C:$C,0)))</f>
        <v>Industry Energy Efficiency Standards</v>
      </c>
      <c r="C780" s="274" t="str">
        <f t="shared" si="37"/>
        <v>Percentage Improvement in Eqpt Efficiency Standards above BAU</v>
      </c>
      <c r="D780" s="6" t="s">
        <v>3194</v>
      </c>
      <c r="E780" s="44" t="s">
        <v>2788</v>
      </c>
      <c r="F780" t="s">
        <v>3164</v>
      </c>
      <c r="G780" s="44" t="s">
        <v>2792</v>
      </c>
      <c r="H780" s="43">
        <v>1016</v>
      </c>
      <c r="I780" s="44" t="s">
        <v>46</v>
      </c>
      <c r="J780" s="274" t="str">
        <f>IF(ISBLANK(INDEX('Policy Characteristics'!D:D,MATCH($C780,'Policy Characteristics'!$C:$C,0))),"",INDEX('Policy Characteristics'!D:D,MATCH($C780,'Policy Characteristics'!$C:$C,0)))</f>
        <v>Industry Energy Efficiency Standards</v>
      </c>
      <c r="K780" s="272" t="str">
        <f>IF(ISBLANK(INDEX('Policy Characteristics'!E:E,MATCH($C780,'Policy Characteristics'!$C:$C,0))),"",INDEX('Policy Characteristics'!E:E,MATCH($C780,'Policy Characteristics'!$C:$C,0)))</f>
        <v>indst efficiency standards</v>
      </c>
      <c r="L780" s="285">
        <f>IF(ISBLANK(INDEX('Policy Characteristics'!F:F,MATCH($C780,'Policy Characteristics'!$C:$C,0))),"",INDEX('Policy Characteristics'!F:F,MATCH($C780,'Policy Characteristics'!$C:$C,0)))</f>
        <v>0</v>
      </c>
      <c r="M780" s="285">
        <f>IF(ISBLANK(INDEX('Policy Characteristics'!G:G,MATCH($C780,'Policy Characteristics'!$C:$C,0))),"",INDEX('Policy Characteristics'!G:G,MATCH($C780,'Policy Characteristics'!$C:$C,0)))</f>
        <v>0.25</v>
      </c>
      <c r="N780" s="285">
        <f>IF(ISBLANK(INDEX('Policy Characteristics'!H:H,MATCH($C780,'Policy Characteristics'!$C:$C,0))),"",INDEX('Policy Characteristics'!H:H,MATCH($C780,'Policy Characteristics'!$C:$C,0)))</f>
        <v>0.01</v>
      </c>
      <c r="O780" s="272" t="str">
        <f>IF(ISBLANK(INDEX('Policy Characteristics'!I:I,MATCH($C780,'Policy Characteristics'!$C:$C,0))),"",INDEX('Policy Characteristics'!I:I,MATCH($C780,'Policy Characteristics'!$C:$C,0)))</f>
        <v>% reduction in energy use</v>
      </c>
      <c r="P780" s="272"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272" t="str">
        <f>IF(ISBLANK(INDEX('Policy Characteristics'!K:K,MATCH($C780,'Policy Characteristics'!$C:$C,0))),"",INDEX('Policy Characteristics'!K:K,MATCH($C780,'Policy Characteristics'!$C:$C,0)))</f>
        <v>industry-ag-main.html#eff-stds</v>
      </c>
      <c r="R780" s="272" t="str">
        <f>IF(ISBLANK(INDEX('Policy Characteristics'!L:L,MATCH($C780,'Policy Characteristics'!$C:$C,0))),"",INDEX('Policy Characteristics'!L:L,MATCH($C780,'Policy Characteristics'!$C:$C,0)))</f>
        <v>industry-energy-efficiency-standards.html</v>
      </c>
    </row>
    <row r="781" spans="1:18" s="4" customFormat="1" x14ac:dyDescent="0.25">
      <c r="A781" s="272" t="str">
        <f>IF(ISBLANK(INDEX('Policy Characteristics'!A:A,MATCH($C781,'Policy Characteristics'!$C:$C,0))),"",INDEX('Policy Characteristics'!A:A,MATCH($C781,'Policy Characteristics'!$C:$C,0)))</f>
        <v>Industry</v>
      </c>
      <c r="B781" s="272" t="str">
        <f>IF(ISBLANK(INDEX('Policy Characteristics'!B:B,MATCH($C781,'Policy Characteristics'!$C:$C,0))),"",INDEX('Policy Characteristics'!B:B,MATCH($C781,'Policy Characteristics'!$C:$C,0)))</f>
        <v>Industry Energy Efficiency Standards</v>
      </c>
      <c r="C781" s="274" t="str">
        <f t="shared" si="37"/>
        <v>Percentage Improvement in Eqpt Efficiency Standards above BAU</v>
      </c>
      <c r="D781" s="6" t="s">
        <v>3194</v>
      </c>
      <c r="E781" s="44" t="s">
        <v>2785</v>
      </c>
      <c r="F781" t="s">
        <v>3164</v>
      </c>
      <c r="G781" s="44" t="s">
        <v>2790</v>
      </c>
      <c r="H781" s="43">
        <v>1017</v>
      </c>
      <c r="I781" s="44" t="s">
        <v>46</v>
      </c>
      <c r="J781" s="274" t="str">
        <f>IF(ISBLANK(INDEX('Policy Characteristics'!D:D,MATCH($C781,'Policy Characteristics'!$C:$C,0))),"",INDEX('Policy Characteristics'!D:D,MATCH($C781,'Policy Characteristics'!$C:$C,0)))</f>
        <v>Industry Energy Efficiency Standards</v>
      </c>
      <c r="K781" s="272" t="str">
        <f>IF(ISBLANK(INDEX('Policy Characteristics'!E:E,MATCH($C781,'Policy Characteristics'!$C:$C,0))),"",INDEX('Policy Characteristics'!E:E,MATCH($C781,'Policy Characteristics'!$C:$C,0)))</f>
        <v>indst efficiency standards</v>
      </c>
      <c r="L781" s="285">
        <f>IF(ISBLANK(INDEX('Policy Characteristics'!F:F,MATCH($C781,'Policy Characteristics'!$C:$C,0))),"",INDEX('Policy Characteristics'!F:F,MATCH($C781,'Policy Characteristics'!$C:$C,0)))</f>
        <v>0</v>
      </c>
      <c r="M781" s="285">
        <f>IF(ISBLANK(INDEX('Policy Characteristics'!G:G,MATCH($C781,'Policy Characteristics'!$C:$C,0))),"",INDEX('Policy Characteristics'!G:G,MATCH($C781,'Policy Characteristics'!$C:$C,0)))</f>
        <v>0.25</v>
      </c>
      <c r="N781" s="285">
        <f>IF(ISBLANK(INDEX('Policy Characteristics'!H:H,MATCH($C781,'Policy Characteristics'!$C:$C,0))),"",INDEX('Policy Characteristics'!H:H,MATCH($C781,'Policy Characteristics'!$C:$C,0)))</f>
        <v>0.01</v>
      </c>
      <c r="O781" s="272" t="str">
        <f>IF(ISBLANK(INDEX('Policy Characteristics'!I:I,MATCH($C781,'Policy Characteristics'!$C:$C,0))),"",INDEX('Policy Characteristics'!I:I,MATCH($C781,'Policy Characteristics'!$C:$C,0)))</f>
        <v>% reduction in energy use</v>
      </c>
      <c r="P781" s="272"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272" t="str">
        <f>IF(ISBLANK(INDEX('Policy Characteristics'!K:K,MATCH($C781,'Policy Characteristics'!$C:$C,0))),"",INDEX('Policy Characteristics'!K:K,MATCH($C781,'Policy Characteristics'!$C:$C,0)))</f>
        <v>industry-ag-main.html#eff-stds</v>
      </c>
      <c r="R781" s="272" t="str">
        <f>IF(ISBLANK(INDEX('Policy Characteristics'!L:L,MATCH($C781,'Policy Characteristics'!$C:$C,0))),"",INDEX('Policy Characteristics'!L:L,MATCH($C781,'Policy Characteristics'!$C:$C,0)))</f>
        <v>industry-energy-efficiency-standards.html</v>
      </c>
    </row>
    <row r="782" spans="1:18" s="4" customFormat="1" x14ac:dyDescent="0.25">
      <c r="A782" s="272" t="str">
        <f>IF(ISBLANK(INDEX('Policy Characteristics'!A:A,MATCH($C782,'Policy Characteristics'!$C:$C,0))),"",INDEX('Policy Characteristics'!A:A,MATCH($C782,'Policy Characteristics'!$C:$C,0)))</f>
        <v>Industry</v>
      </c>
      <c r="B782" s="272" t="str">
        <f>IF(ISBLANK(INDEX('Policy Characteristics'!B:B,MATCH($C782,'Policy Characteristics'!$C:$C,0))),"",INDEX('Policy Characteristics'!B:B,MATCH($C782,'Policy Characteristics'!$C:$C,0)))</f>
        <v>Industry Energy Efficiency Standards</v>
      </c>
      <c r="C782" s="274" t="str">
        <f t="shared" si="37"/>
        <v>Percentage Improvement in Eqpt Efficiency Standards above BAU</v>
      </c>
      <c r="D782" s="6" t="s">
        <v>3195</v>
      </c>
      <c r="E782" s="44" t="s">
        <v>2445</v>
      </c>
      <c r="F782" t="s">
        <v>3165</v>
      </c>
      <c r="G782" s="44" t="s">
        <v>2451</v>
      </c>
      <c r="H782" s="43">
        <v>1018</v>
      </c>
      <c r="I782" s="44" t="s">
        <v>46</v>
      </c>
      <c r="J782" s="274" t="str">
        <f>IF(ISBLANK(INDEX('Policy Characteristics'!D:D,MATCH($C782,'Policy Characteristics'!$C:$C,0))),"",INDEX('Policy Characteristics'!D:D,MATCH($C782,'Policy Characteristics'!$C:$C,0)))</f>
        <v>Industry Energy Efficiency Standards</v>
      </c>
      <c r="K782" s="272" t="str">
        <f>IF(ISBLANK(INDEX('Policy Characteristics'!E:E,MATCH($C782,'Policy Characteristics'!$C:$C,0))),"",INDEX('Policy Characteristics'!E:E,MATCH($C782,'Policy Characteristics'!$C:$C,0)))</f>
        <v>indst efficiency standards</v>
      </c>
      <c r="L782" s="285">
        <f>IF(ISBLANK(INDEX('Policy Characteristics'!F:F,MATCH($C782,'Policy Characteristics'!$C:$C,0))),"",INDEX('Policy Characteristics'!F:F,MATCH($C782,'Policy Characteristics'!$C:$C,0)))</f>
        <v>0</v>
      </c>
      <c r="M782" s="285">
        <f>IF(ISBLANK(INDEX('Policy Characteristics'!G:G,MATCH($C782,'Policy Characteristics'!$C:$C,0))),"",INDEX('Policy Characteristics'!G:G,MATCH($C782,'Policy Characteristics'!$C:$C,0)))</f>
        <v>0.25</v>
      </c>
      <c r="N782" s="285">
        <f>IF(ISBLANK(INDEX('Policy Characteristics'!H:H,MATCH($C782,'Policy Characteristics'!$C:$C,0))),"",INDEX('Policy Characteristics'!H:H,MATCH($C782,'Policy Characteristics'!$C:$C,0)))</f>
        <v>0.01</v>
      </c>
      <c r="O782" s="272" t="str">
        <f>IF(ISBLANK(INDEX('Policy Characteristics'!I:I,MATCH($C782,'Policy Characteristics'!$C:$C,0))),"",INDEX('Policy Characteristics'!I:I,MATCH($C782,'Policy Characteristics'!$C:$C,0)))</f>
        <v>% reduction in energy use</v>
      </c>
      <c r="P782" s="272"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272" t="str">
        <f>IF(ISBLANK(INDEX('Policy Characteristics'!K:K,MATCH($C782,'Policy Characteristics'!$C:$C,0))),"",INDEX('Policy Characteristics'!K:K,MATCH($C782,'Policy Characteristics'!$C:$C,0)))</f>
        <v>industry-ag-main.html#eff-stds</v>
      </c>
      <c r="R782" s="272" t="str">
        <f>IF(ISBLANK(INDEX('Policy Characteristics'!L:L,MATCH($C782,'Policy Characteristics'!$C:$C,0))),"",INDEX('Policy Characteristics'!L:L,MATCH($C782,'Policy Characteristics'!$C:$C,0)))</f>
        <v>industry-energy-efficiency-standards.html</v>
      </c>
    </row>
    <row r="783" spans="1:18" s="4" customFormat="1" x14ac:dyDescent="0.25">
      <c r="A783" s="272" t="str">
        <f>IF(ISBLANK(INDEX('Policy Characteristics'!A:A,MATCH($C783,'Policy Characteristics'!$C:$C,0))),"",INDEX('Policy Characteristics'!A:A,MATCH($C783,'Policy Characteristics'!$C:$C,0)))</f>
        <v>Industry</v>
      </c>
      <c r="B783" s="272" t="str">
        <f>IF(ISBLANK(INDEX('Policy Characteristics'!B:B,MATCH($C783,'Policy Characteristics'!$C:$C,0))),"",INDEX('Policy Characteristics'!B:B,MATCH($C783,'Policy Characteristics'!$C:$C,0)))</f>
        <v>Industry Energy Efficiency Standards</v>
      </c>
      <c r="C783" s="274" t="str">
        <f t="shared" si="37"/>
        <v>Percentage Improvement in Eqpt Efficiency Standards above BAU</v>
      </c>
      <c r="D783" s="6" t="s">
        <v>3195</v>
      </c>
      <c r="E783" s="44" t="s">
        <v>2446</v>
      </c>
      <c r="F783" t="s">
        <v>3165</v>
      </c>
      <c r="G783" s="44" t="s">
        <v>2454</v>
      </c>
      <c r="H783" s="43">
        <v>1019</v>
      </c>
      <c r="I783" s="44" t="s">
        <v>46</v>
      </c>
      <c r="J783" s="274" t="str">
        <f>IF(ISBLANK(INDEX('Policy Characteristics'!D:D,MATCH($C783,'Policy Characteristics'!$C:$C,0))),"",INDEX('Policy Characteristics'!D:D,MATCH($C783,'Policy Characteristics'!$C:$C,0)))</f>
        <v>Industry Energy Efficiency Standards</v>
      </c>
      <c r="K783" s="272" t="str">
        <f>IF(ISBLANK(INDEX('Policy Characteristics'!E:E,MATCH($C783,'Policy Characteristics'!$C:$C,0))),"",INDEX('Policy Characteristics'!E:E,MATCH($C783,'Policy Characteristics'!$C:$C,0)))</f>
        <v>indst efficiency standards</v>
      </c>
      <c r="L783" s="285">
        <f>IF(ISBLANK(INDEX('Policy Characteristics'!F:F,MATCH($C783,'Policy Characteristics'!$C:$C,0))),"",INDEX('Policy Characteristics'!F:F,MATCH($C783,'Policy Characteristics'!$C:$C,0)))</f>
        <v>0</v>
      </c>
      <c r="M783" s="285">
        <f>IF(ISBLANK(INDEX('Policy Characteristics'!G:G,MATCH($C783,'Policy Characteristics'!$C:$C,0))),"",INDEX('Policy Characteristics'!G:G,MATCH($C783,'Policy Characteristics'!$C:$C,0)))</f>
        <v>0.25</v>
      </c>
      <c r="N783" s="285">
        <f>IF(ISBLANK(INDEX('Policy Characteristics'!H:H,MATCH($C783,'Policy Characteristics'!$C:$C,0))),"",INDEX('Policy Characteristics'!H:H,MATCH($C783,'Policy Characteristics'!$C:$C,0)))</f>
        <v>0.01</v>
      </c>
      <c r="O783" s="272" t="str">
        <f>IF(ISBLANK(INDEX('Policy Characteristics'!I:I,MATCH($C783,'Policy Characteristics'!$C:$C,0))),"",INDEX('Policy Characteristics'!I:I,MATCH($C783,'Policy Characteristics'!$C:$C,0)))</f>
        <v>% reduction in energy use</v>
      </c>
      <c r="P783" s="272"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272" t="str">
        <f>IF(ISBLANK(INDEX('Policy Characteristics'!K:K,MATCH($C783,'Policy Characteristics'!$C:$C,0))),"",INDEX('Policy Characteristics'!K:K,MATCH($C783,'Policy Characteristics'!$C:$C,0)))</f>
        <v>industry-ag-main.html#eff-stds</v>
      </c>
      <c r="R783" s="272" t="str">
        <f>IF(ISBLANK(INDEX('Policy Characteristics'!L:L,MATCH($C783,'Policy Characteristics'!$C:$C,0))),"",INDEX('Policy Characteristics'!L:L,MATCH($C783,'Policy Characteristics'!$C:$C,0)))</f>
        <v>industry-energy-efficiency-standards.html</v>
      </c>
    </row>
    <row r="784" spans="1:18" s="4" customFormat="1" x14ac:dyDescent="0.25">
      <c r="A784" s="272" t="str">
        <f>IF(ISBLANK(INDEX('Policy Characteristics'!A:A,MATCH($C784,'Policy Characteristics'!$C:$C,0))),"",INDEX('Policy Characteristics'!A:A,MATCH($C784,'Policy Characteristics'!$C:$C,0)))</f>
        <v>Industry</v>
      </c>
      <c r="B784" s="272" t="str">
        <f>IF(ISBLANK(INDEX('Policy Characteristics'!B:B,MATCH($C784,'Policy Characteristics'!$C:$C,0))),"",INDEX('Policy Characteristics'!B:B,MATCH($C784,'Policy Characteristics'!$C:$C,0)))</f>
        <v>Industry Energy Efficiency Standards</v>
      </c>
      <c r="C784" s="274" t="str">
        <f t="shared" si="37"/>
        <v>Percentage Improvement in Eqpt Efficiency Standards above BAU</v>
      </c>
      <c r="D784" s="6" t="s">
        <v>3195</v>
      </c>
      <c r="E784" s="44" t="s">
        <v>2447</v>
      </c>
      <c r="F784" t="s">
        <v>3165</v>
      </c>
      <c r="G784" s="44" t="s">
        <v>2455</v>
      </c>
      <c r="H784" s="43">
        <v>1020</v>
      </c>
      <c r="I784" s="44" t="s">
        <v>46</v>
      </c>
      <c r="J784" s="274" t="str">
        <f>IF(ISBLANK(INDEX('Policy Characteristics'!D:D,MATCH($C784,'Policy Characteristics'!$C:$C,0))),"",INDEX('Policy Characteristics'!D:D,MATCH($C784,'Policy Characteristics'!$C:$C,0)))</f>
        <v>Industry Energy Efficiency Standards</v>
      </c>
      <c r="K784" s="272" t="str">
        <f>IF(ISBLANK(INDEX('Policy Characteristics'!E:E,MATCH($C784,'Policy Characteristics'!$C:$C,0))),"",INDEX('Policy Characteristics'!E:E,MATCH($C784,'Policy Characteristics'!$C:$C,0)))</f>
        <v>indst efficiency standards</v>
      </c>
      <c r="L784" s="285">
        <f>IF(ISBLANK(INDEX('Policy Characteristics'!F:F,MATCH($C784,'Policy Characteristics'!$C:$C,0))),"",INDEX('Policy Characteristics'!F:F,MATCH($C784,'Policy Characteristics'!$C:$C,0)))</f>
        <v>0</v>
      </c>
      <c r="M784" s="285">
        <f>IF(ISBLANK(INDEX('Policy Characteristics'!G:G,MATCH($C784,'Policy Characteristics'!$C:$C,0))),"",INDEX('Policy Characteristics'!G:G,MATCH($C784,'Policy Characteristics'!$C:$C,0)))</f>
        <v>0.25</v>
      </c>
      <c r="N784" s="285">
        <f>IF(ISBLANK(INDEX('Policy Characteristics'!H:H,MATCH($C784,'Policy Characteristics'!$C:$C,0))),"",INDEX('Policy Characteristics'!H:H,MATCH($C784,'Policy Characteristics'!$C:$C,0)))</f>
        <v>0.01</v>
      </c>
      <c r="O784" s="272" t="str">
        <f>IF(ISBLANK(INDEX('Policy Characteristics'!I:I,MATCH($C784,'Policy Characteristics'!$C:$C,0))),"",INDEX('Policy Characteristics'!I:I,MATCH($C784,'Policy Characteristics'!$C:$C,0)))</f>
        <v>% reduction in energy use</v>
      </c>
      <c r="P784" s="272"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272" t="str">
        <f>IF(ISBLANK(INDEX('Policy Characteristics'!K:K,MATCH($C784,'Policy Characteristics'!$C:$C,0))),"",INDEX('Policy Characteristics'!K:K,MATCH($C784,'Policy Characteristics'!$C:$C,0)))</f>
        <v>industry-ag-main.html#eff-stds</v>
      </c>
      <c r="R784" s="272" t="str">
        <f>IF(ISBLANK(INDEX('Policy Characteristics'!L:L,MATCH($C784,'Policy Characteristics'!$C:$C,0))),"",INDEX('Policy Characteristics'!L:L,MATCH($C784,'Policy Characteristics'!$C:$C,0)))</f>
        <v>industry-energy-efficiency-standards.html</v>
      </c>
    </row>
    <row r="785" spans="1:18" s="4" customFormat="1" x14ac:dyDescent="0.25">
      <c r="A785" s="272" t="str">
        <f>IF(ISBLANK(INDEX('Policy Characteristics'!A:A,MATCH($C785,'Policy Characteristics'!$C:$C,0))),"",INDEX('Policy Characteristics'!A:A,MATCH($C785,'Policy Characteristics'!$C:$C,0)))</f>
        <v>Industry</v>
      </c>
      <c r="B785" s="272" t="str">
        <f>IF(ISBLANK(INDEX('Policy Characteristics'!B:B,MATCH($C785,'Policy Characteristics'!$C:$C,0))),"",INDEX('Policy Characteristics'!B:B,MATCH($C785,'Policy Characteristics'!$C:$C,0)))</f>
        <v>Industry Energy Efficiency Standards</v>
      </c>
      <c r="C785" s="274" t="str">
        <f t="shared" si="37"/>
        <v>Percentage Improvement in Eqpt Efficiency Standards above BAU</v>
      </c>
      <c r="D785" s="6" t="s">
        <v>3195</v>
      </c>
      <c r="E785" s="44" t="s">
        <v>2448</v>
      </c>
      <c r="F785" t="s">
        <v>3165</v>
      </c>
      <c r="G785" s="44" t="s">
        <v>2452</v>
      </c>
      <c r="H785" s="43">
        <v>1021</v>
      </c>
      <c r="I785" s="44" t="s">
        <v>46</v>
      </c>
      <c r="J785" s="274" t="str">
        <f>IF(ISBLANK(INDEX('Policy Characteristics'!D:D,MATCH($C785,'Policy Characteristics'!$C:$C,0))),"",INDEX('Policy Characteristics'!D:D,MATCH($C785,'Policy Characteristics'!$C:$C,0)))</f>
        <v>Industry Energy Efficiency Standards</v>
      </c>
      <c r="K785" s="272" t="str">
        <f>IF(ISBLANK(INDEX('Policy Characteristics'!E:E,MATCH($C785,'Policy Characteristics'!$C:$C,0))),"",INDEX('Policy Characteristics'!E:E,MATCH($C785,'Policy Characteristics'!$C:$C,0)))</f>
        <v>indst efficiency standards</v>
      </c>
      <c r="L785" s="285">
        <f>IF(ISBLANK(INDEX('Policy Characteristics'!F:F,MATCH($C785,'Policy Characteristics'!$C:$C,0))),"",INDEX('Policy Characteristics'!F:F,MATCH($C785,'Policy Characteristics'!$C:$C,0)))</f>
        <v>0</v>
      </c>
      <c r="M785" s="285">
        <f>IF(ISBLANK(INDEX('Policy Characteristics'!G:G,MATCH($C785,'Policy Characteristics'!$C:$C,0))),"",INDEX('Policy Characteristics'!G:G,MATCH($C785,'Policy Characteristics'!$C:$C,0)))</f>
        <v>0.25</v>
      </c>
      <c r="N785" s="285">
        <f>IF(ISBLANK(INDEX('Policy Characteristics'!H:H,MATCH($C785,'Policy Characteristics'!$C:$C,0))),"",INDEX('Policy Characteristics'!H:H,MATCH($C785,'Policy Characteristics'!$C:$C,0)))</f>
        <v>0.01</v>
      </c>
      <c r="O785" s="272" t="str">
        <f>IF(ISBLANK(INDEX('Policy Characteristics'!I:I,MATCH($C785,'Policy Characteristics'!$C:$C,0))),"",INDEX('Policy Characteristics'!I:I,MATCH($C785,'Policy Characteristics'!$C:$C,0)))</f>
        <v>% reduction in energy use</v>
      </c>
      <c r="P785" s="272"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272" t="str">
        <f>IF(ISBLANK(INDEX('Policy Characteristics'!K:K,MATCH($C785,'Policy Characteristics'!$C:$C,0))),"",INDEX('Policy Characteristics'!K:K,MATCH($C785,'Policy Characteristics'!$C:$C,0)))</f>
        <v>industry-ag-main.html#eff-stds</v>
      </c>
      <c r="R785" s="272" t="str">
        <f>IF(ISBLANK(INDEX('Policy Characteristics'!L:L,MATCH($C785,'Policy Characteristics'!$C:$C,0))),"",INDEX('Policy Characteristics'!L:L,MATCH($C785,'Policy Characteristics'!$C:$C,0)))</f>
        <v>industry-energy-efficiency-standards.html</v>
      </c>
    </row>
    <row r="786" spans="1:18" s="4" customFormat="1" x14ac:dyDescent="0.25">
      <c r="A786" s="272" t="str">
        <f>IF(ISBLANK(INDEX('Policy Characteristics'!A:A,MATCH($C786,'Policy Characteristics'!$C:$C,0))),"",INDEX('Policy Characteristics'!A:A,MATCH($C786,'Policy Characteristics'!$C:$C,0)))</f>
        <v>Industry</v>
      </c>
      <c r="B786" s="272" t="str">
        <f>IF(ISBLANK(INDEX('Policy Characteristics'!B:B,MATCH($C786,'Policy Characteristics'!$C:$C,0))),"",INDEX('Policy Characteristics'!B:B,MATCH($C786,'Policy Characteristics'!$C:$C,0)))</f>
        <v>Industry Energy Efficiency Standards</v>
      </c>
      <c r="C786" s="274" t="str">
        <f t="shared" si="37"/>
        <v>Percentage Improvement in Eqpt Efficiency Standards above BAU</v>
      </c>
      <c r="D786" s="6" t="s">
        <v>3195</v>
      </c>
      <c r="E786" s="44" t="s">
        <v>2449</v>
      </c>
      <c r="F786" t="s">
        <v>3165</v>
      </c>
      <c r="G786" s="44" t="s">
        <v>2453</v>
      </c>
      <c r="H786" s="43">
        <v>1022</v>
      </c>
      <c r="I786" s="44" t="s">
        <v>46</v>
      </c>
      <c r="J786" s="274" t="str">
        <f>IF(ISBLANK(INDEX('Policy Characteristics'!D:D,MATCH($C786,'Policy Characteristics'!$C:$C,0))),"",INDEX('Policy Characteristics'!D:D,MATCH($C786,'Policy Characteristics'!$C:$C,0)))</f>
        <v>Industry Energy Efficiency Standards</v>
      </c>
      <c r="K786" s="272" t="str">
        <f>IF(ISBLANK(INDEX('Policy Characteristics'!E:E,MATCH($C786,'Policy Characteristics'!$C:$C,0))),"",INDEX('Policy Characteristics'!E:E,MATCH($C786,'Policy Characteristics'!$C:$C,0)))</f>
        <v>indst efficiency standards</v>
      </c>
      <c r="L786" s="285">
        <f>IF(ISBLANK(INDEX('Policy Characteristics'!F:F,MATCH($C786,'Policy Characteristics'!$C:$C,0))),"",INDEX('Policy Characteristics'!F:F,MATCH($C786,'Policy Characteristics'!$C:$C,0)))</f>
        <v>0</v>
      </c>
      <c r="M786" s="285">
        <f>IF(ISBLANK(INDEX('Policy Characteristics'!G:G,MATCH($C786,'Policy Characteristics'!$C:$C,0))),"",INDEX('Policy Characteristics'!G:G,MATCH($C786,'Policy Characteristics'!$C:$C,0)))</f>
        <v>0.25</v>
      </c>
      <c r="N786" s="285">
        <f>IF(ISBLANK(INDEX('Policy Characteristics'!H:H,MATCH($C786,'Policy Characteristics'!$C:$C,0))),"",INDEX('Policy Characteristics'!H:H,MATCH($C786,'Policy Characteristics'!$C:$C,0)))</f>
        <v>0.01</v>
      </c>
      <c r="O786" s="272" t="str">
        <f>IF(ISBLANK(INDEX('Policy Characteristics'!I:I,MATCH($C786,'Policy Characteristics'!$C:$C,0))),"",INDEX('Policy Characteristics'!I:I,MATCH($C786,'Policy Characteristics'!$C:$C,0)))</f>
        <v>% reduction in energy use</v>
      </c>
      <c r="P786" s="272"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272" t="str">
        <f>IF(ISBLANK(INDEX('Policy Characteristics'!K:K,MATCH($C786,'Policy Characteristics'!$C:$C,0))),"",INDEX('Policy Characteristics'!K:K,MATCH($C786,'Policy Characteristics'!$C:$C,0)))</f>
        <v>industry-ag-main.html#eff-stds</v>
      </c>
      <c r="R786" s="272" t="str">
        <f>IF(ISBLANK(INDEX('Policy Characteristics'!L:L,MATCH($C786,'Policy Characteristics'!$C:$C,0))),"",INDEX('Policy Characteristics'!L:L,MATCH($C786,'Policy Characteristics'!$C:$C,0)))</f>
        <v>industry-energy-efficiency-standards.html</v>
      </c>
    </row>
    <row r="787" spans="1:18" s="4" customFormat="1" x14ac:dyDescent="0.25">
      <c r="A787" s="272" t="str">
        <f>IF(ISBLANK(INDEX('Policy Characteristics'!A:A,MATCH($C787,'Policy Characteristics'!$C:$C,0))),"",INDEX('Policy Characteristics'!A:A,MATCH($C787,'Policy Characteristics'!$C:$C,0)))</f>
        <v>Industry</v>
      </c>
      <c r="B787" s="272" t="str">
        <f>IF(ISBLANK(INDEX('Policy Characteristics'!B:B,MATCH($C787,'Policy Characteristics'!$C:$C,0))),"",INDEX('Policy Characteristics'!B:B,MATCH($C787,'Policy Characteristics'!$C:$C,0)))</f>
        <v>Industry Energy Efficiency Standards</v>
      </c>
      <c r="C787" s="274" t="str">
        <f t="shared" ref="C787:C850" si="38">C$722</f>
        <v>Percentage Improvement in Eqpt Efficiency Standards above BAU</v>
      </c>
      <c r="D787" s="6" t="s">
        <v>3195</v>
      </c>
      <c r="E787" s="44" t="s">
        <v>2450</v>
      </c>
      <c r="F787" t="s">
        <v>3165</v>
      </c>
      <c r="G787" s="44" t="s">
        <v>2456</v>
      </c>
      <c r="H787" s="43">
        <v>1023</v>
      </c>
      <c r="I787" s="44" t="s">
        <v>46</v>
      </c>
      <c r="J787" s="274" t="str">
        <f>IF(ISBLANK(INDEX('Policy Characteristics'!D:D,MATCH($C787,'Policy Characteristics'!$C:$C,0))),"",INDEX('Policy Characteristics'!D:D,MATCH($C787,'Policy Characteristics'!$C:$C,0)))</f>
        <v>Industry Energy Efficiency Standards</v>
      </c>
      <c r="K787" s="272" t="str">
        <f>IF(ISBLANK(INDEX('Policy Characteristics'!E:E,MATCH($C787,'Policy Characteristics'!$C:$C,0))),"",INDEX('Policy Characteristics'!E:E,MATCH($C787,'Policy Characteristics'!$C:$C,0)))</f>
        <v>indst efficiency standards</v>
      </c>
      <c r="L787" s="285">
        <f>IF(ISBLANK(INDEX('Policy Characteristics'!F:F,MATCH($C787,'Policy Characteristics'!$C:$C,0))),"",INDEX('Policy Characteristics'!F:F,MATCH($C787,'Policy Characteristics'!$C:$C,0)))</f>
        <v>0</v>
      </c>
      <c r="M787" s="285">
        <f>IF(ISBLANK(INDEX('Policy Characteristics'!G:G,MATCH($C787,'Policy Characteristics'!$C:$C,0))),"",INDEX('Policy Characteristics'!G:G,MATCH($C787,'Policy Characteristics'!$C:$C,0)))</f>
        <v>0.25</v>
      </c>
      <c r="N787" s="285">
        <f>IF(ISBLANK(INDEX('Policy Characteristics'!H:H,MATCH($C787,'Policy Characteristics'!$C:$C,0))),"",INDEX('Policy Characteristics'!H:H,MATCH($C787,'Policy Characteristics'!$C:$C,0)))</f>
        <v>0.01</v>
      </c>
      <c r="O787" s="272" t="str">
        <f>IF(ISBLANK(INDEX('Policy Characteristics'!I:I,MATCH($C787,'Policy Characteristics'!$C:$C,0))),"",INDEX('Policy Characteristics'!I:I,MATCH($C787,'Policy Characteristics'!$C:$C,0)))</f>
        <v>% reduction in energy use</v>
      </c>
      <c r="P787" s="272"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272" t="str">
        <f>IF(ISBLANK(INDEX('Policy Characteristics'!K:K,MATCH($C787,'Policy Characteristics'!$C:$C,0))),"",INDEX('Policy Characteristics'!K:K,MATCH($C787,'Policy Characteristics'!$C:$C,0)))</f>
        <v>industry-ag-main.html#eff-stds</v>
      </c>
      <c r="R787" s="272" t="str">
        <f>IF(ISBLANK(INDEX('Policy Characteristics'!L:L,MATCH($C787,'Policy Characteristics'!$C:$C,0))),"",INDEX('Policy Characteristics'!L:L,MATCH($C787,'Policy Characteristics'!$C:$C,0)))</f>
        <v>industry-energy-efficiency-standards.html</v>
      </c>
    </row>
    <row r="788" spans="1:18" s="4" customFormat="1" x14ac:dyDescent="0.25">
      <c r="A788" s="272" t="str">
        <f>IF(ISBLANK(INDEX('Policy Characteristics'!A:A,MATCH($C788,'Policy Characteristics'!$C:$C,0))),"",INDEX('Policy Characteristics'!A:A,MATCH($C788,'Policy Characteristics'!$C:$C,0)))</f>
        <v>Industry</v>
      </c>
      <c r="B788" s="272" t="str">
        <f>IF(ISBLANK(INDEX('Policy Characteristics'!B:B,MATCH($C788,'Policy Characteristics'!$C:$C,0))),"",INDEX('Policy Characteristics'!B:B,MATCH($C788,'Policy Characteristics'!$C:$C,0)))</f>
        <v>Industry Energy Efficiency Standards</v>
      </c>
      <c r="C788" s="274" t="str">
        <f t="shared" si="38"/>
        <v>Percentage Improvement in Eqpt Efficiency Standards above BAU</v>
      </c>
      <c r="D788" s="6" t="s">
        <v>3195</v>
      </c>
      <c r="E788" s="44" t="s">
        <v>2786</v>
      </c>
      <c r="F788" t="s">
        <v>3165</v>
      </c>
      <c r="G788" s="44" t="s">
        <v>2789</v>
      </c>
      <c r="H788" s="43">
        <v>1024</v>
      </c>
      <c r="I788" s="44" t="s">
        <v>46</v>
      </c>
      <c r="J788" s="274" t="str">
        <f>IF(ISBLANK(INDEX('Policy Characteristics'!D:D,MATCH($C788,'Policy Characteristics'!$C:$C,0))),"",INDEX('Policy Characteristics'!D:D,MATCH($C788,'Policy Characteristics'!$C:$C,0)))</f>
        <v>Industry Energy Efficiency Standards</v>
      </c>
      <c r="K788" s="272" t="str">
        <f>IF(ISBLANK(INDEX('Policy Characteristics'!E:E,MATCH($C788,'Policy Characteristics'!$C:$C,0))),"",INDEX('Policy Characteristics'!E:E,MATCH($C788,'Policy Characteristics'!$C:$C,0)))</f>
        <v>indst efficiency standards</v>
      </c>
      <c r="L788" s="285">
        <f>IF(ISBLANK(INDEX('Policy Characteristics'!F:F,MATCH($C788,'Policy Characteristics'!$C:$C,0))),"",INDEX('Policy Characteristics'!F:F,MATCH($C788,'Policy Characteristics'!$C:$C,0)))</f>
        <v>0</v>
      </c>
      <c r="M788" s="285">
        <f>IF(ISBLANK(INDEX('Policy Characteristics'!G:G,MATCH($C788,'Policy Characteristics'!$C:$C,0))),"",INDEX('Policy Characteristics'!G:G,MATCH($C788,'Policy Characteristics'!$C:$C,0)))</f>
        <v>0.25</v>
      </c>
      <c r="N788" s="285">
        <f>IF(ISBLANK(INDEX('Policy Characteristics'!H:H,MATCH($C788,'Policy Characteristics'!$C:$C,0))),"",INDEX('Policy Characteristics'!H:H,MATCH($C788,'Policy Characteristics'!$C:$C,0)))</f>
        <v>0.01</v>
      </c>
      <c r="O788" s="272" t="str">
        <f>IF(ISBLANK(INDEX('Policy Characteristics'!I:I,MATCH($C788,'Policy Characteristics'!$C:$C,0))),"",INDEX('Policy Characteristics'!I:I,MATCH($C788,'Policy Characteristics'!$C:$C,0)))</f>
        <v>% reduction in energy use</v>
      </c>
      <c r="P788" s="272"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272" t="str">
        <f>IF(ISBLANK(INDEX('Policy Characteristics'!K:K,MATCH($C788,'Policy Characteristics'!$C:$C,0))),"",INDEX('Policy Characteristics'!K:K,MATCH($C788,'Policy Characteristics'!$C:$C,0)))</f>
        <v>industry-ag-main.html#eff-stds</v>
      </c>
      <c r="R788" s="272" t="str">
        <f>IF(ISBLANK(INDEX('Policy Characteristics'!L:L,MATCH($C788,'Policy Characteristics'!$C:$C,0))),"",INDEX('Policy Characteristics'!L:L,MATCH($C788,'Policy Characteristics'!$C:$C,0)))</f>
        <v>industry-energy-efficiency-standards.html</v>
      </c>
    </row>
    <row r="789" spans="1:18" s="4" customFormat="1" x14ac:dyDescent="0.25">
      <c r="A789" s="272" t="str">
        <f>IF(ISBLANK(INDEX('Policy Characteristics'!A:A,MATCH($C789,'Policy Characteristics'!$C:$C,0))),"",INDEX('Policy Characteristics'!A:A,MATCH($C789,'Policy Characteristics'!$C:$C,0)))</f>
        <v>Industry</v>
      </c>
      <c r="B789" s="272" t="str">
        <f>IF(ISBLANK(INDEX('Policy Characteristics'!B:B,MATCH($C789,'Policy Characteristics'!$C:$C,0))),"",INDEX('Policy Characteristics'!B:B,MATCH($C789,'Policy Characteristics'!$C:$C,0)))</f>
        <v>Industry Energy Efficiency Standards</v>
      </c>
      <c r="C789" s="274" t="str">
        <f t="shared" si="38"/>
        <v>Percentage Improvement in Eqpt Efficiency Standards above BAU</v>
      </c>
      <c r="D789" s="6" t="s">
        <v>3195</v>
      </c>
      <c r="E789" s="44" t="s">
        <v>2787</v>
      </c>
      <c r="F789" t="s">
        <v>3165</v>
      </c>
      <c r="G789" s="44" t="s">
        <v>2791</v>
      </c>
      <c r="H789" s="43">
        <v>1025</v>
      </c>
      <c r="I789" s="44" t="s">
        <v>46</v>
      </c>
      <c r="J789" s="274" t="str">
        <f>IF(ISBLANK(INDEX('Policy Characteristics'!D:D,MATCH($C789,'Policy Characteristics'!$C:$C,0))),"",INDEX('Policy Characteristics'!D:D,MATCH($C789,'Policy Characteristics'!$C:$C,0)))</f>
        <v>Industry Energy Efficiency Standards</v>
      </c>
      <c r="K789" s="272" t="str">
        <f>IF(ISBLANK(INDEX('Policy Characteristics'!E:E,MATCH($C789,'Policy Characteristics'!$C:$C,0))),"",INDEX('Policy Characteristics'!E:E,MATCH($C789,'Policy Characteristics'!$C:$C,0)))</f>
        <v>indst efficiency standards</v>
      </c>
      <c r="L789" s="285">
        <f>IF(ISBLANK(INDEX('Policy Characteristics'!F:F,MATCH($C789,'Policy Characteristics'!$C:$C,0))),"",INDEX('Policy Characteristics'!F:F,MATCH($C789,'Policy Characteristics'!$C:$C,0)))</f>
        <v>0</v>
      </c>
      <c r="M789" s="285">
        <f>IF(ISBLANK(INDEX('Policy Characteristics'!G:G,MATCH($C789,'Policy Characteristics'!$C:$C,0))),"",INDEX('Policy Characteristics'!G:G,MATCH($C789,'Policy Characteristics'!$C:$C,0)))</f>
        <v>0.25</v>
      </c>
      <c r="N789" s="285">
        <f>IF(ISBLANK(INDEX('Policy Characteristics'!H:H,MATCH($C789,'Policy Characteristics'!$C:$C,0))),"",INDEX('Policy Characteristics'!H:H,MATCH($C789,'Policy Characteristics'!$C:$C,0)))</f>
        <v>0.01</v>
      </c>
      <c r="O789" s="272" t="str">
        <f>IF(ISBLANK(INDEX('Policy Characteristics'!I:I,MATCH($C789,'Policy Characteristics'!$C:$C,0))),"",INDEX('Policy Characteristics'!I:I,MATCH($C789,'Policy Characteristics'!$C:$C,0)))</f>
        <v>% reduction in energy use</v>
      </c>
      <c r="P789" s="272"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272" t="str">
        <f>IF(ISBLANK(INDEX('Policy Characteristics'!K:K,MATCH($C789,'Policy Characteristics'!$C:$C,0))),"",INDEX('Policy Characteristics'!K:K,MATCH($C789,'Policy Characteristics'!$C:$C,0)))</f>
        <v>industry-ag-main.html#eff-stds</v>
      </c>
      <c r="R789" s="272" t="str">
        <f>IF(ISBLANK(INDEX('Policy Characteristics'!L:L,MATCH($C789,'Policy Characteristics'!$C:$C,0))),"",INDEX('Policy Characteristics'!L:L,MATCH($C789,'Policy Characteristics'!$C:$C,0)))</f>
        <v>industry-energy-efficiency-standards.html</v>
      </c>
    </row>
    <row r="790" spans="1:18" s="4" customFormat="1" x14ac:dyDescent="0.25">
      <c r="A790" s="272" t="str">
        <f>IF(ISBLANK(INDEX('Policy Characteristics'!A:A,MATCH($C790,'Policy Characteristics'!$C:$C,0))),"",INDEX('Policy Characteristics'!A:A,MATCH($C790,'Policy Characteristics'!$C:$C,0)))</f>
        <v>Industry</v>
      </c>
      <c r="B790" s="272" t="str">
        <f>IF(ISBLANK(INDEX('Policy Characteristics'!B:B,MATCH($C790,'Policy Characteristics'!$C:$C,0))),"",INDEX('Policy Characteristics'!B:B,MATCH($C790,'Policy Characteristics'!$C:$C,0)))</f>
        <v>Industry Energy Efficiency Standards</v>
      </c>
      <c r="C790" s="274" t="str">
        <f t="shared" si="38"/>
        <v>Percentage Improvement in Eqpt Efficiency Standards above BAU</v>
      </c>
      <c r="D790" s="6" t="s">
        <v>3195</v>
      </c>
      <c r="E790" s="44" t="s">
        <v>2788</v>
      </c>
      <c r="F790" t="s">
        <v>3165</v>
      </c>
      <c r="G790" s="44" t="s">
        <v>2792</v>
      </c>
      <c r="H790" s="43">
        <v>1026</v>
      </c>
      <c r="I790" s="44" t="s">
        <v>46</v>
      </c>
      <c r="J790" s="274" t="str">
        <f>IF(ISBLANK(INDEX('Policy Characteristics'!D:D,MATCH($C790,'Policy Characteristics'!$C:$C,0))),"",INDEX('Policy Characteristics'!D:D,MATCH($C790,'Policy Characteristics'!$C:$C,0)))</f>
        <v>Industry Energy Efficiency Standards</v>
      </c>
      <c r="K790" s="272" t="str">
        <f>IF(ISBLANK(INDEX('Policy Characteristics'!E:E,MATCH($C790,'Policy Characteristics'!$C:$C,0))),"",INDEX('Policy Characteristics'!E:E,MATCH($C790,'Policy Characteristics'!$C:$C,0)))</f>
        <v>indst efficiency standards</v>
      </c>
      <c r="L790" s="285">
        <f>IF(ISBLANK(INDEX('Policy Characteristics'!F:F,MATCH($C790,'Policy Characteristics'!$C:$C,0))),"",INDEX('Policy Characteristics'!F:F,MATCH($C790,'Policy Characteristics'!$C:$C,0)))</f>
        <v>0</v>
      </c>
      <c r="M790" s="285">
        <f>IF(ISBLANK(INDEX('Policy Characteristics'!G:G,MATCH($C790,'Policy Characteristics'!$C:$C,0))),"",INDEX('Policy Characteristics'!G:G,MATCH($C790,'Policy Characteristics'!$C:$C,0)))</f>
        <v>0.25</v>
      </c>
      <c r="N790" s="285">
        <f>IF(ISBLANK(INDEX('Policy Characteristics'!H:H,MATCH($C790,'Policy Characteristics'!$C:$C,0))),"",INDEX('Policy Characteristics'!H:H,MATCH($C790,'Policy Characteristics'!$C:$C,0)))</f>
        <v>0.01</v>
      </c>
      <c r="O790" s="272" t="str">
        <f>IF(ISBLANK(INDEX('Policy Characteristics'!I:I,MATCH($C790,'Policy Characteristics'!$C:$C,0))),"",INDEX('Policy Characteristics'!I:I,MATCH($C790,'Policy Characteristics'!$C:$C,0)))</f>
        <v>% reduction in energy use</v>
      </c>
      <c r="P790" s="272"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272" t="str">
        <f>IF(ISBLANK(INDEX('Policy Characteristics'!K:K,MATCH($C790,'Policy Characteristics'!$C:$C,0))),"",INDEX('Policy Characteristics'!K:K,MATCH($C790,'Policy Characteristics'!$C:$C,0)))</f>
        <v>industry-ag-main.html#eff-stds</v>
      </c>
      <c r="R790" s="272" t="str">
        <f>IF(ISBLANK(INDEX('Policy Characteristics'!L:L,MATCH($C790,'Policy Characteristics'!$C:$C,0))),"",INDEX('Policy Characteristics'!L:L,MATCH($C790,'Policy Characteristics'!$C:$C,0)))</f>
        <v>industry-energy-efficiency-standards.html</v>
      </c>
    </row>
    <row r="791" spans="1:18" s="4" customFormat="1" x14ac:dyDescent="0.25">
      <c r="A791" s="272" t="str">
        <f>IF(ISBLANK(INDEX('Policy Characteristics'!A:A,MATCH($C791,'Policy Characteristics'!$C:$C,0))),"",INDEX('Policy Characteristics'!A:A,MATCH($C791,'Policy Characteristics'!$C:$C,0)))</f>
        <v>Industry</v>
      </c>
      <c r="B791" s="272" t="str">
        <f>IF(ISBLANK(INDEX('Policy Characteristics'!B:B,MATCH($C791,'Policy Characteristics'!$C:$C,0))),"",INDEX('Policy Characteristics'!B:B,MATCH($C791,'Policy Characteristics'!$C:$C,0)))</f>
        <v>Industry Energy Efficiency Standards</v>
      </c>
      <c r="C791" s="274" t="str">
        <f t="shared" si="38"/>
        <v>Percentage Improvement in Eqpt Efficiency Standards above BAU</v>
      </c>
      <c r="D791" s="6" t="s">
        <v>3195</v>
      </c>
      <c r="E791" s="44" t="s">
        <v>2785</v>
      </c>
      <c r="F791" t="s">
        <v>3165</v>
      </c>
      <c r="G791" s="44" t="s">
        <v>2790</v>
      </c>
      <c r="H791" s="43">
        <v>1027</v>
      </c>
      <c r="I791" s="44" t="s">
        <v>46</v>
      </c>
      <c r="J791" s="274" t="str">
        <f>IF(ISBLANK(INDEX('Policy Characteristics'!D:D,MATCH($C791,'Policy Characteristics'!$C:$C,0))),"",INDEX('Policy Characteristics'!D:D,MATCH($C791,'Policy Characteristics'!$C:$C,0)))</f>
        <v>Industry Energy Efficiency Standards</v>
      </c>
      <c r="K791" s="272" t="str">
        <f>IF(ISBLANK(INDEX('Policy Characteristics'!E:E,MATCH($C791,'Policy Characteristics'!$C:$C,0))),"",INDEX('Policy Characteristics'!E:E,MATCH($C791,'Policy Characteristics'!$C:$C,0)))</f>
        <v>indst efficiency standards</v>
      </c>
      <c r="L791" s="285">
        <f>IF(ISBLANK(INDEX('Policy Characteristics'!F:F,MATCH($C791,'Policy Characteristics'!$C:$C,0))),"",INDEX('Policy Characteristics'!F:F,MATCH($C791,'Policy Characteristics'!$C:$C,0)))</f>
        <v>0</v>
      </c>
      <c r="M791" s="285">
        <f>IF(ISBLANK(INDEX('Policy Characteristics'!G:G,MATCH($C791,'Policy Characteristics'!$C:$C,0))),"",INDEX('Policy Characteristics'!G:G,MATCH($C791,'Policy Characteristics'!$C:$C,0)))</f>
        <v>0.25</v>
      </c>
      <c r="N791" s="285">
        <f>IF(ISBLANK(INDEX('Policy Characteristics'!H:H,MATCH($C791,'Policy Characteristics'!$C:$C,0))),"",INDEX('Policy Characteristics'!H:H,MATCH($C791,'Policy Characteristics'!$C:$C,0)))</f>
        <v>0.01</v>
      </c>
      <c r="O791" s="272" t="str">
        <f>IF(ISBLANK(INDEX('Policy Characteristics'!I:I,MATCH($C791,'Policy Characteristics'!$C:$C,0))),"",INDEX('Policy Characteristics'!I:I,MATCH($C791,'Policy Characteristics'!$C:$C,0)))</f>
        <v>% reduction in energy use</v>
      </c>
      <c r="P791" s="272"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272" t="str">
        <f>IF(ISBLANK(INDEX('Policy Characteristics'!K:K,MATCH($C791,'Policy Characteristics'!$C:$C,0))),"",INDEX('Policy Characteristics'!K:K,MATCH($C791,'Policy Characteristics'!$C:$C,0)))</f>
        <v>industry-ag-main.html#eff-stds</v>
      </c>
      <c r="R791" s="272" t="str">
        <f>IF(ISBLANK(INDEX('Policy Characteristics'!L:L,MATCH($C791,'Policy Characteristics'!$C:$C,0))),"",INDEX('Policy Characteristics'!L:L,MATCH($C791,'Policy Characteristics'!$C:$C,0)))</f>
        <v>industry-energy-efficiency-standards.html</v>
      </c>
    </row>
    <row r="792" spans="1:18" s="4" customFormat="1" x14ac:dyDescent="0.25">
      <c r="A792" s="272" t="str">
        <f>IF(ISBLANK(INDEX('Policy Characteristics'!A:A,MATCH($C792,'Policy Characteristics'!$C:$C,0))),"",INDEX('Policy Characteristics'!A:A,MATCH($C792,'Policy Characteristics'!$C:$C,0)))</f>
        <v>Industry</v>
      </c>
      <c r="B792" s="272" t="str">
        <f>IF(ISBLANK(INDEX('Policy Characteristics'!B:B,MATCH($C792,'Policy Characteristics'!$C:$C,0))),"",INDEX('Policy Characteristics'!B:B,MATCH($C792,'Policy Characteristics'!$C:$C,0)))</f>
        <v>Industry Energy Efficiency Standards</v>
      </c>
      <c r="C792" s="274" t="str">
        <f t="shared" si="38"/>
        <v>Percentage Improvement in Eqpt Efficiency Standards above BAU</v>
      </c>
      <c r="D792" s="6" t="s">
        <v>3196</v>
      </c>
      <c r="E792" s="44" t="s">
        <v>2445</v>
      </c>
      <c r="F792" t="s">
        <v>3166</v>
      </c>
      <c r="G792" s="44" t="s">
        <v>2451</v>
      </c>
      <c r="H792" s="43">
        <v>1028</v>
      </c>
      <c r="I792" s="44" t="s">
        <v>45</v>
      </c>
      <c r="J792" s="274" t="str">
        <f>IF(ISBLANK(INDEX('Policy Characteristics'!D:D,MATCH($C792,'Policy Characteristics'!$C:$C,0))),"",INDEX('Policy Characteristics'!D:D,MATCH($C792,'Policy Characteristics'!$C:$C,0)))</f>
        <v>Industry Energy Efficiency Standards</v>
      </c>
      <c r="K792" s="272" t="str">
        <f>IF(ISBLANK(INDEX('Policy Characteristics'!E:E,MATCH($C792,'Policy Characteristics'!$C:$C,0))),"",INDEX('Policy Characteristics'!E:E,MATCH($C792,'Policy Characteristics'!$C:$C,0)))</f>
        <v>indst efficiency standards</v>
      </c>
      <c r="L792" s="285">
        <f>IF(ISBLANK(INDEX('Policy Characteristics'!F:F,MATCH($C792,'Policy Characteristics'!$C:$C,0))),"",INDEX('Policy Characteristics'!F:F,MATCH($C792,'Policy Characteristics'!$C:$C,0)))</f>
        <v>0</v>
      </c>
      <c r="M792" s="285">
        <f>IF(ISBLANK(INDEX('Policy Characteristics'!G:G,MATCH($C792,'Policy Characteristics'!$C:$C,0))),"",INDEX('Policy Characteristics'!G:G,MATCH($C792,'Policy Characteristics'!$C:$C,0)))</f>
        <v>0.25</v>
      </c>
      <c r="N792" s="285">
        <f>IF(ISBLANK(INDEX('Policy Characteristics'!H:H,MATCH($C792,'Policy Characteristics'!$C:$C,0))),"",INDEX('Policy Characteristics'!H:H,MATCH($C792,'Policy Characteristics'!$C:$C,0)))</f>
        <v>0.01</v>
      </c>
      <c r="O792" s="272" t="str">
        <f>IF(ISBLANK(INDEX('Policy Characteristics'!I:I,MATCH($C792,'Policy Characteristics'!$C:$C,0))),"",INDEX('Policy Characteristics'!I:I,MATCH($C792,'Policy Characteristics'!$C:$C,0)))</f>
        <v>% reduction in energy use</v>
      </c>
      <c r="P792" s="272"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272" t="str">
        <f>IF(ISBLANK(INDEX('Policy Characteristics'!K:K,MATCH($C792,'Policy Characteristics'!$C:$C,0))),"",INDEX('Policy Characteristics'!K:K,MATCH($C792,'Policy Characteristics'!$C:$C,0)))</f>
        <v>industry-ag-main.html#eff-stds</v>
      </c>
      <c r="R792" s="272" t="str">
        <f>IF(ISBLANK(INDEX('Policy Characteristics'!L:L,MATCH($C792,'Policy Characteristics'!$C:$C,0))),"",INDEX('Policy Characteristics'!L:L,MATCH($C792,'Policy Characteristics'!$C:$C,0)))</f>
        <v>industry-energy-efficiency-standards.html</v>
      </c>
    </row>
    <row r="793" spans="1:18" s="4" customFormat="1" x14ac:dyDescent="0.25">
      <c r="A793" s="272" t="str">
        <f>IF(ISBLANK(INDEX('Policy Characteristics'!A:A,MATCH($C793,'Policy Characteristics'!$C:$C,0))),"",INDEX('Policy Characteristics'!A:A,MATCH($C793,'Policy Characteristics'!$C:$C,0)))</f>
        <v>Industry</v>
      </c>
      <c r="B793" s="272" t="str">
        <f>IF(ISBLANK(INDEX('Policy Characteristics'!B:B,MATCH($C793,'Policy Characteristics'!$C:$C,0))),"",INDEX('Policy Characteristics'!B:B,MATCH($C793,'Policy Characteristics'!$C:$C,0)))</f>
        <v>Industry Energy Efficiency Standards</v>
      </c>
      <c r="C793" s="274" t="str">
        <f t="shared" si="38"/>
        <v>Percentage Improvement in Eqpt Efficiency Standards above BAU</v>
      </c>
      <c r="D793" s="6" t="s">
        <v>3196</v>
      </c>
      <c r="E793" s="44" t="s">
        <v>2446</v>
      </c>
      <c r="F793" t="s">
        <v>3166</v>
      </c>
      <c r="G793" s="44" t="s">
        <v>2454</v>
      </c>
      <c r="H793" s="43">
        <v>1029</v>
      </c>
      <c r="I793" s="44" t="s">
        <v>45</v>
      </c>
      <c r="J793" s="274" t="str">
        <f>IF(ISBLANK(INDEX('Policy Characteristics'!D:D,MATCH($C793,'Policy Characteristics'!$C:$C,0))),"",INDEX('Policy Characteristics'!D:D,MATCH($C793,'Policy Characteristics'!$C:$C,0)))</f>
        <v>Industry Energy Efficiency Standards</v>
      </c>
      <c r="K793" s="272" t="str">
        <f>IF(ISBLANK(INDEX('Policy Characteristics'!E:E,MATCH($C793,'Policy Characteristics'!$C:$C,0))),"",INDEX('Policy Characteristics'!E:E,MATCH($C793,'Policy Characteristics'!$C:$C,0)))</f>
        <v>indst efficiency standards</v>
      </c>
      <c r="L793" s="285">
        <f>IF(ISBLANK(INDEX('Policy Characteristics'!F:F,MATCH($C793,'Policy Characteristics'!$C:$C,0))),"",INDEX('Policy Characteristics'!F:F,MATCH($C793,'Policy Characteristics'!$C:$C,0)))</f>
        <v>0</v>
      </c>
      <c r="M793" s="285">
        <f>IF(ISBLANK(INDEX('Policy Characteristics'!G:G,MATCH($C793,'Policy Characteristics'!$C:$C,0))),"",INDEX('Policy Characteristics'!G:G,MATCH($C793,'Policy Characteristics'!$C:$C,0)))</f>
        <v>0.25</v>
      </c>
      <c r="N793" s="285">
        <f>IF(ISBLANK(INDEX('Policy Characteristics'!H:H,MATCH($C793,'Policy Characteristics'!$C:$C,0))),"",INDEX('Policy Characteristics'!H:H,MATCH($C793,'Policy Characteristics'!$C:$C,0)))</f>
        <v>0.01</v>
      </c>
      <c r="O793" s="272" t="str">
        <f>IF(ISBLANK(INDEX('Policy Characteristics'!I:I,MATCH($C793,'Policy Characteristics'!$C:$C,0))),"",INDEX('Policy Characteristics'!I:I,MATCH($C793,'Policy Characteristics'!$C:$C,0)))</f>
        <v>% reduction in energy use</v>
      </c>
      <c r="P793" s="272"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272" t="str">
        <f>IF(ISBLANK(INDEX('Policy Characteristics'!K:K,MATCH($C793,'Policy Characteristics'!$C:$C,0))),"",INDEX('Policy Characteristics'!K:K,MATCH($C793,'Policy Characteristics'!$C:$C,0)))</f>
        <v>industry-ag-main.html#eff-stds</v>
      </c>
      <c r="R793" s="272" t="str">
        <f>IF(ISBLANK(INDEX('Policy Characteristics'!L:L,MATCH($C793,'Policy Characteristics'!$C:$C,0))),"",INDEX('Policy Characteristics'!L:L,MATCH($C793,'Policy Characteristics'!$C:$C,0)))</f>
        <v>industry-energy-efficiency-standards.html</v>
      </c>
    </row>
    <row r="794" spans="1:18" s="4" customFormat="1" x14ac:dyDescent="0.25">
      <c r="A794" s="272" t="str">
        <f>IF(ISBLANK(INDEX('Policy Characteristics'!A:A,MATCH($C794,'Policy Characteristics'!$C:$C,0))),"",INDEX('Policy Characteristics'!A:A,MATCH($C794,'Policy Characteristics'!$C:$C,0)))</f>
        <v>Industry</v>
      </c>
      <c r="B794" s="272" t="str">
        <f>IF(ISBLANK(INDEX('Policy Characteristics'!B:B,MATCH($C794,'Policy Characteristics'!$C:$C,0))),"",INDEX('Policy Characteristics'!B:B,MATCH($C794,'Policy Characteristics'!$C:$C,0)))</f>
        <v>Industry Energy Efficiency Standards</v>
      </c>
      <c r="C794" s="274" t="str">
        <f t="shared" si="38"/>
        <v>Percentage Improvement in Eqpt Efficiency Standards above BAU</v>
      </c>
      <c r="D794" s="6" t="s">
        <v>3196</v>
      </c>
      <c r="E794" s="44" t="s">
        <v>2447</v>
      </c>
      <c r="F794" t="s">
        <v>3166</v>
      </c>
      <c r="G794" s="44" t="s">
        <v>2455</v>
      </c>
      <c r="H794" s="43">
        <v>1030</v>
      </c>
      <c r="I794" s="44" t="s">
        <v>45</v>
      </c>
      <c r="J794" s="274" t="str">
        <f>IF(ISBLANK(INDEX('Policy Characteristics'!D:D,MATCH($C794,'Policy Characteristics'!$C:$C,0))),"",INDEX('Policy Characteristics'!D:D,MATCH($C794,'Policy Characteristics'!$C:$C,0)))</f>
        <v>Industry Energy Efficiency Standards</v>
      </c>
      <c r="K794" s="272" t="str">
        <f>IF(ISBLANK(INDEX('Policy Characteristics'!E:E,MATCH($C794,'Policy Characteristics'!$C:$C,0))),"",INDEX('Policy Characteristics'!E:E,MATCH($C794,'Policy Characteristics'!$C:$C,0)))</f>
        <v>indst efficiency standards</v>
      </c>
      <c r="L794" s="285">
        <f>IF(ISBLANK(INDEX('Policy Characteristics'!F:F,MATCH($C794,'Policy Characteristics'!$C:$C,0))),"",INDEX('Policy Characteristics'!F:F,MATCH($C794,'Policy Characteristics'!$C:$C,0)))</f>
        <v>0</v>
      </c>
      <c r="M794" s="285">
        <f>IF(ISBLANK(INDEX('Policy Characteristics'!G:G,MATCH($C794,'Policy Characteristics'!$C:$C,0))),"",INDEX('Policy Characteristics'!G:G,MATCH($C794,'Policy Characteristics'!$C:$C,0)))</f>
        <v>0.25</v>
      </c>
      <c r="N794" s="285">
        <f>IF(ISBLANK(INDEX('Policy Characteristics'!H:H,MATCH($C794,'Policy Characteristics'!$C:$C,0))),"",INDEX('Policy Characteristics'!H:H,MATCH($C794,'Policy Characteristics'!$C:$C,0)))</f>
        <v>0.01</v>
      </c>
      <c r="O794" s="272" t="str">
        <f>IF(ISBLANK(INDEX('Policy Characteristics'!I:I,MATCH($C794,'Policy Characteristics'!$C:$C,0))),"",INDEX('Policy Characteristics'!I:I,MATCH($C794,'Policy Characteristics'!$C:$C,0)))</f>
        <v>% reduction in energy use</v>
      </c>
      <c r="P794" s="272"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272" t="str">
        <f>IF(ISBLANK(INDEX('Policy Characteristics'!K:K,MATCH($C794,'Policy Characteristics'!$C:$C,0))),"",INDEX('Policy Characteristics'!K:K,MATCH($C794,'Policy Characteristics'!$C:$C,0)))</f>
        <v>industry-ag-main.html#eff-stds</v>
      </c>
      <c r="R794" s="272" t="str">
        <f>IF(ISBLANK(INDEX('Policy Characteristics'!L:L,MATCH($C794,'Policy Characteristics'!$C:$C,0))),"",INDEX('Policy Characteristics'!L:L,MATCH($C794,'Policy Characteristics'!$C:$C,0)))</f>
        <v>industry-energy-efficiency-standards.html</v>
      </c>
    </row>
    <row r="795" spans="1:18" s="4" customFormat="1" x14ac:dyDescent="0.25">
      <c r="A795" s="272" t="str">
        <f>IF(ISBLANK(INDEX('Policy Characteristics'!A:A,MATCH($C795,'Policy Characteristics'!$C:$C,0))),"",INDEX('Policy Characteristics'!A:A,MATCH($C795,'Policy Characteristics'!$C:$C,0)))</f>
        <v>Industry</v>
      </c>
      <c r="B795" s="272" t="str">
        <f>IF(ISBLANK(INDEX('Policy Characteristics'!B:B,MATCH($C795,'Policy Characteristics'!$C:$C,0))),"",INDEX('Policy Characteristics'!B:B,MATCH($C795,'Policy Characteristics'!$C:$C,0)))</f>
        <v>Industry Energy Efficiency Standards</v>
      </c>
      <c r="C795" s="274" t="str">
        <f t="shared" si="38"/>
        <v>Percentage Improvement in Eqpt Efficiency Standards above BAU</v>
      </c>
      <c r="D795" s="6" t="s">
        <v>3196</v>
      </c>
      <c r="E795" s="44" t="s">
        <v>2448</v>
      </c>
      <c r="F795" t="s">
        <v>3166</v>
      </c>
      <c r="G795" s="44" t="s">
        <v>2452</v>
      </c>
      <c r="H795" s="43">
        <v>1031</v>
      </c>
      <c r="I795" s="44" t="s">
        <v>46</v>
      </c>
      <c r="J795" s="274" t="str">
        <f>IF(ISBLANK(INDEX('Policy Characteristics'!D:D,MATCH($C795,'Policy Characteristics'!$C:$C,0))),"",INDEX('Policy Characteristics'!D:D,MATCH($C795,'Policy Characteristics'!$C:$C,0)))</f>
        <v>Industry Energy Efficiency Standards</v>
      </c>
      <c r="K795" s="272" t="str">
        <f>IF(ISBLANK(INDEX('Policy Characteristics'!E:E,MATCH($C795,'Policy Characteristics'!$C:$C,0))),"",INDEX('Policy Characteristics'!E:E,MATCH($C795,'Policy Characteristics'!$C:$C,0)))</f>
        <v>indst efficiency standards</v>
      </c>
      <c r="L795" s="285">
        <f>IF(ISBLANK(INDEX('Policy Characteristics'!F:F,MATCH($C795,'Policy Characteristics'!$C:$C,0))),"",INDEX('Policy Characteristics'!F:F,MATCH($C795,'Policy Characteristics'!$C:$C,0)))</f>
        <v>0</v>
      </c>
      <c r="M795" s="285">
        <f>IF(ISBLANK(INDEX('Policy Characteristics'!G:G,MATCH($C795,'Policy Characteristics'!$C:$C,0))),"",INDEX('Policy Characteristics'!G:G,MATCH($C795,'Policy Characteristics'!$C:$C,0)))</f>
        <v>0.25</v>
      </c>
      <c r="N795" s="285">
        <f>IF(ISBLANK(INDEX('Policy Characteristics'!H:H,MATCH($C795,'Policy Characteristics'!$C:$C,0))),"",INDEX('Policy Characteristics'!H:H,MATCH($C795,'Policy Characteristics'!$C:$C,0)))</f>
        <v>0.01</v>
      </c>
      <c r="O795" s="272" t="str">
        <f>IF(ISBLANK(INDEX('Policy Characteristics'!I:I,MATCH($C795,'Policy Characteristics'!$C:$C,0))),"",INDEX('Policy Characteristics'!I:I,MATCH($C795,'Policy Characteristics'!$C:$C,0)))</f>
        <v>% reduction in energy use</v>
      </c>
      <c r="P795" s="272"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272" t="str">
        <f>IF(ISBLANK(INDEX('Policy Characteristics'!K:K,MATCH($C795,'Policy Characteristics'!$C:$C,0))),"",INDEX('Policy Characteristics'!K:K,MATCH($C795,'Policy Characteristics'!$C:$C,0)))</f>
        <v>industry-ag-main.html#eff-stds</v>
      </c>
      <c r="R795" s="272" t="str">
        <f>IF(ISBLANK(INDEX('Policy Characteristics'!L:L,MATCH($C795,'Policy Characteristics'!$C:$C,0))),"",INDEX('Policy Characteristics'!L:L,MATCH($C795,'Policy Characteristics'!$C:$C,0)))</f>
        <v>industry-energy-efficiency-standards.html</v>
      </c>
    </row>
    <row r="796" spans="1:18" s="4" customFormat="1" x14ac:dyDescent="0.25">
      <c r="A796" s="272" t="str">
        <f>IF(ISBLANK(INDEX('Policy Characteristics'!A:A,MATCH($C796,'Policy Characteristics'!$C:$C,0))),"",INDEX('Policy Characteristics'!A:A,MATCH($C796,'Policy Characteristics'!$C:$C,0)))</f>
        <v>Industry</v>
      </c>
      <c r="B796" s="272" t="str">
        <f>IF(ISBLANK(INDEX('Policy Characteristics'!B:B,MATCH($C796,'Policy Characteristics'!$C:$C,0))),"",INDEX('Policy Characteristics'!B:B,MATCH($C796,'Policy Characteristics'!$C:$C,0)))</f>
        <v>Industry Energy Efficiency Standards</v>
      </c>
      <c r="C796" s="274" t="str">
        <f t="shared" si="38"/>
        <v>Percentage Improvement in Eqpt Efficiency Standards above BAU</v>
      </c>
      <c r="D796" s="6" t="s">
        <v>3196</v>
      </c>
      <c r="E796" s="44" t="s">
        <v>2449</v>
      </c>
      <c r="F796" t="s">
        <v>3166</v>
      </c>
      <c r="G796" s="44" t="s">
        <v>2453</v>
      </c>
      <c r="H796" s="43">
        <v>1032</v>
      </c>
      <c r="I796" s="44" t="s">
        <v>45</v>
      </c>
      <c r="J796" s="274" t="str">
        <f>IF(ISBLANK(INDEX('Policy Characteristics'!D:D,MATCH($C796,'Policy Characteristics'!$C:$C,0))),"",INDEX('Policy Characteristics'!D:D,MATCH($C796,'Policy Characteristics'!$C:$C,0)))</f>
        <v>Industry Energy Efficiency Standards</v>
      </c>
      <c r="K796" s="272" t="str">
        <f>IF(ISBLANK(INDEX('Policy Characteristics'!E:E,MATCH($C796,'Policy Characteristics'!$C:$C,0))),"",INDEX('Policy Characteristics'!E:E,MATCH($C796,'Policy Characteristics'!$C:$C,0)))</f>
        <v>indst efficiency standards</v>
      </c>
      <c r="L796" s="285">
        <f>IF(ISBLANK(INDEX('Policy Characteristics'!F:F,MATCH($C796,'Policy Characteristics'!$C:$C,0))),"",INDEX('Policy Characteristics'!F:F,MATCH($C796,'Policy Characteristics'!$C:$C,0)))</f>
        <v>0</v>
      </c>
      <c r="M796" s="285">
        <f>IF(ISBLANK(INDEX('Policy Characteristics'!G:G,MATCH($C796,'Policy Characteristics'!$C:$C,0))),"",INDEX('Policy Characteristics'!G:G,MATCH($C796,'Policy Characteristics'!$C:$C,0)))</f>
        <v>0.25</v>
      </c>
      <c r="N796" s="285">
        <f>IF(ISBLANK(INDEX('Policy Characteristics'!H:H,MATCH($C796,'Policy Characteristics'!$C:$C,0))),"",INDEX('Policy Characteristics'!H:H,MATCH($C796,'Policy Characteristics'!$C:$C,0)))</f>
        <v>0.01</v>
      </c>
      <c r="O796" s="272" t="str">
        <f>IF(ISBLANK(INDEX('Policy Characteristics'!I:I,MATCH($C796,'Policy Characteristics'!$C:$C,0))),"",INDEX('Policy Characteristics'!I:I,MATCH($C796,'Policy Characteristics'!$C:$C,0)))</f>
        <v>% reduction in energy use</v>
      </c>
      <c r="P796" s="272"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272" t="str">
        <f>IF(ISBLANK(INDEX('Policy Characteristics'!K:K,MATCH($C796,'Policy Characteristics'!$C:$C,0))),"",INDEX('Policy Characteristics'!K:K,MATCH($C796,'Policy Characteristics'!$C:$C,0)))</f>
        <v>industry-ag-main.html#eff-stds</v>
      </c>
      <c r="R796" s="272" t="str">
        <f>IF(ISBLANK(INDEX('Policy Characteristics'!L:L,MATCH($C796,'Policy Characteristics'!$C:$C,0))),"",INDEX('Policy Characteristics'!L:L,MATCH($C796,'Policy Characteristics'!$C:$C,0)))</f>
        <v>industry-energy-efficiency-standards.html</v>
      </c>
    </row>
    <row r="797" spans="1:18" s="4" customFormat="1" x14ac:dyDescent="0.25">
      <c r="A797" s="272" t="str">
        <f>IF(ISBLANK(INDEX('Policy Characteristics'!A:A,MATCH($C797,'Policy Characteristics'!$C:$C,0))),"",INDEX('Policy Characteristics'!A:A,MATCH($C797,'Policy Characteristics'!$C:$C,0)))</f>
        <v>Industry</v>
      </c>
      <c r="B797" s="272" t="str">
        <f>IF(ISBLANK(INDEX('Policy Characteristics'!B:B,MATCH($C797,'Policy Characteristics'!$C:$C,0))),"",INDEX('Policy Characteristics'!B:B,MATCH($C797,'Policy Characteristics'!$C:$C,0)))</f>
        <v>Industry Energy Efficiency Standards</v>
      </c>
      <c r="C797" s="274" t="str">
        <f t="shared" si="38"/>
        <v>Percentage Improvement in Eqpt Efficiency Standards above BAU</v>
      </c>
      <c r="D797" s="6" t="s">
        <v>3196</v>
      </c>
      <c r="E797" s="44" t="s">
        <v>2450</v>
      </c>
      <c r="F797" t="s">
        <v>3166</v>
      </c>
      <c r="G797" s="44" t="s">
        <v>2456</v>
      </c>
      <c r="H797" s="43">
        <v>1033</v>
      </c>
      <c r="I797" s="44" t="s">
        <v>46</v>
      </c>
      <c r="J797" s="274" t="str">
        <f>IF(ISBLANK(INDEX('Policy Characteristics'!D:D,MATCH($C797,'Policy Characteristics'!$C:$C,0))),"",INDEX('Policy Characteristics'!D:D,MATCH($C797,'Policy Characteristics'!$C:$C,0)))</f>
        <v>Industry Energy Efficiency Standards</v>
      </c>
      <c r="K797" s="272" t="str">
        <f>IF(ISBLANK(INDEX('Policy Characteristics'!E:E,MATCH($C797,'Policy Characteristics'!$C:$C,0))),"",INDEX('Policy Characteristics'!E:E,MATCH($C797,'Policy Characteristics'!$C:$C,0)))</f>
        <v>indst efficiency standards</v>
      </c>
      <c r="L797" s="285">
        <f>IF(ISBLANK(INDEX('Policy Characteristics'!F:F,MATCH($C797,'Policy Characteristics'!$C:$C,0))),"",INDEX('Policy Characteristics'!F:F,MATCH($C797,'Policy Characteristics'!$C:$C,0)))</f>
        <v>0</v>
      </c>
      <c r="M797" s="285">
        <f>IF(ISBLANK(INDEX('Policy Characteristics'!G:G,MATCH($C797,'Policy Characteristics'!$C:$C,0))),"",INDEX('Policy Characteristics'!G:G,MATCH($C797,'Policy Characteristics'!$C:$C,0)))</f>
        <v>0.25</v>
      </c>
      <c r="N797" s="285">
        <f>IF(ISBLANK(INDEX('Policy Characteristics'!H:H,MATCH($C797,'Policy Characteristics'!$C:$C,0))),"",INDEX('Policy Characteristics'!H:H,MATCH($C797,'Policy Characteristics'!$C:$C,0)))</f>
        <v>0.01</v>
      </c>
      <c r="O797" s="272" t="str">
        <f>IF(ISBLANK(INDEX('Policy Characteristics'!I:I,MATCH($C797,'Policy Characteristics'!$C:$C,0))),"",INDEX('Policy Characteristics'!I:I,MATCH($C797,'Policy Characteristics'!$C:$C,0)))</f>
        <v>% reduction in energy use</v>
      </c>
      <c r="P797" s="272"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272" t="str">
        <f>IF(ISBLANK(INDEX('Policy Characteristics'!K:K,MATCH($C797,'Policy Characteristics'!$C:$C,0))),"",INDEX('Policy Characteristics'!K:K,MATCH($C797,'Policy Characteristics'!$C:$C,0)))</f>
        <v>industry-ag-main.html#eff-stds</v>
      </c>
      <c r="R797" s="272" t="str">
        <f>IF(ISBLANK(INDEX('Policy Characteristics'!L:L,MATCH($C797,'Policy Characteristics'!$C:$C,0))),"",INDEX('Policy Characteristics'!L:L,MATCH($C797,'Policy Characteristics'!$C:$C,0)))</f>
        <v>industry-energy-efficiency-standards.html</v>
      </c>
    </row>
    <row r="798" spans="1:18" s="4" customFormat="1" x14ac:dyDescent="0.25">
      <c r="A798" s="272" t="str">
        <f>IF(ISBLANK(INDEX('Policy Characteristics'!A:A,MATCH($C798,'Policy Characteristics'!$C:$C,0))),"",INDEX('Policy Characteristics'!A:A,MATCH($C798,'Policy Characteristics'!$C:$C,0)))</f>
        <v>Industry</v>
      </c>
      <c r="B798" s="272" t="str">
        <f>IF(ISBLANK(INDEX('Policy Characteristics'!B:B,MATCH($C798,'Policy Characteristics'!$C:$C,0))),"",INDEX('Policy Characteristics'!B:B,MATCH($C798,'Policy Characteristics'!$C:$C,0)))</f>
        <v>Industry Energy Efficiency Standards</v>
      </c>
      <c r="C798" s="274" t="str">
        <f t="shared" si="38"/>
        <v>Percentage Improvement in Eqpt Efficiency Standards above BAU</v>
      </c>
      <c r="D798" s="6" t="s">
        <v>3196</v>
      </c>
      <c r="E798" s="44" t="s">
        <v>2786</v>
      </c>
      <c r="F798" t="s">
        <v>3166</v>
      </c>
      <c r="G798" s="44" t="s">
        <v>2789</v>
      </c>
      <c r="H798" s="43">
        <v>1034</v>
      </c>
      <c r="I798" s="44" t="s">
        <v>46</v>
      </c>
      <c r="J798" s="274" t="str">
        <f>IF(ISBLANK(INDEX('Policy Characteristics'!D:D,MATCH($C798,'Policy Characteristics'!$C:$C,0))),"",INDEX('Policy Characteristics'!D:D,MATCH($C798,'Policy Characteristics'!$C:$C,0)))</f>
        <v>Industry Energy Efficiency Standards</v>
      </c>
      <c r="K798" s="272" t="str">
        <f>IF(ISBLANK(INDEX('Policy Characteristics'!E:E,MATCH($C798,'Policy Characteristics'!$C:$C,0))),"",INDEX('Policy Characteristics'!E:E,MATCH($C798,'Policy Characteristics'!$C:$C,0)))</f>
        <v>indst efficiency standards</v>
      </c>
      <c r="L798" s="285">
        <f>IF(ISBLANK(INDEX('Policy Characteristics'!F:F,MATCH($C798,'Policy Characteristics'!$C:$C,0))),"",INDEX('Policy Characteristics'!F:F,MATCH($C798,'Policy Characteristics'!$C:$C,0)))</f>
        <v>0</v>
      </c>
      <c r="M798" s="285">
        <f>IF(ISBLANK(INDEX('Policy Characteristics'!G:G,MATCH($C798,'Policy Characteristics'!$C:$C,0))),"",INDEX('Policy Characteristics'!G:G,MATCH($C798,'Policy Characteristics'!$C:$C,0)))</f>
        <v>0.25</v>
      </c>
      <c r="N798" s="285">
        <f>IF(ISBLANK(INDEX('Policy Characteristics'!H:H,MATCH($C798,'Policy Characteristics'!$C:$C,0))),"",INDEX('Policy Characteristics'!H:H,MATCH($C798,'Policy Characteristics'!$C:$C,0)))</f>
        <v>0.01</v>
      </c>
      <c r="O798" s="272" t="str">
        <f>IF(ISBLANK(INDEX('Policy Characteristics'!I:I,MATCH($C798,'Policy Characteristics'!$C:$C,0))),"",INDEX('Policy Characteristics'!I:I,MATCH($C798,'Policy Characteristics'!$C:$C,0)))</f>
        <v>% reduction in energy use</v>
      </c>
      <c r="P798" s="272"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272" t="str">
        <f>IF(ISBLANK(INDEX('Policy Characteristics'!K:K,MATCH($C798,'Policy Characteristics'!$C:$C,0))),"",INDEX('Policy Characteristics'!K:K,MATCH($C798,'Policy Characteristics'!$C:$C,0)))</f>
        <v>industry-ag-main.html#eff-stds</v>
      </c>
      <c r="R798" s="272" t="str">
        <f>IF(ISBLANK(INDEX('Policy Characteristics'!L:L,MATCH($C798,'Policy Characteristics'!$C:$C,0))),"",INDEX('Policy Characteristics'!L:L,MATCH($C798,'Policy Characteristics'!$C:$C,0)))</f>
        <v>industry-energy-efficiency-standards.html</v>
      </c>
    </row>
    <row r="799" spans="1:18" s="4" customFormat="1" x14ac:dyDescent="0.25">
      <c r="A799" s="272" t="str">
        <f>IF(ISBLANK(INDEX('Policy Characteristics'!A:A,MATCH($C799,'Policy Characteristics'!$C:$C,0))),"",INDEX('Policy Characteristics'!A:A,MATCH($C799,'Policy Characteristics'!$C:$C,0)))</f>
        <v>Industry</v>
      </c>
      <c r="B799" s="272" t="str">
        <f>IF(ISBLANK(INDEX('Policy Characteristics'!B:B,MATCH($C799,'Policy Characteristics'!$C:$C,0))),"",INDEX('Policy Characteristics'!B:B,MATCH($C799,'Policy Characteristics'!$C:$C,0)))</f>
        <v>Industry Energy Efficiency Standards</v>
      </c>
      <c r="C799" s="274" t="str">
        <f t="shared" si="38"/>
        <v>Percentage Improvement in Eqpt Efficiency Standards above BAU</v>
      </c>
      <c r="D799" s="6" t="s">
        <v>3196</v>
      </c>
      <c r="E799" s="44" t="s">
        <v>2787</v>
      </c>
      <c r="F799" t="s">
        <v>3166</v>
      </c>
      <c r="G799" s="44" t="s">
        <v>2791</v>
      </c>
      <c r="H799" s="43">
        <v>1035</v>
      </c>
      <c r="I799" s="44" t="s">
        <v>45</v>
      </c>
      <c r="J799" s="274" t="str">
        <f>IF(ISBLANK(INDEX('Policy Characteristics'!D:D,MATCH($C799,'Policy Characteristics'!$C:$C,0))),"",INDEX('Policy Characteristics'!D:D,MATCH($C799,'Policy Characteristics'!$C:$C,0)))</f>
        <v>Industry Energy Efficiency Standards</v>
      </c>
      <c r="K799" s="272" t="str">
        <f>IF(ISBLANK(INDEX('Policy Characteristics'!E:E,MATCH($C799,'Policy Characteristics'!$C:$C,0))),"",INDEX('Policy Characteristics'!E:E,MATCH($C799,'Policy Characteristics'!$C:$C,0)))</f>
        <v>indst efficiency standards</v>
      </c>
      <c r="L799" s="285">
        <f>IF(ISBLANK(INDEX('Policy Characteristics'!F:F,MATCH($C799,'Policy Characteristics'!$C:$C,0))),"",INDEX('Policy Characteristics'!F:F,MATCH($C799,'Policy Characteristics'!$C:$C,0)))</f>
        <v>0</v>
      </c>
      <c r="M799" s="285">
        <f>IF(ISBLANK(INDEX('Policy Characteristics'!G:G,MATCH($C799,'Policy Characteristics'!$C:$C,0))),"",INDEX('Policy Characteristics'!G:G,MATCH($C799,'Policy Characteristics'!$C:$C,0)))</f>
        <v>0.25</v>
      </c>
      <c r="N799" s="285">
        <f>IF(ISBLANK(INDEX('Policy Characteristics'!H:H,MATCH($C799,'Policy Characteristics'!$C:$C,0))),"",INDEX('Policy Characteristics'!H:H,MATCH($C799,'Policy Characteristics'!$C:$C,0)))</f>
        <v>0.01</v>
      </c>
      <c r="O799" s="272" t="str">
        <f>IF(ISBLANK(INDEX('Policy Characteristics'!I:I,MATCH($C799,'Policy Characteristics'!$C:$C,0))),"",INDEX('Policy Characteristics'!I:I,MATCH($C799,'Policy Characteristics'!$C:$C,0)))</f>
        <v>% reduction in energy use</v>
      </c>
      <c r="P799" s="272"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272" t="str">
        <f>IF(ISBLANK(INDEX('Policy Characteristics'!K:K,MATCH($C799,'Policy Characteristics'!$C:$C,0))),"",INDEX('Policy Characteristics'!K:K,MATCH($C799,'Policy Characteristics'!$C:$C,0)))</f>
        <v>industry-ag-main.html#eff-stds</v>
      </c>
      <c r="R799" s="272" t="str">
        <f>IF(ISBLANK(INDEX('Policy Characteristics'!L:L,MATCH($C799,'Policy Characteristics'!$C:$C,0))),"",INDEX('Policy Characteristics'!L:L,MATCH($C799,'Policy Characteristics'!$C:$C,0)))</f>
        <v>industry-energy-efficiency-standards.html</v>
      </c>
    </row>
    <row r="800" spans="1:18" s="4" customFormat="1" x14ac:dyDescent="0.25">
      <c r="A800" s="272" t="str">
        <f>IF(ISBLANK(INDEX('Policy Characteristics'!A:A,MATCH($C800,'Policy Characteristics'!$C:$C,0))),"",INDEX('Policy Characteristics'!A:A,MATCH($C800,'Policy Characteristics'!$C:$C,0)))</f>
        <v>Industry</v>
      </c>
      <c r="B800" s="272" t="str">
        <f>IF(ISBLANK(INDEX('Policy Characteristics'!B:B,MATCH($C800,'Policy Characteristics'!$C:$C,0))),"",INDEX('Policy Characteristics'!B:B,MATCH($C800,'Policy Characteristics'!$C:$C,0)))</f>
        <v>Industry Energy Efficiency Standards</v>
      </c>
      <c r="C800" s="274" t="str">
        <f t="shared" si="38"/>
        <v>Percentage Improvement in Eqpt Efficiency Standards above BAU</v>
      </c>
      <c r="D800" s="6" t="s">
        <v>3196</v>
      </c>
      <c r="E800" s="44" t="s">
        <v>2788</v>
      </c>
      <c r="F800" t="s">
        <v>3166</v>
      </c>
      <c r="G800" s="44" t="s">
        <v>2792</v>
      </c>
      <c r="H800" s="43">
        <v>1036</v>
      </c>
      <c r="I800" s="44" t="s">
        <v>45</v>
      </c>
      <c r="J800" s="274" t="str">
        <f>IF(ISBLANK(INDEX('Policy Characteristics'!D:D,MATCH($C800,'Policy Characteristics'!$C:$C,0))),"",INDEX('Policy Characteristics'!D:D,MATCH($C800,'Policy Characteristics'!$C:$C,0)))</f>
        <v>Industry Energy Efficiency Standards</v>
      </c>
      <c r="K800" s="272" t="str">
        <f>IF(ISBLANK(INDEX('Policy Characteristics'!E:E,MATCH($C800,'Policy Characteristics'!$C:$C,0))),"",INDEX('Policy Characteristics'!E:E,MATCH($C800,'Policy Characteristics'!$C:$C,0)))</f>
        <v>indst efficiency standards</v>
      </c>
      <c r="L800" s="285">
        <f>IF(ISBLANK(INDEX('Policy Characteristics'!F:F,MATCH($C800,'Policy Characteristics'!$C:$C,0))),"",INDEX('Policy Characteristics'!F:F,MATCH($C800,'Policy Characteristics'!$C:$C,0)))</f>
        <v>0</v>
      </c>
      <c r="M800" s="285">
        <f>IF(ISBLANK(INDEX('Policy Characteristics'!G:G,MATCH($C800,'Policy Characteristics'!$C:$C,0))),"",INDEX('Policy Characteristics'!G:G,MATCH($C800,'Policy Characteristics'!$C:$C,0)))</f>
        <v>0.25</v>
      </c>
      <c r="N800" s="285">
        <f>IF(ISBLANK(INDEX('Policy Characteristics'!H:H,MATCH($C800,'Policy Characteristics'!$C:$C,0))),"",INDEX('Policy Characteristics'!H:H,MATCH($C800,'Policy Characteristics'!$C:$C,0)))</f>
        <v>0.01</v>
      </c>
      <c r="O800" s="272" t="str">
        <f>IF(ISBLANK(INDEX('Policy Characteristics'!I:I,MATCH($C800,'Policy Characteristics'!$C:$C,0))),"",INDEX('Policy Characteristics'!I:I,MATCH($C800,'Policy Characteristics'!$C:$C,0)))</f>
        <v>% reduction in energy use</v>
      </c>
      <c r="P800" s="272"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272" t="str">
        <f>IF(ISBLANK(INDEX('Policy Characteristics'!K:K,MATCH($C800,'Policy Characteristics'!$C:$C,0))),"",INDEX('Policy Characteristics'!K:K,MATCH($C800,'Policy Characteristics'!$C:$C,0)))</f>
        <v>industry-ag-main.html#eff-stds</v>
      </c>
      <c r="R800" s="272" t="str">
        <f>IF(ISBLANK(INDEX('Policy Characteristics'!L:L,MATCH($C800,'Policy Characteristics'!$C:$C,0))),"",INDEX('Policy Characteristics'!L:L,MATCH($C800,'Policy Characteristics'!$C:$C,0)))</f>
        <v>industry-energy-efficiency-standards.html</v>
      </c>
    </row>
    <row r="801" spans="1:18" s="4" customFormat="1" x14ac:dyDescent="0.25">
      <c r="A801" s="272" t="str">
        <f>IF(ISBLANK(INDEX('Policy Characteristics'!A:A,MATCH($C801,'Policy Characteristics'!$C:$C,0))),"",INDEX('Policy Characteristics'!A:A,MATCH($C801,'Policy Characteristics'!$C:$C,0)))</f>
        <v>Industry</v>
      </c>
      <c r="B801" s="272" t="str">
        <f>IF(ISBLANK(INDEX('Policy Characteristics'!B:B,MATCH($C801,'Policy Characteristics'!$C:$C,0))),"",INDEX('Policy Characteristics'!B:B,MATCH($C801,'Policy Characteristics'!$C:$C,0)))</f>
        <v>Industry Energy Efficiency Standards</v>
      </c>
      <c r="C801" s="274" t="str">
        <f t="shared" si="38"/>
        <v>Percentage Improvement in Eqpt Efficiency Standards above BAU</v>
      </c>
      <c r="D801" s="6" t="s">
        <v>3196</v>
      </c>
      <c r="E801" s="44" t="s">
        <v>2785</v>
      </c>
      <c r="F801" t="s">
        <v>3166</v>
      </c>
      <c r="G801" s="44" t="s">
        <v>2790</v>
      </c>
      <c r="H801" s="43">
        <v>1037</v>
      </c>
      <c r="I801" s="44" t="s">
        <v>46</v>
      </c>
      <c r="J801" s="274" t="str">
        <f>IF(ISBLANK(INDEX('Policy Characteristics'!D:D,MATCH($C801,'Policy Characteristics'!$C:$C,0))),"",INDEX('Policy Characteristics'!D:D,MATCH($C801,'Policy Characteristics'!$C:$C,0)))</f>
        <v>Industry Energy Efficiency Standards</v>
      </c>
      <c r="K801" s="272" t="str">
        <f>IF(ISBLANK(INDEX('Policy Characteristics'!E:E,MATCH($C801,'Policy Characteristics'!$C:$C,0))),"",INDEX('Policy Characteristics'!E:E,MATCH($C801,'Policy Characteristics'!$C:$C,0)))</f>
        <v>indst efficiency standards</v>
      </c>
      <c r="L801" s="285">
        <f>IF(ISBLANK(INDEX('Policy Characteristics'!F:F,MATCH($C801,'Policy Characteristics'!$C:$C,0))),"",INDEX('Policy Characteristics'!F:F,MATCH($C801,'Policy Characteristics'!$C:$C,0)))</f>
        <v>0</v>
      </c>
      <c r="M801" s="285">
        <f>IF(ISBLANK(INDEX('Policy Characteristics'!G:G,MATCH($C801,'Policy Characteristics'!$C:$C,0))),"",INDEX('Policy Characteristics'!G:G,MATCH($C801,'Policy Characteristics'!$C:$C,0)))</f>
        <v>0.25</v>
      </c>
      <c r="N801" s="285">
        <f>IF(ISBLANK(INDEX('Policy Characteristics'!H:H,MATCH($C801,'Policy Characteristics'!$C:$C,0))),"",INDEX('Policy Characteristics'!H:H,MATCH($C801,'Policy Characteristics'!$C:$C,0)))</f>
        <v>0.01</v>
      </c>
      <c r="O801" s="272" t="str">
        <f>IF(ISBLANK(INDEX('Policy Characteristics'!I:I,MATCH($C801,'Policy Characteristics'!$C:$C,0))),"",INDEX('Policy Characteristics'!I:I,MATCH($C801,'Policy Characteristics'!$C:$C,0)))</f>
        <v>% reduction in energy use</v>
      </c>
      <c r="P801" s="272"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272" t="str">
        <f>IF(ISBLANK(INDEX('Policy Characteristics'!K:K,MATCH($C801,'Policy Characteristics'!$C:$C,0))),"",INDEX('Policy Characteristics'!K:K,MATCH($C801,'Policy Characteristics'!$C:$C,0)))</f>
        <v>industry-ag-main.html#eff-stds</v>
      </c>
      <c r="R801" s="272" t="str">
        <f>IF(ISBLANK(INDEX('Policy Characteristics'!L:L,MATCH($C801,'Policy Characteristics'!$C:$C,0))),"",INDEX('Policy Characteristics'!L:L,MATCH($C801,'Policy Characteristics'!$C:$C,0)))</f>
        <v>industry-energy-efficiency-standards.html</v>
      </c>
    </row>
    <row r="802" spans="1:18" s="4" customFormat="1" x14ac:dyDescent="0.25">
      <c r="A802" s="272" t="str">
        <f>IF(ISBLANK(INDEX('Policy Characteristics'!A:A,MATCH($C802,'Policy Characteristics'!$C:$C,0))),"",INDEX('Policy Characteristics'!A:A,MATCH($C802,'Policy Characteristics'!$C:$C,0)))</f>
        <v>Industry</v>
      </c>
      <c r="B802" s="272" t="str">
        <f>IF(ISBLANK(INDEX('Policy Characteristics'!B:B,MATCH($C802,'Policy Characteristics'!$C:$C,0))),"",INDEX('Policy Characteristics'!B:B,MATCH($C802,'Policy Characteristics'!$C:$C,0)))</f>
        <v>Industry Energy Efficiency Standards</v>
      </c>
      <c r="C802" s="274" t="str">
        <f t="shared" si="38"/>
        <v>Percentage Improvement in Eqpt Efficiency Standards above BAU</v>
      </c>
      <c r="D802" s="6" t="s">
        <v>3197</v>
      </c>
      <c r="E802" s="44" t="s">
        <v>2445</v>
      </c>
      <c r="F802" t="s">
        <v>3167</v>
      </c>
      <c r="G802" s="44" t="s">
        <v>2451</v>
      </c>
      <c r="H802" s="43">
        <v>1038</v>
      </c>
      <c r="I802" s="44" t="s">
        <v>45</v>
      </c>
      <c r="J802" s="274" t="str">
        <f>IF(ISBLANK(INDEX('Policy Characteristics'!D:D,MATCH($C802,'Policy Characteristics'!$C:$C,0))),"",INDEX('Policy Characteristics'!D:D,MATCH($C802,'Policy Characteristics'!$C:$C,0)))</f>
        <v>Industry Energy Efficiency Standards</v>
      </c>
      <c r="K802" s="272" t="str">
        <f>IF(ISBLANK(INDEX('Policy Characteristics'!E:E,MATCH($C802,'Policy Characteristics'!$C:$C,0))),"",INDEX('Policy Characteristics'!E:E,MATCH($C802,'Policy Characteristics'!$C:$C,0)))</f>
        <v>indst efficiency standards</v>
      </c>
      <c r="L802" s="285">
        <f>IF(ISBLANK(INDEX('Policy Characteristics'!F:F,MATCH($C802,'Policy Characteristics'!$C:$C,0))),"",INDEX('Policy Characteristics'!F:F,MATCH($C802,'Policy Characteristics'!$C:$C,0)))</f>
        <v>0</v>
      </c>
      <c r="M802" s="285">
        <f>IF(ISBLANK(INDEX('Policy Characteristics'!G:G,MATCH($C802,'Policy Characteristics'!$C:$C,0))),"",INDEX('Policy Characteristics'!G:G,MATCH($C802,'Policy Characteristics'!$C:$C,0)))</f>
        <v>0.25</v>
      </c>
      <c r="N802" s="285">
        <f>IF(ISBLANK(INDEX('Policy Characteristics'!H:H,MATCH($C802,'Policy Characteristics'!$C:$C,0))),"",INDEX('Policy Characteristics'!H:H,MATCH($C802,'Policy Characteristics'!$C:$C,0)))</f>
        <v>0.01</v>
      </c>
      <c r="O802" s="272" t="str">
        <f>IF(ISBLANK(INDEX('Policy Characteristics'!I:I,MATCH($C802,'Policy Characteristics'!$C:$C,0))),"",INDEX('Policy Characteristics'!I:I,MATCH($C802,'Policy Characteristics'!$C:$C,0)))</f>
        <v>% reduction in energy use</v>
      </c>
      <c r="P802" s="272"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272" t="str">
        <f>IF(ISBLANK(INDEX('Policy Characteristics'!K:K,MATCH($C802,'Policy Characteristics'!$C:$C,0))),"",INDEX('Policy Characteristics'!K:K,MATCH($C802,'Policy Characteristics'!$C:$C,0)))</f>
        <v>industry-ag-main.html#eff-stds</v>
      </c>
      <c r="R802" s="272" t="str">
        <f>IF(ISBLANK(INDEX('Policy Characteristics'!L:L,MATCH($C802,'Policy Characteristics'!$C:$C,0))),"",INDEX('Policy Characteristics'!L:L,MATCH($C802,'Policy Characteristics'!$C:$C,0)))</f>
        <v>industry-energy-efficiency-standards.html</v>
      </c>
    </row>
    <row r="803" spans="1:18" s="4" customFormat="1" x14ac:dyDescent="0.25">
      <c r="A803" s="272" t="str">
        <f>IF(ISBLANK(INDEX('Policy Characteristics'!A:A,MATCH($C803,'Policy Characteristics'!$C:$C,0))),"",INDEX('Policy Characteristics'!A:A,MATCH($C803,'Policy Characteristics'!$C:$C,0)))</f>
        <v>Industry</v>
      </c>
      <c r="B803" s="272" t="str">
        <f>IF(ISBLANK(INDEX('Policy Characteristics'!B:B,MATCH($C803,'Policy Characteristics'!$C:$C,0))),"",INDEX('Policy Characteristics'!B:B,MATCH($C803,'Policy Characteristics'!$C:$C,0)))</f>
        <v>Industry Energy Efficiency Standards</v>
      </c>
      <c r="C803" s="274" t="str">
        <f t="shared" si="38"/>
        <v>Percentage Improvement in Eqpt Efficiency Standards above BAU</v>
      </c>
      <c r="D803" s="6" t="s">
        <v>3197</v>
      </c>
      <c r="E803" s="44" t="s">
        <v>2446</v>
      </c>
      <c r="F803" t="s">
        <v>3167</v>
      </c>
      <c r="G803" s="44" t="s">
        <v>2454</v>
      </c>
      <c r="H803" s="43">
        <v>1039</v>
      </c>
      <c r="I803" s="44" t="s">
        <v>45</v>
      </c>
      <c r="J803" s="274" t="str">
        <f>IF(ISBLANK(INDEX('Policy Characteristics'!D:D,MATCH($C803,'Policy Characteristics'!$C:$C,0))),"",INDEX('Policy Characteristics'!D:D,MATCH($C803,'Policy Characteristics'!$C:$C,0)))</f>
        <v>Industry Energy Efficiency Standards</v>
      </c>
      <c r="K803" s="272" t="str">
        <f>IF(ISBLANK(INDEX('Policy Characteristics'!E:E,MATCH($C803,'Policy Characteristics'!$C:$C,0))),"",INDEX('Policy Characteristics'!E:E,MATCH($C803,'Policy Characteristics'!$C:$C,0)))</f>
        <v>indst efficiency standards</v>
      </c>
      <c r="L803" s="285">
        <f>IF(ISBLANK(INDEX('Policy Characteristics'!F:F,MATCH($C803,'Policy Characteristics'!$C:$C,0))),"",INDEX('Policy Characteristics'!F:F,MATCH($C803,'Policy Characteristics'!$C:$C,0)))</f>
        <v>0</v>
      </c>
      <c r="M803" s="285">
        <f>IF(ISBLANK(INDEX('Policy Characteristics'!G:G,MATCH($C803,'Policy Characteristics'!$C:$C,0))),"",INDEX('Policy Characteristics'!G:G,MATCH($C803,'Policy Characteristics'!$C:$C,0)))</f>
        <v>0.25</v>
      </c>
      <c r="N803" s="285">
        <f>IF(ISBLANK(INDEX('Policy Characteristics'!H:H,MATCH($C803,'Policy Characteristics'!$C:$C,0))),"",INDEX('Policy Characteristics'!H:H,MATCH($C803,'Policy Characteristics'!$C:$C,0)))</f>
        <v>0.01</v>
      </c>
      <c r="O803" s="272" t="str">
        <f>IF(ISBLANK(INDEX('Policy Characteristics'!I:I,MATCH($C803,'Policy Characteristics'!$C:$C,0))),"",INDEX('Policy Characteristics'!I:I,MATCH($C803,'Policy Characteristics'!$C:$C,0)))</f>
        <v>% reduction in energy use</v>
      </c>
      <c r="P803" s="272"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272" t="str">
        <f>IF(ISBLANK(INDEX('Policy Characteristics'!K:K,MATCH($C803,'Policy Characteristics'!$C:$C,0))),"",INDEX('Policy Characteristics'!K:K,MATCH($C803,'Policy Characteristics'!$C:$C,0)))</f>
        <v>industry-ag-main.html#eff-stds</v>
      </c>
      <c r="R803" s="272" t="str">
        <f>IF(ISBLANK(INDEX('Policy Characteristics'!L:L,MATCH($C803,'Policy Characteristics'!$C:$C,0))),"",INDEX('Policy Characteristics'!L:L,MATCH($C803,'Policy Characteristics'!$C:$C,0)))</f>
        <v>industry-energy-efficiency-standards.html</v>
      </c>
    </row>
    <row r="804" spans="1:18" s="4" customFormat="1" x14ac:dyDescent="0.25">
      <c r="A804" s="272" t="str">
        <f>IF(ISBLANK(INDEX('Policy Characteristics'!A:A,MATCH($C804,'Policy Characteristics'!$C:$C,0))),"",INDEX('Policy Characteristics'!A:A,MATCH($C804,'Policy Characteristics'!$C:$C,0)))</f>
        <v>Industry</v>
      </c>
      <c r="B804" s="272" t="str">
        <f>IF(ISBLANK(INDEX('Policy Characteristics'!B:B,MATCH($C804,'Policy Characteristics'!$C:$C,0))),"",INDEX('Policy Characteristics'!B:B,MATCH($C804,'Policy Characteristics'!$C:$C,0)))</f>
        <v>Industry Energy Efficiency Standards</v>
      </c>
      <c r="C804" s="274" t="str">
        <f t="shared" si="38"/>
        <v>Percentage Improvement in Eqpt Efficiency Standards above BAU</v>
      </c>
      <c r="D804" s="6" t="s">
        <v>3197</v>
      </c>
      <c r="E804" s="44" t="s">
        <v>2447</v>
      </c>
      <c r="F804" t="s">
        <v>3167</v>
      </c>
      <c r="G804" s="44" t="s">
        <v>2455</v>
      </c>
      <c r="H804" s="43">
        <v>1040</v>
      </c>
      <c r="I804" s="44" t="s">
        <v>45</v>
      </c>
      <c r="J804" s="274" t="str">
        <f>IF(ISBLANK(INDEX('Policy Characteristics'!D:D,MATCH($C804,'Policy Characteristics'!$C:$C,0))),"",INDEX('Policy Characteristics'!D:D,MATCH($C804,'Policy Characteristics'!$C:$C,0)))</f>
        <v>Industry Energy Efficiency Standards</v>
      </c>
      <c r="K804" s="272" t="str">
        <f>IF(ISBLANK(INDEX('Policy Characteristics'!E:E,MATCH($C804,'Policy Characteristics'!$C:$C,0))),"",INDEX('Policy Characteristics'!E:E,MATCH($C804,'Policy Characteristics'!$C:$C,0)))</f>
        <v>indst efficiency standards</v>
      </c>
      <c r="L804" s="285">
        <f>IF(ISBLANK(INDEX('Policy Characteristics'!F:F,MATCH($C804,'Policy Characteristics'!$C:$C,0))),"",INDEX('Policy Characteristics'!F:F,MATCH($C804,'Policy Characteristics'!$C:$C,0)))</f>
        <v>0</v>
      </c>
      <c r="M804" s="285">
        <f>IF(ISBLANK(INDEX('Policy Characteristics'!G:G,MATCH($C804,'Policy Characteristics'!$C:$C,0))),"",INDEX('Policy Characteristics'!G:G,MATCH($C804,'Policy Characteristics'!$C:$C,0)))</f>
        <v>0.25</v>
      </c>
      <c r="N804" s="285">
        <f>IF(ISBLANK(INDEX('Policy Characteristics'!H:H,MATCH($C804,'Policy Characteristics'!$C:$C,0))),"",INDEX('Policy Characteristics'!H:H,MATCH($C804,'Policy Characteristics'!$C:$C,0)))</f>
        <v>0.01</v>
      </c>
      <c r="O804" s="272" t="str">
        <f>IF(ISBLANK(INDEX('Policy Characteristics'!I:I,MATCH($C804,'Policy Characteristics'!$C:$C,0))),"",INDEX('Policy Characteristics'!I:I,MATCH($C804,'Policy Characteristics'!$C:$C,0)))</f>
        <v>% reduction in energy use</v>
      </c>
      <c r="P804" s="272"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272" t="str">
        <f>IF(ISBLANK(INDEX('Policy Characteristics'!K:K,MATCH($C804,'Policy Characteristics'!$C:$C,0))),"",INDEX('Policy Characteristics'!K:K,MATCH($C804,'Policy Characteristics'!$C:$C,0)))</f>
        <v>industry-ag-main.html#eff-stds</v>
      </c>
      <c r="R804" s="272" t="str">
        <f>IF(ISBLANK(INDEX('Policy Characteristics'!L:L,MATCH($C804,'Policy Characteristics'!$C:$C,0))),"",INDEX('Policy Characteristics'!L:L,MATCH($C804,'Policy Characteristics'!$C:$C,0)))</f>
        <v>industry-energy-efficiency-standards.html</v>
      </c>
    </row>
    <row r="805" spans="1:18" s="4" customFormat="1" x14ac:dyDescent="0.25">
      <c r="A805" s="272" t="str">
        <f>IF(ISBLANK(INDEX('Policy Characteristics'!A:A,MATCH($C805,'Policy Characteristics'!$C:$C,0))),"",INDEX('Policy Characteristics'!A:A,MATCH($C805,'Policy Characteristics'!$C:$C,0)))</f>
        <v>Industry</v>
      </c>
      <c r="B805" s="272" t="str">
        <f>IF(ISBLANK(INDEX('Policy Characteristics'!B:B,MATCH($C805,'Policy Characteristics'!$C:$C,0))),"",INDEX('Policy Characteristics'!B:B,MATCH($C805,'Policy Characteristics'!$C:$C,0)))</f>
        <v>Industry Energy Efficiency Standards</v>
      </c>
      <c r="C805" s="274" t="str">
        <f t="shared" si="38"/>
        <v>Percentage Improvement in Eqpt Efficiency Standards above BAU</v>
      </c>
      <c r="D805" s="6" t="s">
        <v>3197</v>
      </c>
      <c r="E805" s="44" t="s">
        <v>2448</v>
      </c>
      <c r="F805" t="s">
        <v>3167</v>
      </c>
      <c r="G805" s="44" t="s">
        <v>2452</v>
      </c>
      <c r="H805" s="43">
        <v>1041</v>
      </c>
      <c r="I805" s="44" t="s">
        <v>45</v>
      </c>
      <c r="J805" s="274" t="str">
        <f>IF(ISBLANK(INDEX('Policy Characteristics'!D:D,MATCH($C805,'Policy Characteristics'!$C:$C,0))),"",INDEX('Policy Characteristics'!D:D,MATCH($C805,'Policy Characteristics'!$C:$C,0)))</f>
        <v>Industry Energy Efficiency Standards</v>
      </c>
      <c r="K805" s="272" t="str">
        <f>IF(ISBLANK(INDEX('Policy Characteristics'!E:E,MATCH($C805,'Policy Characteristics'!$C:$C,0))),"",INDEX('Policy Characteristics'!E:E,MATCH($C805,'Policy Characteristics'!$C:$C,0)))</f>
        <v>indst efficiency standards</v>
      </c>
      <c r="L805" s="285">
        <f>IF(ISBLANK(INDEX('Policy Characteristics'!F:F,MATCH($C805,'Policy Characteristics'!$C:$C,0))),"",INDEX('Policy Characteristics'!F:F,MATCH($C805,'Policy Characteristics'!$C:$C,0)))</f>
        <v>0</v>
      </c>
      <c r="M805" s="285">
        <f>IF(ISBLANK(INDEX('Policy Characteristics'!G:G,MATCH($C805,'Policy Characteristics'!$C:$C,0))),"",INDEX('Policy Characteristics'!G:G,MATCH($C805,'Policy Characteristics'!$C:$C,0)))</f>
        <v>0.25</v>
      </c>
      <c r="N805" s="285">
        <f>IF(ISBLANK(INDEX('Policy Characteristics'!H:H,MATCH($C805,'Policy Characteristics'!$C:$C,0))),"",INDEX('Policy Characteristics'!H:H,MATCH($C805,'Policy Characteristics'!$C:$C,0)))</f>
        <v>0.01</v>
      </c>
      <c r="O805" s="272" t="str">
        <f>IF(ISBLANK(INDEX('Policy Characteristics'!I:I,MATCH($C805,'Policy Characteristics'!$C:$C,0))),"",INDEX('Policy Characteristics'!I:I,MATCH($C805,'Policy Characteristics'!$C:$C,0)))</f>
        <v>% reduction in energy use</v>
      </c>
      <c r="P805" s="272"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272" t="str">
        <f>IF(ISBLANK(INDEX('Policy Characteristics'!K:K,MATCH($C805,'Policy Characteristics'!$C:$C,0))),"",INDEX('Policy Characteristics'!K:K,MATCH($C805,'Policy Characteristics'!$C:$C,0)))</f>
        <v>industry-ag-main.html#eff-stds</v>
      </c>
      <c r="R805" s="272" t="str">
        <f>IF(ISBLANK(INDEX('Policy Characteristics'!L:L,MATCH($C805,'Policy Characteristics'!$C:$C,0))),"",INDEX('Policy Characteristics'!L:L,MATCH($C805,'Policy Characteristics'!$C:$C,0)))</f>
        <v>industry-energy-efficiency-standards.html</v>
      </c>
    </row>
    <row r="806" spans="1:18" s="4" customFormat="1" x14ac:dyDescent="0.25">
      <c r="A806" s="272" t="str">
        <f>IF(ISBLANK(INDEX('Policy Characteristics'!A:A,MATCH($C806,'Policy Characteristics'!$C:$C,0))),"",INDEX('Policy Characteristics'!A:A,MATCH($C806,'Policy Characteristics'!$C:$C,0)))</f>
        <v>Industry</v>
      </c>
      <c r="B806" s="272" t="str">
        <f>IF(ISBLANK(INDEX('Policy Characteristics'!B:B,MATCH($C806,'Policy Characteristics'!$C:$C,0))),"",INDEX('Policy Characteristics'!B:B,MATCH($C806,'Policy Characteristics'!$C:$C,0)))</f>
        <v>Industry Energy Efficiency Standards</v>
      </c>
      <c r="C806" s="274" t="str">
        <f t="shared" si="38"/>
        <v>Percentage Improvement in Eqpt Efficiency Standards above BAU</v>
      </c>
      <c r="D806" s="6" t="s">
        <v>3197</v>
      </c>
      <c r="E806" s="44" t="s">
        <v>2449</v>
      </c>
      <c r="F806" t="s">
        <v>3167</v>
      </c>
      <c r="G806" s="44" t="s">
        <v>2453</v>
      </c>
      <c r="H806" s="43">
        <v>1042</v>
      </c>
      <c r="I806" s="44" t="s">
        <v>46</v>
      </c>
      <c r="J806" s="274" t="str">
        <f>IF(ISBLANK(INDEX('Policy Characteristics'!D:D,MATCH($C806,'Policy Characteristics'!$C:$C,0))),"",INDEX('Policy Characteristics'!D:D,MATCH($C806,'Policy Characteristics'!$C:$C,0)))</f>
        <v>Industry Energy Efficiency Standards</v>
      </c>
      <c r="K806" s="272" t="str">
        <f>IF(ISBLANK(INDEX('Policy Characteristics'!E:E,MATCH($C806,'Policy Characteristics'!$C:$C,0))),"",INDEX('Policy Characteristics'!E:E,MATCH($C806,'Policy Characteristics'!$C:$C,0)))</f>
        <v>indst efficiency standards</v>
      </c>
      <c r="L806" s="285">
        <f>IF(ISBLANK(INDEX('Policy Characteristics'!F:F,MATCH($C806,'Policy Characteristics'!$C:$C,0))),"",INDEX('Policy Characteristics'!F:F,MATCH($C806,'Policy Characteristics'!$C:$C,0)))</f>
        <v>0</v>
      </c>
      <c r="M806" s="285">
        <f>IF(ISBLANK(INDEX('Policy Characteristics'!G:G,MATCH($C806,'Policy Characteristics'!$C:$C,0))),"",INDEX('Policy Characteristics'!G:G,MATCH($C806,'Policy Characteristics'!$C:$C,0)))</f>
        <v>0.25</v>
      </c>
      <c r="N806" s="285">
        <f>IF(ISBLANK(INDEX('Policy Characteristics'!H:H,MATCH($C806,'Policy Characteristics'!$C:$C,0))),"",INDEX('Policy Characteristics'!H:H,MATCH($C806,'Policy Characteristics'!$C:$C,0)))</f>
        <v>0.01</v>
      </c>
      <c r="O806" s="272" t="str">
        <f>IF(ISBLANK(INDEX('Policy Characteristics'!I:I,MATCH($C806,'Policy Characteristics'!$C:$C,0))),"",INDEX('Policy Characteristics'!I:I,MATCH($C806,'Policy Characteristics'!$C:$C,0)))</f>
        <v>% reduction in energy use</v>
      </c>
      <c r="P806" s="272"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272" t="str">
        <f>IF(ISBLANK(INDEX('Policy Characteristics'!K:K,MATCH($C806,'Policy Characteristics'!$C:$C,0))),"",INDEX('Policy Characteristics'!K:K,MATCH($C806,'Policy Characteristics'!$C:$C,0)))</f>
        <v>industry-ag-main.html#eff-stds</v>
      </c>
      <c r="R806" s="272" t="str">
        <f>IF(ISBLANK(INDEX('Policy Characteristics'!L:L,MATCH($C806,'Policy Characteristics'!$C:$C,0))),"",INDEX('Policy Characteristics'!L:L,MATCH($C806,'Policy Characteristics'!$C:$C,0)))</f>
        <v>industry-energy-efficiency-standards.html</v>
      </c>
    </row>
    <row r="807" spans="1:18" s="4" customFormat="1" x14ac:dyDescent="0.25">
      <c r="A807" s="272" t="str">
        <f>IF(ISBLANK(INDEX('Policy Characteristics'!A:A,MATCH($C807,'Policy Characteristics'!$C:$C,0))),"",INDEX('Policy Characteristics'!A:A,MATCH($C807,'Policy Characteristics'!$C:$C,0)))</f>
        <v>Industry</v>
      </c>
      <c r="B807" s="272" t="str">
        <f>IF(ISBLANK(INDEX('Policy Characteristics'!B:B,MATCH($C807,'Policy Characteristics'!$C:$C,0))),"",INDEX('Policy Characteristics'!B:B,MATCH($C807,'Policy Characteristics'!$C:$C,0)))</f>
        <v>Industry Energy Efficiency Standards</v>
      </c>
      <c r="C807" s="274" t="str">
        <f t="shared" si="38"/>
        <v>Percentage Improvement in Eqpt Efficiency Standards above BAU</v>
      </c>
      <c r="D807" s="6" t="s">
        <v>3197</v>
      </c>
      <c r="E807" s="44" t="s">
        <v>2450</v>
      </c>
      <c r="F807" t="s">
        <v>3167</v>
      </c>
      <c r="G807" s="44" t="s">
        <v>2456</v>
      </c>
      <c r="H807" s="43">
        <v>1043</v>
      </c>
      <c r="I807" s="44" t="s">
        <v>46</v>
      </c>
      <c r="J807" s="274" t="str">
        <f>IF(ISBLANK(INDEX('Policy Characteristics'!D:D,MATCH($C807,'Policy Characteristics'!$C:$C,0))),"",INDEX('Policy Characteristics'!D:D,MATCH($C807,'Policy Characteristics'!$C:$C,0)))</f>
        <v>Industry Energy Efficiency Standards</v>
      </c>
      <c r="K807" s="272" t="str">
        <f>IF(ISBLANK(INDEX('Policy Characteristics'!E:E,MATCH($C807,'Policy Characteristics'!$C:$C,0))),"",INDEX('Policy Characteristics'!E:E,MATCH($C807,'Policy Characteristics'!$C:$C,0)))</f>
        <v>indst efficiency standards</v>
      </c>
      <c r="L807" s="285">
        <f>IF(ISBLANK(INDEX('Policy Characteristics'!F:F,MATCH($C807,'Policy Characteristics'!$C:$C,0))),"",INDEX('Policy Characteristics'!F:F,MATCH($C807,'Policy Characteristics'!$C:$C,0)))</f>
        <v>0</v>
      </c>
      <c r="M807" s="285">
        <f>IF(ISBLANK(INDEX('Policy Characteristics'!G:G,MATCH($C807,'Policy Characteristics'!$C:$C,0))),"",INDEX('Policy Characteristics'!G:G,MATCH($C807,'Policy Characteristics'!$C:$C,0)))</f>
        <v>0.25</v>
      </c>
      <c r="N807" s="285">
        <f>IF(ISBLANK(INDEX('Policy Characteristics'!H:H,MATCH($C807,'Policy Characteristics'!$C:$C,0))),"",INDEX('Policy Characteristics'!H:H,MATCH($C807,'Policy Characteristics'!$C:$C,0)))</f>
        <v>0.01</v>
      </c>
      <c r="O807" s="272" t="str">
        <f>IF(ISBLANK(INDEX('Policy Characteristics'!I:I,MATCH($C807,'Policy Characteristics'!$C:$C,0))),"",INDEX('Policy Characteristics'!I:I,MATCH($C807,'Policy Characteristics'!$C:$C,0)))</f>
        <v>% reduction in energy use</v>
      </c>
      <c r="P807" s="272"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272" t="str">
        <f>IF(ISBLANK(INDEX('Policy Characteristics'!K:K,MATCH($C807,'Policy Characteristics'!$C:$C,0))),"",INDEX('Policy Characteristics'!K:K,MATCH($C807,'Policy Characteristics'!$C:$C,0)))</f>
        <v>industry-ag-main.html#eff-stds</v>
      </c>
      <c r="R807" s="272" t="str">
        <f>IF(ISBLANK(INDEX('Policy Characteristics'!L:L,MATCH($C807,'Policy Characteristics'!$C:$C,0))),"",INDEX('Policy Characteristics'!L:L,MATCH($C807,'Policy Characteristics'!$C:$C,0)))</f>
        <v>industry-energy-efficiency-standards.html</v>
      </c>
    </row>
    <row r="808" spans="1:18" s="4" customFormat="1" x14ac:dyDescent="0.25">
      <c r="A808" s="272" t="str">
        <f>IF(ISBLANK(INDEX('Policy Characteristics'!A:A,MATCH($C808,'Policy Characteristics'!$C:$C,0))),"",INDEX('Policy Characteristics'!A:A,MATCH($C808,'Policy Characteristics'!$C:$C,0)))</f>
        <v>Industry</v>
      </c>
      <c r="B808" s="272" t="str">
        <f>IF(ISBLANK(INDEX('Policy Characteristics'!B:B,MATCH($C808,'Policy Characteristics'!$C:$C,0))),"",INDEX('Policy Characteristics'!B:B,MATCH($C808,'Policy Characteristics'!$C:$C,0)))</f>
        <v>Industry Energy Efficiency Standards</v>
      </c>
      <c r="C808" s="274" t="str">
        <f t="shared" si="38"/>
        <v>Percentage Improvement in Eqpt Efficiency Standards above BAU</v>
      </c>
      <c r="D808" s="6" t="s">
        <v>3197</v>
      </c>
      <c r="E808" s="44" t="s">
        <v>2786</v>
      </c>
      <c r="F808" t="s">
        <v>3167</v>
      </c>
      <c r="G808" s="44" t="s">
        <v>2789</v>
      </c>
      <c r="H808" s="43">
        <v>1044</v>
      </c>
      <c r="I808" s="44" t="s">
        <v>45</v>
      </c>
      <c r="J808" s="274" t="str">
        <f>IF(ISBLANK(INDEX('Policy Characteristics'!D:D,MATCH($C808,'Policy Characteristics'!$C:$C,0))),"",INDEX('Policy Characteristics'!D:D,MATCH($C808,'Policy Characteristics'!$C:$C,0)))</f>
        <v>Industry Energy Efficiency Standards</v>
      </c>
      <c r="K808" s="272" t="str">
        <f>IF(ISBLANK(INDEX('Policy Characteristics'!E:E,MATCH($C808,'Policy Characteristics'!$C:$C,0))),"",INDEX('Policy Characteristics'!E:E,MATCH($C808,'Policy Characteristics'!$C:$C,0)))</f>
        <v>indst efficiency standards</v>
      </c>
      <c r="L808" s="285">
        <f>IF(ISBLANK(INDEX('Policy Characteristics'!F:F,MATCH($C808,'Policy Characteristics'!$C:$C,0))),"",INDEX('Policy Characteristics'!F:F,MATCH($C808,'Policy Characteristics'!$C:$C,0)))</f>
        <v>0</v>
      </c>
      <c r="M808" s="285">
        <f>IF(ISBLANK(INDEX('Policy Characteristics'!G:G,MATCH($C808,'Policy Characteristics'!$C:$C,0))),"",INDEX('Policy Characteristics'!G:G,MATCH($C808,'Policy Characteristics'!$C:$C,0)))</f>
        <v>0.25</v>
      </c>
      <c r="N808" s="285">
        <f>IF(ISBLANK(INDEX('Policy Characteristics'!H:H,MATCH($C808,'Policy Characteristics'!$C:$C,0))),"",INDEX('Policy Characteristics'!H:H,MATCH($C808,'Policy Characteristics'!$C:$C,0)))</f>
        <v>0.01</v>
      </c>
      <c r="O808" s="272" t="str">
        <f>IF(ISBLANK(INDEX('Policy Characteristics'!I:I,MATCH($C808,'Policy Characteristics'!$C:$C,0))),"",INDEX('Policy Characteristics'!I:I,MATCH($C808,'Policy Characteristics'!$C:$C,0)))</f>
        <v>% reduction in energy use</v>
      </c>
      <c r="P808" s="272"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272" t="str">
        <f>IF(ISBLANK(INDEX('Policy Characteristics'!K:K,MATCH($C808,'Policy Characteristics'!$C:$C,0))),"",INDEX('Policy Characteristics'!K:K,MATCH($C808,'Policy Characteristics'!$C:$C,0)))</f>
        <v>industry-ag-main.html#eff-stds</v>
      </c>
      <c r="R808" s="272" t="str">
        <f>IF(ISBLANK(INDEX('Policy Characteristics'!L:L,MATCH($C808,'Policy Characteristics'!$C:$C,0))),"",INDEX('Policy Characteristics'!L:L,MATCH($C808,'Policy Characteristics'!$C:$C,0)))</f>
        <v>industry-energy-efficiency-standards.html</v>
      </c>
    </row>
    <row r="809" spans="1:18" s="4" customFormat="1" x14ac:dyDescent="0.25">
      <c r="A809" s="272" t="str">
        <f>IF(ISBLANK(INDEX('Policy Characteristics'!A:A,MATCH($C809,'Policy Characteristics'!$C:$C,0))),"",INDEX('Policy Characteristics'!A:A,MATCH($C809,'Policy Characteristics'!$C:$C,0)))</f>
        <v>Industry</v>
      </c>
      <c r="B809" s="272" t="str">
        <f>IF(ISBLANK(INDEX('Policy Characteristics'!B:B,MATCH($C809,'Policy Characteristics'!$C:$C,0))),"",INDEX('Policy Characteristics'!B:B,MATCH($C809,'Policy Characteristics'!$C:$C,0)))</f>
        <v>Industry Energy Efficiency Standards</v>
      </c>
      <c r="C809" s="274" t="str">
        <f t="shared" si="38"/>
        <v>Percentage Improvement in Eqpt Efficiency Standards above BAU</v>
      </c>
      <c r="D809" s="6" t="s">
        <v>3197</v>
      </c>
      <c r="E809" s="44" t="s">
        <v>2787</v>
      </c>
      <c r="F809" t="s">
        <v>3167</v>
      </c>
      <c r="G809" s="44" t="s">
        <v>2791</v>
      </c>
      <c r="H809" s="43">
        <v>1045</v>
      </c>
      <c r="I809" s="44" t="s">
        <v>46</v>
      </c>
      <c r="J809" s="274" t="str">
        <f>IF(ISBLANK(INDEX('Policy Characteristics'!D:D,MATCH($C809,'Policy Characteristics'!$C:$C,0))),"",INDEX('Policy Characteristics'!D:D,MATCH($C809,'Policy Characteristics'!$C:$C,0)))</f>
        <v>Industry Energy Efficiency Standards</v>
      </c>
      <c r="K809" s="272" t="str">
        <f>IF(ISBLANK(INDEX('Policy Characteristics'!E:E,MATCH($C809,'Policy Characteristics'!$C:$C,0))),"",INDEX('Policy Characteristics'!E:E,MATCH($C809,'Policy Characteristics'!$C:$C,0)))</f>
        <v>indst efficiency standards</v>
      </c>
      <c r="L809" s="285">
        <f>IF(ISBLANK(INDEX('Policy Characteristics'!F:F,MATCH($C809,'Policy Characteristics'!$C:$C,0))),"",INDEX('Policy Characteristics'!F:F,MATCH($C809,'Policy Characteristics'!$C:$C,0)))</f>
        <v>0</v>
      </c>
      <c r="M809" s="285">
        <f>IF(ISBLANK(INDEX('Policy Characteristics'!G:G,MATCH($C809,'Policy Characteristics'!$C:$C,0))),"",INDEX('Policy Characteristics'!G:G,MATCH($C809,'Policy Characteristics'!$C:$C,0)))</f>
        <v>0.25</v>
      </c>
      <c r="N809" s="285">
        <f>IF(ISBLANK(INDEX('Policy Characteristics'!H:H,MATCH($C809,'Policy Characteristics'!$C:$C,0))),"",INDEX('Policy Characteristics'!H:H,MATCH($C809,'Policy Characteristics'!$C:$C,0)))</f>
        <v>0.01</v>
      </c>
      <c r="O809" s="272" t="str">
        <f>IF(ISBLANK(INDEX('Policy Characteristics'!I:I,MATCH($C809,'Policy Characteristics'!$C:$C,0))),"",INDEX('Policy Characteristics'!I:I,MATCH($C809,'Policy Characteristics'!$C:$C,0)))</f>
        <v>% reduction in energy use</v>
      </c>
      <c r="P809" s="272"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272" t="str">
        <f>IF(ISBLANK(INDEX('Policy Characteristics'!K:K,MATCH($C809,'Policy Characteristics'!$C:$C,0))),"",INDEX('Policy Characteristics'!K:K,MATCH($C809,'Policy Characteristics'!$C:$C,0)))</f>
        <v>industry-ag-main.html#eff-stds</v>
      </c>
      <c r="R809" s="272" t="str">
        <f>IF(ISBLANK(INDEX('Policy Characteristics'!L:L,MATCH($C809,'Policy Characteristics'!$C:$C,0))),"",INDEX('Policy Characteristics'!L:L,MATCH($C809,'Policy Characteristics'!$C:$C,0)))</f>
        <v>industry-energy-efficiency-standards.html</v>
      </c>
    </row>
    <row r="810" spans="1:18" s="4" customFormat="1" x14ac:dyDescent="0.25">
      <c r="A810" s="272" t="str">
        <f>IF(ISBLANK(INDEX('Policy Characteristics'!A:A,MATCH($C810,'Policy Characteristics'!$C:$C,0))),"",INDEX('Policy Characteristics'!A:A,MATCH($C810,'Policy Characteristics'!$C:$C,0)))</f>
        <v>Industry</v>
      </c>
      <c r="B810" s="272" t="str">
        <f>IF(ISBLANK(INDEX('Policy Characteristics'!B:B,MATCH($C810,'Policy Characteristics'!$C:$C,0))),"",INDEX('Policy Characteristics'!B:B,MATCH($C810,'Policy Characteristics'!$C:$C,0)))</f>
        <v>Industry Energy Efficiency Standards</v>
      </c>
      <c r="C810" s="274" t="str">
        <f t="shared" si="38"/>
        <v>Percentage Improvement in Eqpt Efficiency Standards above BAU</v>
      </c>
      <c r="D810" s="6" t="s">
        <v>3197</v>
      </c>
      <c r="E810" s="44" t="s">
        <v>2788</v>
      </c>
      <c r="F810" t="s">
        <v>3167</v>
      </c>
      <c r="G810" s="44" t="s">
        <v>2792</v>
      </c>
      <c r="H810" s="43">
        <v>1046</v>
      </c>
      <c r="I810" s="44" t="s">
        <v>46</v>
      </c>
      <c r="J810" s="274" t="str">
        <f>IF(ISBLANK(INDEX('Policy Characteristics'!D:D,MATCH($C810,'Policy Characteristics'!$C:$C,0))),"",INDEX('Policy Characteristics'!D:D,MATCH($C810,'Policy Characteristics'!$C:$C,0)))</f>
        <v>Industry Energy Efficiency Standards</v>
      </c>
      <c r="K810" s="272" t="str">
        <f>IF(ISBLANK(INDEX('Policy Characteristics'!E:E,MATCH($C810,'Policy Characteristics'!$C:$C,0))),"",INDEX('Policy Characteristics'!E:E,MATCH($C810,'Policy Characteristics'!$C:$C,0)))</f>
        <v>indst efficiency standards</v>
      </c>
      <c r="L810" s="285">
        <f>IF(ISBLANK(INDEX('Policy Characteristics'!F:F,MATCH($C810,'Policy Characteristics'!$C:$C,0))),"",INDEX('Policy Characteristics'!F:F,MATCH($C810,'Policy Characteristics'!$C:$C,0)))</f>
        <v>0</v>
      </c>
      <c r="M810" s="285">
        <f>IF(ISBLANK(INDEX('Policy Characteristics'!G:G,MATCH($C810,'Policy Characteristics'!$C:$C,0))),"",INDEX('Policy Characteristics'!G:G,MATCH($C810,'Policy Characteristics'!$C:$C,0)))</f>
        <v>0.25</v>
      </c>
      <c r="N810" s="285">
        <f>IF(ISBLANK(INDEX('Policy Characteristics'!H:H,MATCH($C810,'Policy Characteristics'!$C:$C,0))),"",INDEX('Policy Characteristics'!H:H,MATCH($C810,'Policy Characteristics'!$C:$C,0)))</f>
        <v>0.01</v>
      </c>
      <c r="O810" s="272" t="str">
        <f>IF(ISBLANK(INDEX('Policy Characteristics'!I:I,MATCH($C810,'Policy Characteristics'!$C:$C,0))),"",INDEX('Policy Characteristics'!I:I,MATCH($C810,'Policy Characteristics'!$C:$C,0)))</f>
        <v>% reduction in energy use</v>
      </c>
      <c r="P810" s="272"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272" t="str">
        <f>IF(ISBLANK(INDEX('Policy Characteristics'!K:K,MATCH($C810,'Policy Characteristics'!$C:$C,0))),"",INDEX('Policy Characteristics'!K:K,MATCH($C810,'Policy Characteristics'!$C:$C,0)))</f>
        <v>industry-ag-main.html#eff-stds</v>
      </c>
      <c r="R810" s="272" t="str">
        <f>IF(ISBLANK(INDEX('Policy Characteristics'!L:L,MATCH($C810,'Policy Characteristics'!$C:$C,0))),"",INDEX('Policy Characteristics'!L:L,MATCH($C810,'Policy Characteristics'!$C:$C,0)))</f>
        <v>industry-energy-efficiency-standards.html</v>
      </c>
    </row>
    <row r="811" spans="1:18" s="4" customFormat="1" x14ac:dyDescent="0.25">
      <c r="A811" s="272" t="str">
        <f>IF(ISBLANK(INDEX('Policy Characteristics'!A:A,MATCH($C811,'Policy Characteristics'!$C:$C,0))),"",INDEX('Policy Characteristics'!A:A,MATCH($C811,'Policy Characteristics'!$C:$C,0)))</f>
        <v>Industry</v>
      </c>
      <c r="B811" s="272" t="str">
        <f>IF(ISBLANK(INDEX('Policy Characteristics'!B:B,MATCH($C811,'Policy Characteristics'!$C:$C,0))),"",INDEX('Policy Characteristics'!B:B,MATCH($C811,'Policy Characteristics'!$C:$C,0)))</f>
        <v>Industry Energy Efficiency Standards</v>
      </c>
      <c r="C811" s="274" t="str">
        <f t="shared" si="38"/>
        <v>Percentage Improvement in Eqpt Efficiency Standards above BAU</v>
      </c>
      <c r="D811" s="6" t="s">
        <v>3197</v>
      </c>
      <c r="E811" s="44" t="s">
        <v>2785</v>
      </c>
      <c r="F811" t="s">
        <v>3167</v>
      </c>
      <c r="G811" s="44" t="s">
        <v>2790</v>
      </c>
      <c r="H811" s="43">
        <v>1047</v>
      </c>
      <c r="I811" s="44" t="s">
        <v>46</v>
      </c>
      <c r="J811" s="274" t="str">
        <f>IF(ISBLANK(INDEX('Policy Characteristics'!D:D,MATCH($C811,'Policy Characteristics'!$C:$C,0))),"",INDEX('Policy Characteristics'!D:D,MATCH($C811,'Policy Characteristics'!$C:$C,0)))</f>
        <v>Industry Energy Efficiency Standards</v>
      </c>
      <c r="K811" s="272" t="str">
        <f>IF(ISBLANK(INDEX('Policy Characteristics'!E:E,MATCH($C811,'Policy Characteristics'!$C:$C,0))),"",INDEX('Policy Characteristics'!E:E,MATCH($C811,'Policy Characteristics'!$C:$C,0)))</f>
        <v>indst efficiency standards</v>
      </c>
      <c r="L811" s="285">
        <f>IF(ISBLANK(INDEX('Policy Characteristics'!F:F,MATCH($C811,'Policy Characteristics'!$C:$C,0))),"",INDEX('Policy Characteristics'!F:F,MATCH($C811,'Policy Characteristics'!$C:$C,0)))</f>
        <v>0</v>
      </c>
      <c r="M811" s="285">
        <f>IF(ISBLANK(INDEX('Policy Characteristics'!G:G,MATCH($C811,'Policy Characteristics'!$C:$C,0))),"",INDEX('Policy Characteristics'!G:G,MATCH($C811,'Policy Characteristics'!$C:$C,0)))</f>
        <v>0.25</v>
      </c>
      <c r="N811" s="285">
        <f>IF(ISBLANK(INDEX('Policy Characteristics'!H:H,MATCH($C811,'Policy Characteristics'!$C:$C,0))),"",INDEX('Policy Characteristics'!H:H,MATCH($C811,'Policy Characteristics'!$C:$C,0)))</f>
        <v>0.01</v>
      </c>
      <c r="O811" s="272" t="str">
        <f>IF(ISBLANK(INDEX('Policy Characteristics'!I:I,MATCH($C811,'Policy Characteristics'!$C:$C,0))),"",INDEX('Policy Characteristics'!I:I,MATCH($C811,'Policy Characteristics'!$C:$C,0)))</f>
        <v>% reduction in energy use</v>
      </c>
      <c r="P811" s="272"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272" t="str">
        <f>IF(ISBLANK(INDEX('Policy Characteristics'!K:K,MATCH($C811,'Policy Characteristics'!$C:$C,0))),"",INDEX('Policy Characteristics'!K:K,MATCH($C811,'Policy Characteristics'!$C:$C,0)))</f>
        <v>industry-ag-main.html#eff-stds</v>
      </c>
      <c r="R811" s="272" t="str">
        <f>IF(ISBLANK(INDEX('Policy Characteristics'!L:L,MATCH($C811,'Policy Characteristics'!$C:$C,0))),"",INDEX('Policy Characteristics'!L:L,MATCH($C811,'Policy Characteristics'!$C:$C,0)))</f>
        <v>industry-energy-efficiency-standards.html</v>
      </c>
    </row>
    <row r="812" spans="1:18" s="4" customFormat="1" x14ac:dyDescent="0.25">
      <c r="A812" s="272" t="str">
        <f>IF(ISBLANK(INDEX('Policy Characteristics'!A:A,MATCH($C812,'Policy Characteristics'!$C:$C,0))),"",INDEX('Policy Characteristics'!A:A,MATCH($C812,'Policy Characteristics'!$C:$C,0)))</f>
        <v>Industry</v>
      </c>
      <c r="B812" s="272" t="str">
        <f>IF(ISBLANK(INDEX('Policy Characteristics'!B:B,MATCH($C812,'Policy Characteristics'!$C:$C,0))),"",INDEX('Policy Characteristics'!B:B,MATCH($C812,'Policy Characteristics'!$C:$C,0)))</f>
        <v>Industry Energy Efficiency Standards</v>
      </c>
      <c r="C812" s="274" t="str">
        <f t="shared" si="38"/>
        <v>Percentage Improvement in Eqpt Efficiency Standards above BAU</v>
      </c>
      <c r="D812" s="6" t="s">
        <v>3198</v>
      </c>
      <c r="E812" s="44" t="s">
        <v>2445</v>
      </c>
      <c r="F812" t="s">
        <v>2646</v>
      </c>
      <c r="G812" s="44" t="s">
        <v>2451</v>
      </c>
      <c r="H812" s="43">
        <v>1048</v>
      </c>
      <c r="I812" s="44" t="s">
        <v>45</v>
      </c>
      <c r="J812" s="274" t="str">
        <f>IF(ISBLANK(INDEX('Policy Characteristics'!D:D,MATCH($C812,'Policy Characteristics'!$C:$C,0))),"",INDEX('Policy Characteristics'!D:D,MATCH($C812,'Policy Characteristics'!$C:$C,0)))</f>
        <v>Industry Energy Efficiency Standards</v>
      </c>
      <c r="K812" s="272" t="str">
        <f>IF(ISBLANK(INDEX('Policy Characteristics'!E:E,MATCH($C812,'Policy Characteristics'!$C:$C,0))),"",INDEX('Policy Characteristics'!E:E,MATCH($C812,'Policy Characteristics'!$C:$C,0)))</f>
        <v>indst efficiency standards</v>
      </c>
      <c r="L812" s="285">
        <f>IF(ISBLANK(INDEX('Policy Characteristics'!F:F,MATCH($C812,'Policy Characteristics'!$C:$C,0))),"",INDEX('Policy Characteristics'!F:F,MATCH($C812,'Policy Characteristics'!$C:$C,0)))</f>
        <v>0</v>
      </c>
      <c r="M812" s="285">
        <f>IF(ISBLANK(INDEX('Policy Characteristics'!G:G,MATCH($C812,'Policy Characteristics'!$C:$C,0))),"",INDEX('Policy Characteristics'!G:G,MATCH($C812,'Policy Characteristics'!$C:$C,0)))</f>
        <v>0.25</v>
      </c>
      <c r="N812" s="285">
        <f>IF(ISBLANK(INDEX('Policy Characteristics'!H:H,MATCH($C812,'Policy Characteristics'!$C:$C,0))),"",INDEX('Policy Characteristics'!H:H,MATCH($C812,'Policy Characteristics'!$C:$C,0)))</f>
        <v>0.01</v>
      </c>
      <c r="O812" s="272" t="str">
        <f>IF(ISBLANK(INDEX('Policy Characteristics'!I:I,MATCH($C812,'Policy Characteristics'!$C:$C,0))),"",INDEX('Policy Characteristics'!I:I,MATCH($C812,'Policy Characteristics'!$C:$C,0)))</f>
        <v>% reduction in energy use</v>
      </c>
      <c r="P812" s="272"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272" t="str">
        <f>IF(ISBLANK(INDEX('Policy Characteristics'!K:K,MATCH($C812,'Policy Characteristics'!$C:$C,0))),"",INDEX('Policy Characteristics'!K:K,MATCH($C812,'Policy Characteristics'!$C:$C,0)))</f>
        <v>industry-ag-main.html#eff-stds</v>
      </c>
      <c r="R812" s="272" t="str">
        <f>IF(ISBLANK(INDEX('Policy Characteristics'!L:L,MATCH($C812,'Policy Characteristics'!$C:$C,0))),"",INDEX('Policy Characteristics'!L:L,MATCH($C812,'Policy Characteristics'!$C:$C,0)))</f>
        <v>industry-energy-efficiency-standards.html</v>
      </c>
    </row>
    <row r="813" spans="1:18" s="4" customFormat="1" x14ac:dyDescent="0.25">
      <c r="A813" s="272" t="str">
        <f>IF(ISBLANK(INDEX('Policy Characteristics'!A:A,MATCH($C813,'Policy Characteristics'!$C:$C,0))),"",INDEX('Policy Characteristics'!A:A,MATCH($C813,'Policy Characteristics'!$C:$C,0)))</f>
        <v>Industry</v>
      </c>
      <c r="B813" s="272" t="str">
        <f>IF(ISBLANK(INDEX('Policy Characteristics'!B:B,MATCH($C813,'Policy Characteristics'!$C:$C,0))),"",INDEX('Policy Characteristics'!B:B,MATCH($C813,'Policy Characteristics'!$C:$C,0)))</f>
        <v>Industry Energy Efficiency Standards</v>
      </c>
      <c r="C813" s="274" t="str">
        <f t="shared" si="38"/>
        <v>Percentage Improvement in Eqpt Efficiency Standards above BAU</v>
      </c>
      <c r="D813" s="6" t="s">
        <v>3198</v>
      </c>
      <c r="E813" s="44" t="s">
        <v>2446</v>
      </c>
      <c r="F813" t="s">
        <v>2646</v>
      </c>
      <c r="G813" s="44" t="s">
        <v>2454</v>
      </c>
      <c r="H813" s="43">
        <v>1049</v>
      </c>
      <c r="I813" s="44" t="s">
        <v>45</v>
      </c>
      <c r="J813" s="274" t="str">
        <f>IF(ISBLANK(INDEX('Policy Characteristics'!D:D,MATCH($C813,'Policy Characteristics'!$C:$C,0))),"",INDEX('Policy Characteristics'!D:D,MATCH($C813,'Policy Characteristics'!$C:$C,0)))</f>
        <v>Industry Energy Efficiency Standards</v>
      </c>
      <c r="K813" s="272" t="str">
        <f>IF(ISBLANK(INDEX('Policy Characteristics'!E:E,MATCH($C813,'Policy Characteristics'!$C:$C,0))),"",INDEX('Policy Characteristics'!E:E,MATCH($C813,'Policy Characteristics'!$C:$C,0)))</f>
        <v>indst efficiency standards</v>
      </c>
      <c r="L813" s="285">
        <f>IF(ISBLANK(INDEX('Policy Characteristics'!F:F,MATCH($C813,'Policy Characteristics'!$C:$C,0))),"",INDEX('Policy Characteristics'!F:F,MATCH($C813,'Policy Characteristics'!$C:$C,0)))</f>
        <v>0</v>
      </c>
      <c r="M813" s="285">
        <f>IF(ISBLANK(INDEX('Policy Characteristics'!G:G,MATCH($C813,'Policy Characteristics'!$C:$C,0))),"",INDEX('Policy Characteristics'!G:G,MATCH($C813,'Policy Characteristics'!$C:$C,0)))</f>
        <v>0.25</v>
      </c>
      <c r="N813" s="285">
        <f>IF(ISBLANK(INDEX('Policy Characteristics'!H:H,MATCH($C813,'Policy Characteristics'!$C:$C,0))),"",INDEX('Policy Characteristics'!H:H,MATCH($C813,'Policy Characteristics'!$C:$C,0)))</f>
        <v>0.01</v>
      </c>
      <c r="O813" s="272" t="str">
        <f>IF(ISBLANK(INDEX('Policy Characteristics'!I:I,MATCH($C813,'Policy Characteristics'!$C:$C,0))),"",INDEX('Policy Characteristics'!I:I,MATCH($C813,'Policy Characteristics'!$C:$C,0)))</f>
        <v>% reduction in energy use</v>
      </c>
      <c r="P813" s="272"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272" t="str">
        <f>IF(ISBLANK(INDEX('Policy Characteristics'!K:K,MATCH($C813,'Policy Characteristics'!$C:$C,0))),"",INDEX('Policy Characteristics'!K:K,MATCH($C813,'Policy Characteristics'!$C:$C,0)))</f>
        <v>industry-ag-main.html#eff-stds</v>
      </c>
      <c r="R813" s="272" t="str">
        <f>IF(ISBLANK(INDEX('Policy Characteristics'!L:L,MATCH($C813,'Policy Characteristics'!$C:$C,0))),"",INDEX('Policy Characteristics'!L:L,MATCH($C813,'Policy Characteristics'!$C:$C,0)))</f>
        <v>industry-energy-efficiency-standards.html</v>
      </c>
    </row>
    <row r="814" spans="1:18" s="4" customFormat="1" x14ac:dyDescent="0.25">
      <c r="A814" s="272" t="str">
        <f>IF(ISBLANK(INDEX('Policy Characteristics'!A:A,MATCH($C814,'Policy Characteristics'!$C:$C,0))),"",INDEX('Policy Characteristics'!A:A,MATCH($C814,'Policy Characteristics'!$C:$C,0)))</f>
        <v>Industry</v>
      </c>
      <c r="B814" s="272" t="str">
        <f>IF(ISBLANK(INDEX('Policy Characteristics'!B:B,MATCH($C814,'Policy Characteristics'!$C:$C,0))),"",INDEX('Policy Characteristics'!B:B,MATCH($C814,'Policy Characteristics'!$C:$C,0)))</f>
        <v>Industry Energy Efficiency Standards</v>
      </c>
      <c r="C814" s="274" t="str">
        <f t="shared" si="38"/>
        <v>Percentage Improvement in Eqpt Efficiency Standards above BAU</v>
      </c>
      <c r="D814" s="6" t="s">
        <v>3198</v>
      </c>
      <c r="E814" s="44" t="s">
        <v>2447</v>
      </c>
      <c r="F814" t="s">
        <v>2646</v>
      </c>
      <c r="G814" s="44" t="s">
        <v>2455</v>
      </c>
      <c r="H814" s="43">
        <v>1050</v>
      </c>
      <c r="I814" s="44" t="s">
        <v>45</v>
      </c>
      <c r="J814" s="274" t="str">
        <f>IF(ISBLANK(INDEX('Policy Characteristics'!D:D,MATCH($C814,'Policy Characteristics'!$C:$C,0))),"",INDEX('Policy Characteristics'!D:D,MATCH($C814,'Policy Characteristics'!$C:$C,0)))</f>
        <v>Industry Energy Efficiency Standards</v>
      </c>
      <c r="K814" s="272" t="str">
        <f>IF(ISBLANK(INDEX('Policy Characteristics'!E:E,MATCH($C814,'Policy Characteristics'!$C:$C,0))),"",INDEX('Policy Characteristics'!E:E,MATCH($C814,'Policy Characteristics'!$C:$C,0)))</f>
        <v>indst efficiency standards</v>
      </c>
      <c r="L814" s="285">
        <f>IF(ISBLANK(INDEX('Policy Characteristics'!F:F,MATCH($C814,'Policy Characteristics'!$C:$C,0))),"",INDEX('Policy Characteristics'!F:F,MATCH($C814,'Policy Characteristics'!$C:$C,0)))</f>
        <v>0</v>
      </c>
      <c r="M814" s="285">
        <f>IF(ISBLANK(INDEX('Policy Characteristics'!G:G,MATCH($C814,'Policy Characteristics'!$C:$C,0))),"",INDEX('Policy Characteristics'!G:G,MATCH($C814,'Policy Characteristics'!$C:$C,0)))</f>
        <v>0.25</v>
      </c>
      <c r="N814" s="285">
        <f>IF(ISBLANK(INDEX('Policy Characteristics'!H:H,MATCH($C814,'Policy Characteristics'!$C:$C,0))),"",INDEX('Policy Characteristics'!H:H,MATCH($C814,'Policy Characteristics'!$C:$C,0)))</f>
        <v>0.01</v>
      </c>
      <c r="O814" s="272" t="str">
        <f>IF(ISBLANK(INDEX('Policy Characteristics'!I:I,MATCH($C814,'Policy Characteristics'!$C:$C,0))),"",INDEX('Policy Characteristics'!I:I,MATCH($C814,'Policy Characteristics'!$C:$C,0)))</f>
        <v>% reduction in energy use</v>
      </c>
      <c r="P814" s="272"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272" t="str">
        <f>IF(ISBLANK(INDEX('Policy Characteristics'!K:K,MATCH($C814,'Policy Characteristics'!$C:$C,0))),"",INDEX('Policy Characteristics'!K:K,MATCH($C814,'Policy Characteristics'!$C:$C,0)))</f>
        <v>industry-ag-main.html#eff-stds</v>
      </c>
      <c r="R814" s="272" t="str">
        <f>IF(ISBLANK(INDEX('Policy Characteristics'!L:L,MATCH($C814,'Policy Characteristics'!$C:$C,0))),"",INDEX('Policy Characteristics'!L:L,MATCH($C814,'Policy Characteristics'!$C:$C,0)))</f>
        <v>industry-energy-efficiency-standards.html</v>
      </c>
    </row>
    <row r="815" spans="1:18" s="4" customFormat="1" x14ac:dyDescent="0.25">
      <c r="A815" s="272" t="str">
        <f>IF(ISBLANK(INDEX('Policy Characteristics'!A:A,MATCH($C815,'Policy Characteristics'!$C:$C,0))),"",INDEX('Policy Characteristics'!A:A,MATCH($C815,'Policy Characteristics'!$C:$C,0)))</f>
        <v>Industry</v>
      </c>
      <c r="B815" s="272" t="str">
        <f>IF(ISBLANK(INDEX('Policy Characteristics'!B:B,MATCH($C815,'Policy Characteristics'!$C:$C,0))),"",INDEX('Policy Characteristics'!B:B,MATCH($C815,'Policy Characteristics'!$C:$C,0)))</f>
        <v>Industry Energy Efficiency Standards</v>
      </c>
      <c r="C815" s="274" t="str">
        <f t="shared" si="38"/>
        <v>Percentage Improvement in Eqpt Efficiency Standards above BAU</v>
      </c>
      <c r="D815" s="6" t="s">
        <v>3198</v>
      </c>
      <c r="E815" s="44" t="s">
        <v>2448</v>
      </c>
      <c r="F815" t="s">
        <v>2646</v>
      </c>
      <c r="G815" s="44" t="s">
        <v>2452</v>
      </c>
      <c r="H815" s="43">
        <v>1051</v>
      </c>
      <c r="I815" s="44" t="s">
        <v>46</v>
      </c>
      <c r="J815" s="274" t="str">
        <f>IF(ISBLANK(INDEX('Policy Characteristics'!D:D,MATCH($C815,'Policy Characteristics'!$C:$C,0))),"",INDEX('Policy Characteristics'!D:D,MATCH($C815,'Policy Characteristics'!$C:$C,0)))</f>
        <v>Industry Energy Efficiency Standards</v>
      </c>
      <c r="K815" s="272" t="str">
        <f>IF(ISBLANK(INDEX('Policy Characteristics'!E:E,MATCH($C815,'Policy Characteristics'!$C:$C,0))),"",INDEX('Policy Characteristics'!E:E,MATCH($C815,'Policy Characteristics'!$C:$C,0)))</f>
        <v>indst efficiency standards</v>
      </c>
      <c r="L815" s="285">
        <f>IF(ISBLANK(INDEX('Policy Characteristics'!F:F,MATCH($C815,'Policy Characteristics'!$C:$C,0))),"",INDEX('Policy Characteristics'!F:F,MATCH($C815,'Policy Characteristics'!$C:$C,0)))</f>
        <v>0</v>
      </c>
      <c r="M815" s="285">
        <f>IF(ISBLANK(INDEX('Policy Characteristics'!G:G,MATCH($C815,'Policy Characteristics'!$C:$C,0))),"",INDEX('Policy Characteristics'!G:G,MATCH($C815,'Policy Characteristics'!$C:$C,0)))</f>
        <v>0.25</v>
      </c>
      <c r="N815" s="285">
        <f>IF(ISBLANK(INDEX('Policy Characteristics'!H:H,MATCH($C815,'Policy Characteristics'!$C:$C,0))),"",INDEX('Policy Characteristics'!H:H,MATCH($C815,'Policy Characteristics'!$C:$C,0)))</f>
        <v>0.01</v>
      </c>
      <c r="O815" s="272" t="str">
        <f>IF(ISBLANK(INDEX('Policy Characteristics'!I:I,MATCH($C815,'Policy Characteristics'!$C:$C,0))),"",INDEX('Policy Characteristics'!I:I,MATCH($C815,'Policy Characteristics'!$C:$C,0)))</f>
        <v>% reduction in energy use</v>
      </c>
      <c r="P815" s="272"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272" t="str">
        <f>IF(ISBLANK(INDEX('Policy Characteristics'!K:K,MATCH($C815,'Policy Characteristics'!$C:$C,0))),"",INDEX('Policy Characteristics'!K:K,MATCH($C815,'Policy Characteristics'!$C:$C,0)))</f>
        <v>industry-ag-main.html#eff-stds</v>
      </c>
      <c r="R815" s="272" t="str">
        <f>IF(ISBLANK(INDEX('Policy Characteristics'!L:L,MATCH($C815,'Policy Characteristics'!$C:$C,0))),"",INDEX('Policy Characteristics'!L:L,MATCH($C815,'Policy Characteristics'!$C:$C,0)))</f>
        <v>industry-energy-efficiency-standards.html</v>
      </c>
    </row>
    <row r="816" spans="1:18" s="4" customFormat="1" x14ac:dyDescent="0.25">
      <c r="A816" s="272" t="str">
        <f>IF(ISBLANK(INDEX('Policy Characteristics'!A:A,MATCH($C816,'Policy Characteristics'!$C:$C,0))),"",INDEX('Policy Characteristics'!A:A,MATCH($C816,'Policy Characteristics'!$C:$C,0)))</f>
        <v>Industry</v>
      </c>
      <c r="B816" s="272" t="str">
        <f>IF(ISBLANK(INDEX('Policy Characteristics'!B:B,MATCH($C816,'Policy Characteristics'!$C:$C,0))),"",INDEX('Policy Characteristics'!B:B,MATCH($C816,'Policy Characteristics'!$C:$C,0)))</f>
        <v>Industry Energy Efficiency Standards</v>
      </c>
      <c r="C816" s="274" t="str">
        <f t="shared" si="38"/>
        <v>Percentage Improvement in Eqpt Efficiency Standards above BAU</v>
      </c>
      <c r="D816" s="6" t="s">
        <v>3198</v>
      </c>
      <c r="E816" s="44" t="s">
        <v>2449</v>
      </c>
      <c r="F816" t="s">
        <v>2646</v>
      </c>
      <c r="G816" s="44" t="s">
        <v>2453</v>
      </c>
      <c r="H816" s="43">
        <v>1052</v>
      </c>
      <c r="I816" s="44" t="s">
        <v>45</v>
      </c>
      <c r="J816" s="274" t="str">
        <f>IF(ISBLANK(INDEX('Policy Characteristics'!D:D,MATCH($C816,'Policy Characteristics'!$C:$C,0))),"",INDEX('Policy Characteristics'!D:D,MATCH($C816,'Policy Characteristics'!$C:$C,0)))</f>
        <v>Industry Energy Efficiency Standards</v>
      </c>
      <c r="K816" s="272" t="str">
        <f>IF(ISBLANK(INDEX('Policy Characteristics'!E:E,MATCH($C816,'Policy Characteristics'!$C:$C,0))),"",INDEX('Policy Characteristics'!E:E,MATCH($C816,'Policy Characteristics'!$C:$C,0)))</f>
        <v>indst efficiency standards</v>
      </c>
      <c r="L816" s="285">
        <f>IF(ISBLANK(INDEX('Policy Characteristics'!F:F,MATCH($C816,'Policy Characteristics'!$C:$C,0))),"",INDEX('Policy Characteristics'!F:F,MATCH($C816,'Policy Characteristics'!$C:$C,0)))</f>
        <v>0</v>
      </c>
      <c r="M816" s="285">
        <f>IF(ISBLANK(INDEX('Policy Characteristics'!G:G,MATCH($C816,'Policy Characteristics'!$C:$C,0))),"",INDEX('Policy Characteristics'!G:G,MATCH($C816,'Policy Characteristics'!$C:$C,0)))</f>
        <v>0.25</v>
      </c>
      <c r="N816" s="285">
        <f>IF(ISBLANK(INDEX('Policy Characteristics'!H:H,MATCH($C816,'Policy Characteristics'!$C:$C,0))),"",INDEX('Policy Characteristics'!H:H,MATCH($C816,'Policy Characteristics'!$C:$C,0)))</f>
        <v>0.01</v>
      </c>
      <c r="O816" s="272" t="str">
        <f>IF(ISBLANK(INDEX('Policy Characteristics'!I:I,MATCH($C816,'Policy Characteristics'!$C:$C,0))),"",INDEX('Policy Characteristics'!I:I,MATCH($C816,'Policy Characteristics'!$C:$C,0)))</f>
        <v>% reduction in energy use</v>
      </c>
      <c r="P816" s="272"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272" t="str">
        <f>IF(ISBLANK(INDEX('Policy Characteristics'!K:K,MATCH($C816,'Policy Characteristics'!$C:$C,0))),"",INDEX('Policy Characteristics'!K:K,MATCH($C816,'Policy Characteristics'!$C:$C,0)))</f>
        <v>industry-ag-main.html#eff-stds</v>
      </c>
      <c r="R816" s="272" t="str">
        <f>IF(ISBLANK(INDEX('Policy Characteristics'!L:L,MATCH($C816,'Policy Characteristics'!$C:$C,0))),"",INDEX('Policy Characteristics'!L:L,MATCH($C816,'Policy Characteristics'!$C:$C,0)))</f>
        <v>industry-energy-efficiency-standards.html</v>
      </c>
    </row>
    <row r="817" spans="1:18" s="4" customFormat="1" x14ac:dyDescent="0.25">
      <c r="A817" s="272" t="str">
        <f>IF(ISBLANK(INDEX('Policy Characteristics'!A:A,MATCH($C817,'Policy Characteristics'!$C:$C,0))),"",INDEX('Policy Characteristics'!A:A,MATCH($C817,'Policy Characteristics'!$C:$C,0)))</f>
        <v>Industry</v>
      </c>
      <c r="B817" s="272" t="str">
        <f>IF(ISBLANK(INDEX('Policy Characteristics'!B:B,MATCH($C817,'Policy Characteristics'!$C:$C,0))),"",INDEX('Policy Characteristics'!B:B,MATCH($C817,'Policy Characteristics'!$C:$C,0)))</f>
        <v>Industry Energy Efficiency Standards</v>
      </c>
      <c r="C817" s="274" t="str">
        <f t="shared" si="38"/>
        <v>Percentage Improvement in Eqpt Efficiency Standards above BAU</v>
      </c>
      <c r="D817" s="6" t="s">
        <v>3198</v>
      </c>
      <c r="E817" s="44" t="s">
        <v>2450</v>
      </c>
      <c r="F817" t="s">
        <v>2646</v>
      </c>
      <c r="G817" s="44" t="s">
        <v>2456</v>
      </c>
      <c r="H817" s="43">
        <v>1053</v>
      </c>
      <c r="I817" s="44" t="s">
        <v>46</v>
      </c>
      <c r="J817" s="274" t="str">
        <f>IF(ISBLANK(INDEX('Policy Characteristics'!D:D,MATCH($C817,'Policy Characteristics'!$C:$C,0))),"",INDEX('Policy Characteristics'!D:D,MATCH($C817,'Policy Characteristics'!$C:$C,0)))</f>
        <v>Industry Energy Efficiency Standards</v>
      </c>
      <c r="K817" s="272" t="str">
        <f>IF(ISBLANK(INDEX('Policy Characteristics'!E:E,MATCH($C817,'Policy Characteristics'!$C:$C,0))),"",INDEX('Policy Characteristics'!E:E,MATCH($C817,'Policy Characteristics'!$C:$C,0)))</f>
        <v>indst efficiency standards</v>
      </c>
      <c r="L817" s="285">
        <f>IF(ISBLANK(INDEX('Policy Characteristics'!F:F,MATCH($C817,'Policy Characteristics'!$C:$C,0))),"",INDEX('Policy Characteristics'!F:F,MATCH($C817,'Policy Characteristics'!$C:$C,0)))</f>
        <v>0</v>
      </c>
      <c r="M817" s="285">
        <f>IF(ISBLANK(INDEX('Policy Characteristics'!G:G,MATCH($C817,'Policy Characteristics'!$C:$C,0))),"",INDEX('Policy Characteristics'!G:G,MATCH($C817,'Policy Characteristics'!$C:$C,0)))</f>
        <v>0.25</v>
      </c>
      <c r="N817" s="285">
        <f>IF(ISBLANK(INDEX('Policy Characteristics'!H:H,MATCH($C817,'Policy Characteristics'!$C:$C,0))),"",INDEX('Policy Characteristics'!H:H,MATCH($C817,'Policy Characteristics'!$C:$C,0)))</f>
        <v>0.01</v>
      </c>
      <c r="O817" s="272" t="str">
        <f>IF(ISBLANK(INDEX('Policy Characteristics'!I:I,MATCH($C817,'Policy Characteristics'!$C:$C,0))),"",INDEX('Policy Characteristics'!I:I,MATCH($C817,'Policy Characteristics'!$C:$C,0)))</f>
        <v>% reduction in energy use</v>
      </c>
      <c r="P817" s="272"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272" t="str">
        <f>IF(ISBLANK(INDEX('Policy Characteristics'!K:K,MATCH($C817,'Policy Characteristics'!$C:$C,0))),"",INDEX('Policy Characteristics'!K:K,MATCH($C817,'Policy Characteristics'!$C:$C,0)))</f>
        <v>industry-ag-main.html#eff-stds</v>
      </c>
      <c r="R817" s="272" t="str">
        <f>IF(ISBLANK(INDEX('Policy Characteristics'!L:L,MATCH($C817,'Policy Characteristics'!$C:$C,0))),"",INDEX('Policy Characteristics'!L:L,MATCH($C817,'Policy Characteristics'!$C:$C,0)))</f>
        <v>industry-energy-efficiency-standards.html</v>
      </c>
    </row>
    <row r="818" spans="1:18" s="4" customFormat="1" x14ac:dyDescent="0.25">
      <c r="A818" s="272" t="str">
        <f>IF(ISBLANK(INDEX('Policy Characteristics'!A:A,MATCH($C818,'Policy Characteristics'!$C:$C,0))),"",INDEX('Policy Characteristics'!A:A,MATCH($C818,'Policy Characteristics'!$C:$C,0)))</f>
        <v>Industry</v>
      </c>
      <c r="B818" s="272" t="str">
        <f>IF(ISBLANK(INDEX('Policy Characteristics'!B:B,MATCH($C818,'Policy Characteristics'!$C:$C,0))),"",INDEX('Policy Characteristics'!B:B,MATCH($C818,'Policy Characteristics'!$C:$C,0)))</f>
        <v>Industry Energy Efficiency Standards</v>
      </c>
      <c r="C818" s="274" t="str">
        <f t="shared" si="38"/>
        <v>Percentage Improvement in Eqpt Efficiency Standards above BAU</v>
      </c>
      <c r="D818" s="6" t="s">
        <v>3198</v>
      </c>
      <c r="E818" s="44" t="s">
        <v>2786</v>
      </c>
      <c r="F818" t="s">
        <v>2646</v>
      </c>
      <c r="G818" s="44" t="s">
        <v>2789</v>
      </c>
      <c r="H818" s="43">
        <v>1054</v>
      </c>
      <c r="I818" s="44" t="s">
        <v>46</v>
      </c>
      <c r="J818" s="274" t="str">
        <f>IF(ISBLANK(INDEX('Policy Characteristics'!D:D,MATCH($C818,'Policy Characteristics'!$C:$C,0))),"",INDEX('Policy Characteristics'!D:D,MATCH($C818,'Policy Characteristics'!$C:$C,0)))</f>
        <v>Industry Energy Efficiency Standards</v>
      </c>
      <c r="K818" s="272" t="str">
        <f>IF(ISBLANK(INDEX('Policy Characteristics'!E:E,MATCH($C818,'Policy Characteristics'!$C:$C,0))),"",INDEX('Policy Characteristics'!E:E,MATCH($C818,'Policy Characteristics'!$C:$C,0)))</f>
        <v>indst efficiency standards</v>
      </c>
      <c r="L818" s="285">
        <f>IF(ISBLANK(INDEX('Policy Characteristics'!F:F,MATCH($C818,'Policy Characteristics'!$C:$C,0))),"",INDEX('Policy Characteristics'!F:F,MATCH($C818,'Policy Characteristics'!$C:$C,0)))</f>
        <v>0</v>
      </c>
      <c r="M818" s="285">
        <f>IF(ISBLANK(INDEX('Policy Characteristics'!G:G,MATCH($C818,'Policy Characteristics'!$C:$C,0))),"",INDEX('Policy Characteristics'!G:G,MATCH($C818,'Policy Characteristics'!$C:$C,0)))</f>
        <v>0.25</v>
      </c>
      <c r="N818" s="285">
        <f>IF(ISBLANK(INDEX('Policy Characteristics'!H:H,MATCH($C818,'Policy Characteristics'!$C:$C,0))),"",INDEX('Policy Characteristics'!H:H,MATCH($C818,'Policy Characteristics'!$C:$C,0)))</f>
        <v>0.01</v>
      </c>
      <c r="O818" s="272" t="str">
        <f>IF(ISBLANK(INDEX('Policy Characteristics'!I:I,MATCH($C818,'Policy Characteristics'!$C:$C,0))),"",INDEX('Policy Characteristics'!I:I,MATCH($C818,'Policy Characteristics'!$C:$C,0)))</f>
        <v>% reduction in energy use</v>
      </c>
      <c r="P818" s="272"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272" t="str">
        <f>IF(ISBLANK(INDEX('Policy Characteristics'!K:K,MATCH($C818,'Policy Characteristics'!$C:$C,0))),"",INDEX('Policy Characteristics'!K:K,MATCH($C818,'Policy Characteristics'!$C:$C,0)))</f>
        <v>industry-ag-main.html#eff-stds</v>
      </c>
      <c r="R818" s="272" t="str">
        <f>IF(ISBLANK(INDEX('Policy Characteristics'!L:L,MATCH($C818,'Policy Characteristics'!$C:$C,0))),"",INDEX('Policy Characteristics'!L:L,MATCH($C818,'Policy Characteristics'!$C:$C,0)))</f>
        <v>industry-energy-efficiency-standards.html</v>
      </c>
    </row>
    <row r="819" spans="1:18" s="4" customFormat="1" x14ac:dyDescent="0.25">
      <c r="A819" s="272" t="str">
        <f>IF(ISBLANK(INDEX('Policy Characteristics'!A:A,MATCH($C819,'Policy Characteristics'!$C:$C,0))),"",INDEX('Policy Characteristics'!A:A,MATCH($C819,'Policy Characteristics'!$C:$C,0)))</f>
        <v>Industry</v>
      </c>
      <c r="B819" s="272" t="str">
        <f>IF(ISBLANK(INDEX('Policy Characteristics'!B:B,MATCH($C819,'Policy Characteristics'!$C:$C,0))),"",INDEX('Policy Characteristics'!B:B,MATCH($C819,'Policy Characteristics'!$C:$C,0)))</f>
        <v>Industry Energy Efficiency Standards</v>
      </c>
      <c r="C819" s="274" t="str">
        <f t="shared" si="38"/>
        <v>Percentage Improvement in Eqpt Efficiency Standards above BAU</v>
      </c>
      <c r="D819" s="6" t="s">
        <v>3198</v>
      </c>
      <c r="E819" s="44" t="s">
        <v>2787</v>
      </c>
      <c r="F819" t="s">
        <v>2646</v>
      </c>
      <c r="G819" s="44" t="s">
        <v>2791</v>
      </c>
      <c r="H819" s="43">
        <v>1055</v>
      </c>
      <c r="I819" s="44" t="s">
        <v>45</v>
      </c>
      <c r="J819" s="274" t="str">
        <f>IF(ISBLANK(INDEX('Policy Characteristics'!D:D,MATCH($C819,'Policy Characteristics'!$C:$C,0))),"",INDEX('Policy Characteristics'!D:D,MATCH($C819,'Policy Characteristics'!$C:$C,0)))</f>
        <v>Industry Energy Efficiency Standards</v>
      </c>
      <c r="K819" s="272" t="str">
        <f>IF(ISBLANK(INDEX('Policy Characteristics'!E:E,MATCH($C819,'Policy Characteristics'!$C:$C,0))),"",INDEX('Policy Characteristics'!E:E,MATCH($C819,'Policy Characteristics'!$C:$C,0)))</f>
        <v>indst efficiency standards</v>
      </c>
      <c r="L819" s="285">
        <f>IF(ISBLANK(INDEX('Policy Characteristics'!F:F,MATCH($C819,'Policy Characteristics'!$C:$C,0))),"",INDEX('Policy Characteristics'!F:F,MATCH($C819,'Policy Characteristics'!$C:$C,0)))</f>
        <v>0</v>
      </c>
      <c r="M819" s="285">
        <f>IF(ISBLANK(INDEX('Policy Characteristics'!G:G,MATCH($C819,'Policy Characteristics'!$C:$C,0))),"",INDEX('Policy Characteristics'!G:G,MATCH($C819,'Policy Characteristics'!$C:$C,0)))</f>
        <v>0.25</v>
      </c>
      <c r="N819" s="285">
        <f>IF(ISBLANK(INDEX('Policy Characteristics'!H:H,MATCH($C819,'Policy Characteristics'!$C:$C,0))),"",INDEX('Policy Characteristics'!H:H,MATCH($C819,'Policy Characteristics'!$C:$C,0)))</f>
        <v>0.01</v>
      </c>
      <c r="O819" s="272" t="str">
        <f>IF(ISBLANK(INDEX('Policy Characteristics'!I:I,MATCH($C819,'Policy Characteristics'!$C:$C,0))),"",INDEX('Policy Characteristics'!I:I,MATCH($C819,'Policy Characteristics'!$C:$C,0)))</f>
        <v>% reduction in energy use</v>
      </c>
      <c r="P819" s="272"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272" t="str">
        <f>IF(ISBLANK(INDEX('Policy Characteristics'!K:K,MATCH($C819,'Policy Characteristics'!$C:$C,0))),"",INDEX('Policy Characteristics'!K:K,MATCH($C819,'Policy Characteristics'!$C:$C,0)))</f>
        <v>industry-ag-main.html#eff-stds</v>
      </c>
      <c r="R819" s="272" t="str">
        <f>IF(ISBLANK(INDEX('Policy Characteristics'!L:L,MATCH($C819,'Policy Characteristics'!$C:$C,0))),"",INDEX('Policy Characteristics'!L:L,MATCH($C819,'Policy Characteristics'!$C:$C,0)))</f>
        <v>industry-energy-efficiency-standards.html</v>
      </c>
    </row>
    <row r="820" spans="1:18" s="4" customFormat="1" x14ac:dyDescent="0.25">
      <c r="A820" s="272" t="str">
        <f>IF(ISBLANK(INDEX('Policy Characteristics'!A:A,MATCH($C820,'Policy Characteristics'!$C:$C,0))),"",INDEX('Policy Characteristics'!A:A,MATCH($C820,'Policy Characteristics'!$C:$C,0)))</f>
        <v>Industry</v>
      </c>
      <c r="B820" s="272" t="str">
        <f>IF(ISBLANK(INDEX('Policy Characteristics'!B:B,MATCH($C820,'Policy Characteristics'!$C:$C,0))),"",INDEX('Policy Characteristics'!B:B,MATCH($C820,'Policy Characteristics'!$C:$C,0)))</f>
        <v>Industry Energy Efficiency Standards</v>
      </c>
      <c r="C820" s="274" t="str">
        <f t="shared" si="38"/>
        <v>Percentage Improvement in Eqpt Efficiency Standards above BAU</v>
      </c>
      <c r="D820" s="6" t="s">
        <v>3198</v>
      </c>
      <c r="E820" s="44" t="s">
        <v>2788</v>
      </c>
      <c r="F820" t="s">
        <v>2646</v>
      </c>
      <c r="G820" s="44" t="s">
        <v>2792</v>
      </c>
      <c r="H820" s="43">
        <v>1056</v>
      </c>
      <c r="I820" s="44" t="s">
        <v>45</v>
      </c>
      <c r="J820" s="274" t="str">
        <f>IF(ISBLANK(INDEX('Policy Characteristics'!D:D,MATCH($C820,'Policy Characteristics'!$C:$C,0))),"",INDEX('Policy Characteristics'!D:D,MATCH($C820,'Policy Characteristics'!$C:$C,0)))</f>
        <v>Industry Energy Efficiency Standards</v>
      </c>
      <c r="K820" s="272" t="str">
        <f>IF(ISBLANK(INDEX('Policy Characteristics'!E:E,MATCH($C820,'Policy Characteristics'!$C:$C,0))),"",INDEX('Policy Characteristics'!E:E,MATCH($C820,'Policy Characteristics'!$C:$C,0)))</f>
        <v>indst efficiency standards</v>
      </c>
      <c r="L820" s="285">
        <f>IF(ISBLANK(INDEX('Policy Characteristics'!F:F,MATCH($C820,'Policy Characteristics'!$C:$C,0))),"",INDEX('Policy Characteristics'!F:F,MATCH($C820,'Policy Characteristics'!$C:$C,0)))</f>
        <v>0</v>
      </c>
      <c r="M820" s="285">
        <f>IF(ISBLANK(INDEX('Policy Characteristics'!G:G,MATCH($C820,'Policy Characteristics'!$C:$C,0))),"",INDEX('Policy Characteristics'!G:G,MATCH($C820,'Policy Characteristics'!$C:$C,0)))</f>
        <v>0.25</v>
      </c>
      <c r="N820" s="285">
        <f>IF(ISBLANK(INDEX('Policy Characteristics'!H:H,MATCH($C820,'Policy Characteristics'!$C:$C,0))),"",INDEX('Policy Characteristics'!H:H,MATCH($C820,'Policy Characteristics'!$C:$C,0)))</f>
        <v>0.01</v>
      </c>
      <c r="O820" s="272" t="str">
        <f>IF(ISBLANK(INDEX('Policy Characteristics'!I:I,MATCH($C820,'Policy Characteristics'!$C:$C,0))),"",INDEX('Policy Characteristics'!I:I,MATCH($C820,'Policy Characteristics'!$C:$C,0)))</f>
        <v>% reduction in energy use</v>
      </c>
      <c r="P820" s="272"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272" t="str">
        <f>IF(ISBLANK(INDEX('Policy Characteristics'!K:K,MATCH($C820,'Policy Characteristics'!$C:$C,0))),"",INDEX('Policy Characteristics'!K:K,MATCH($C820,'Policy Characteristics'!$C:$C,0)))</f>
        <v>industry-ag-main.html#eff-stds</v>
      </c>
      <c r="R820" s="272" t="str">
        <f>IF(ISBLANK(INDEX('Policy Characteristics'!L:L,MATCH($C820,'Policy Characteristics'!$C:$C,0))),"",INDEX('Policy Characteristics'!L:L,MATCH($C820,'Policy Characteristics'!$C:$C,0)))</f>
        <v>industry-energy-efficiency-standards.html</v>
      </c>
    </row>
    <row r="821" spans="1:18" s="4" customFormat="1" x14ac:dyDescent="0.25">
      <c r="A821" s="272" t="str">
        <f>IF(ISBLANK(INDEX('Policy Characteristics'!A:A,MATCH($C821,'Policy Characteristics'!$C:$C,0))),"",INDEX('Policy Characteristics'!A:A,MATCH($C821,'Policy Characteristics'!$C:$C,0)))</f>
        <v>Industry</v>
      </c>
      <c r="B821" s="272" t="str">
        <f>IF(ISBLANK(INDEX('Policy Characteristics'!B:B,MATCH($C821,'Policy Characteristics'!$C:$C,0))),"",INDEX('Policy Characteristics'!B:B,MATCH($C821,'Policy Characteristics'!$C:$C,0)))</f>
        <v>Industry Energy Efficiency Standards</v>
      </c>
      <c r="C821" s="274" t="str">
        <f t="shared" si="38"/>
        <v>Percentage Improvement in Eqpt Efficiency Standards above BAU</v>
      </c>
      <c r="D821" s="6" t="s">
        <v>3198</v>
      </c>
      <c r="E821" s="44" t="s">
        <v>2785</v>
      </c>
      <c r="F821" t="s">
        <v>2646</v>
      </c>
      <c r="G821" s="44" t="s">
        <v>2790</v>
      </c>
      <c r="H821" s="43">
        <v>1057</v>
      </c>
      <c r="I821" s="44" t="s">
        <v>46</v>
      </c>
      <c r="J821" s="274" t="str">
        <f>IF(ISBLANK(INDEX('Policy Characteristics'!D:D,MATCH($C821,'Policy Characteristics'!$C:$C,0))),"",INDEX('Policy Characteristics'!D:D,MATCH($C821,'Policy Characteristics'!$C:$C,0)))</f>
        <v>Industry Energy Efficiency Standards</v>
      </c>
      <c r="K821" s="272" t="str">
        <f>IF(ISBLANK(INDEX('Policy Characteristics'!E:E,MATCH($C821,'Policy Characteristics'!$C:$C,0))),"",INDEX('Policy Characteristics'!E:E,MATCH($C821,'Policy Characteristics'!$C:$C,0)))</f>
        <v>indst efficiency standards</v>
      </c>
      <c r="L821" s="285">
        <f>IF(ISBLANK(INDEX('Policy Characteristics'!F:F,MATCH($C821,'Policy Characteristics'!$C:$C,0))),"",INDEX('Policy Characteristics'!F:F,MATCH($C821,'Policy Characteristics'!$C:$C,0)))</f>
        <v>0</v>
      </c>
      <c r="M821" s="285">
        <f>IF(ISBLANK(INDEX('Policy Characteristics'!G:G,MATCH($C821,'Policy Characteristics'!$C:$C,0))),"",INDEX('Policy Characteristics'!G:G,MATCH($C821,'Policy Characteristics'!$C:$C,0)))</f>
        <v>0.25</v>
      </c>
      <c r="N821" s="285">
        <f>IF(ISBLANK(INDEX('Policy Characteristics'!H:H,MATCH($C821,'Policy Characteristics'!$C:$C,0))),"",INDEX('Policy Characteristics'!H:H,MATCH($C821,'Policy Characteristics'!$C:$C,0)))</f>
        <v>0.01</v>
      </c>
      <c r="O821" s="272" t="str">
        <f>IF(ISBLANK(INDEX('Policy Characteristics'!I:I,MATCH($C821,'Policy Characteristics'!$C:$C,0))),"",INDEX('Policy Characteristics'!I:I,MATCH($C821,'Policy Characteristics'!$C:$C,0)))</f>
        <v>% reduction in energy use</v>
      </c>
      <c r="P821" s="272"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272" t="str">
        <f>IF(ISBLANK(INDEX('Policy Characteristics'!K:K,MATCH($C821,'Policy Characteristics'!$C:$C,0))),"",INDEX('Policy Characteristics'!K:K,MATCH($C821,'Policy Characteristics'!$C:$C,0)))</f>
        <v>industry-ag-main.html#eff-stds</v>
      </c>
      <c r="R821" s="272" t="str">
        <f>IF(ISBLANK(INDEX('Policy Characteristics'!L:L,MATCH($C821,'Policy Characteristics'!$C:$C,0))),"",INDEX('Policy Characteristics'!L:L,MATCH($C821,'Policy Characteristics'!$C:$C,0)))</f>
        <v>industry-energy-efficiency-standards.html</v>
      </c>
    </row>
    <row r="822" spans="1:18" s="4" customFormat="1" x14ac:dyDescent="0.25">
      <c r="A822" s="272" t="str">
        <f>IF(ISBLANK(INDEX('Policy Characteristics'!A:A,MATCH($C822,'Policy Characteristics'!$C:$C,0))),"",INDEX('Policy Characteristics'!A:A,MATCH($C822,'Policy Characteristics'!$C:$C,0)))</f>
        <v>Industry</v>
      </c>
      <c r="B822" s="272" t="str">
        <f>IF(ISBLANK(INDEX('Policy Characteristics'!B:B,MATCH($C822,'Policy Characteristics'!$C:$C,0))),"",INDEX('Policy Characteristics'!B:B,MATCH($C822,'Policy Characteristics'!$C:$C,0)))</f>
        <v>Industry Energy Efficiency Standards</v>
      </c>
      <c r="C822" s="274" t="str">
        <f t="shared" si="38"/>
        <v>Percentage Improvement in Eqpt Efficiency Standards above BAU</v>
      </c>
      <c r="D822" s="6" t="s">
        <v>3199</v>
      </c>
      <c r="E822" s="44" t="s">
        <v>2445</v>
      </c>
      <c r="F822" t="s">
        <v>3168</v>
      </c>
      <c r="G822" s="44" t="s">
        <v>2451</v>
      </c>
      <c r="H822" s="43">
        <v>1058</v>
      </c>
      <c r="I822" s="44" t="s">
        <v>45</v>
      </c>
      <c r="J822" s="274" t="str">
        <f>IF(ISBLANK(INDEX('Policy Characteristics'!D:D,MATCH($C822,'Policy Characteristics'!$C:$C,0))),"",INDEX('Policy Characteristics'!D:D,MATCH($C822,'Policy Characteristics'!$C:$C,0)))</f>
        <v>Industry Energy Efficiency Standards</v>
      </c>
      <c r="K822" s="272" t="str">
        <f>IF(ISBLANK(INDEX('Policy Characteristics'!E:E,MATCH($C822,'Policy Characteristics'!$C:$C,0))),"",INDEX('Policy Characteristics'!E:E,MATCH($C822,'Policy Characteristics'!$C:$C,0)))</f>
        <v>indst efficiency standards</v>
      </c>
      <c r="L822" s="285">
        <f>IF(ISBLANK(INDEX('Policy Characteristics'!F:F,MATCH($C822,'Policy Characteristics'!$C:$C,0))),"",INDEX('Policy Characteristics'!F:F,MATCH($C822,'Policy Characteristics'!$C:$C,0)))</f>
        <v>0</v>
      </c>
      <c r="M822" s="285">
        <f>IF(ISBLANK(INDEX('Policy Characteristics'!G:G,MATCH($C822,'Policy Characteristics'!$C:$C,0))),"",INDEX('Policy Characteristics'!G:G,MATCH($C822,'Policy Characteristics'!$C:$C,0)))</f>
        <v>0.25</v>
      </c>
      <c r="N822" s="285">
        <f>IF(ISBLANK(INDEX('Policy Characteristics'!H:H,MATCH($C822,'Policy Characteristics'!$C:$C,0))),"",INDEX('Policy Characteristics'!H:H,MATCH($C822,'Policy Characteristics'!$C:$C,0)))</f>
        <v>0.01</v>
      </c>
      <c r="O822" s="272" t="str">
        <f>IF(ISBLANK(INDEX('Policy Characteristics'!I:I,MATCH($C822,'Policy Characteristics'!$C:$C,0))),"",INDEX('Policy Characteristics'!I:I,MATCH($C822,'Policy Characteristics'!$C:$C,0)))</f>
        <v>% reduction in energy use</v>
      </c>
      <c r="P822" s="272"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272" t="str">
        <f>IF(ISBLANK(INDEX('Policy Characteristics'!K:K,MATCH($C822,'Policy Characteristics'!$C:$C,0))),"",INDEX('Policy Characteristics'!K:K,MATCH($C822,'Policy Characteristics'!$C:$C,0)))</f>
        <v>industry-ag-main.html#eff-stds</v>
      </c>
      <c r="R822" s="272" t="str">
        <f>IF(ISBLANK(INDEX('Policy Characteristics'!L:L,MATCH($C822,'Policy Characteristics'!$C:$C,0))),"",INDEX('Policy Characteristics'!L:L,MATCH($C822,'Policy Characteristics'!$C:$C,0)))</f>
        <v>industry-energy-efficiency-standards.html</v>
      </c>
    </row>
    <row r="823" spans="1:18" s="4" customFormat="1" x14ac:dyDescent="0.25">
      <c r="A823" s="272" t="str">
        <f>IF(ISBLANK(INDEX('Policy Characteristics'!A:A,MATCH($C823,'Policy Characteristics'!$C:$C,0))),"",INDEX('Policy Characteristics'!A:A,MATCH($C823,'Policy Characteristics'!$C:$C,0)))</f>
        <v>Industry</v>
      </c>
      <c r="B823" s="272" t="str">
        <f>IF(ISBLANK(INDEX('Policy Characteristics'!B:B,MATCH($C823,'Policy Characteristics'!$C:$C,0))),"",INDEX('Policy Characteristics'!B:B,MATCH($C823,'Policy Characteristics'!$C:$C,0)))</f>
        <v>Industry Energy Efficiency Standards</v>
      </c>
      <c r="C823" s="274" t="str">
        <f t="shared" si="38"/>
        <v>Percentage Improvement in Eqpt Efficiency Standards above BAU</v>
      </c>
      <c r="D823" s="6" t="s">
        <v>3199</v>
      </c>
      <c r="E823" s="44" t="s">
        <v>2446</v>
      </c>
      <c r="F823" t="s">
        <v>3168</v>
      </c>
      <c r="G823" s="44" t="s">
        <v>2454</v>
      </c>
      <c r="H823" s="43">
        <v>1059</v>
      </c>
      <c r="I823" s="44" t="s">
        <v>45</v>
      </c>
      <c r="J823" s="274" t="str">
        <f>IF(ISBLANK(INDEX('Policy Characteristics'!D:D,MATCH($C823,'Policy Characteristics'!$C:$C,0))),"",INDEX('Policy Characteristics'!D:D,MATCH($C823,'Policy Characteristics'!$C:$C,0)))</f>
        <v>Industry Energy Efficiency Standards</v>
      </c>
      <c r="K823" s="272" t="str">
        <f>IF(ISBLANK(INDEX('Policy Characteristics'!E:E,MATCH($C823,'Policy Characteristics'!$C:$C,0))),"",INDEX('Policy Characteristics'!E:E,MATCH($C823,'Policy Characteristics'!$C:$C,0)))</f>
        <v>indst efficiency standards</v>
      </c>
      <c r="L823" s="285">
        <f>IF(ISBLANK(INDEX('Policy Characteristics'!F:F,MATCH($C823,'Policy Characteristics'!$C:$C,0))),"",INDEX('Policy Characteristics'!F:F,MATCH($C823,'Policy Characteristics'!$C:$C,0)))</f>
        <v>0</v>
      </c>
      <c r="M823" s="285">
        <f>IF(ISBLANK(INDEX('Policy Characteristics'!G:G,MATCH($C823,'Policy Characteristics'!$C:$C,0))),"",INDEX('Policy Characteristics'!G:G,MATCH($C823,'Policy Characteristics'!$C:$C,0)))</f>
        <v>0.25</v>
      </c>
      <c r="N823" s="285">
        <f>IF(ISBLANK(INDEX('Policy Characteristics'!H:H,MATCH($C823,'Policy Characteristics'!$C:$C,0))),"",INDEX('Policy Characteristics'!H:H,MATCH($C823,'Policy Characteristics'!$C:$C,0)))</f>
        <v>0.01</v>
      </c>
      <c r="O823" s="272" t="str">
        <f>IF(ISBLANK(INDEX('Policy Characteristics'!I:I,MATCH($C823,'Policy Characteristics'!$C:$C,0))),"",INDEX('Policy Characteristics'!I:I,MATCH($C823,'Policy Characteristics'!$C:$C,0)))</f>
        <v>% reduction in energy use</v>
      </c>
      <c r="P823" s="272"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272" t="str">
        <f>IF(ISBLANK(INDEX('Policy Characteristics'!K:K,MATCH($C823,'Policy Characteristics'!$C:$C,0))),"",INDEX('Policy Characteristics'!K:K,MATCH($C823,'Policy Characteristics'!$C:$C,0)))</f>
        <v>industry-ag-main.html#eff-stds</v>
      </c>
      <c r="R823" s="272" t="str">
        <f>IF(ISBLANK(INDEX('Policy Characteristics'!L:L,MATCH($C823,'Policy Characteristics'!$C:$C,0))),"",INDEX('Policy Characteristics'!L:L,MATCH($C823,'Policy Characteristics'!$C:$C,0)))</f>
        <v>industry-energy-efficiency-standards.html</v>
      </c>
    </row>
    <row r="824" spans="1:18" s="4" customFormat="1" x14ac:dyDescent="0.25">
      <c r="A824" s="272" t="str">
        <f>IF(ISBLANK(INDEX('Policy Characteristics'!A:A,MATCH($C824,'Policy Characteristics'!$C:$C,0))),"",INDEX('Policy Characteristics'!A:A,MATCH($C824,'Policy Characteristics'!$C:$C,0)))</f>
        <v>Industry</v>
      </c>
      <c r="B824" s="272" t="str">
        <f>IF(ISBLANK(INDEX('Policy Characteristics'!B:B,MATCH($C824,'Policy Characteristics'!$C:$C,0))),"",INDEX('Policy Characteristics'!B:B,MATCH($C824,'Policy Characteristics'!$C:$C,0)))</f>
        <v>Industry Energy Efficiency Standards</v>
      </c>
      <c r="C824" s="274" t="str">
        <f t="shared" si="38"/>
        <v>Percentage Improvement in Eqpt Efficiency Standards above BAU</v>
      </c>
      <c r="D824" s="6" t="s">
        <v>3199</v>
      </c>
      <c r="E824" s="44" t="s">
        <v>2447</v>
      </c>
      <c r="F824" t="s">
        <v>3168</v>
      </c>
      <c r="G824" s="44" t="s">
        <v>2455</v>
      </c>
      <c r="H824" s="43">
        <v>1060</v>
      </c>
      <c r="I824" s="44" t="s">
        <v>45</v>
      </c>
      <c r="J824" s="274" t="str">
        <f>IF(ISBLANK(INDEX('Policy Characteristics'!D:D,MATCH($C824,'Policy Characteristics'!$C:$C,0))),"",INDEX('Policy Characteristics'!D:D,MATCH($C824,'Policy Characteristics'!$C:$C,0)))</f>
        <v>Industry Energy Efficiency Standards</v>
      </c>
      <c r="K824" s="272" t="str">
        <f>IF(ISBLANK(INDEX('Policy Characteristics'!E:E,MATCH($C824,'Policy Characteristics'!$C:$C,0))),"",INDEX('Policy Characteristics'!E:E,MATCH($C824,'Policy Characteristics'!$C:$C,0)))</f>
        <v>indst efficiency standards</v>
      </c>
      <c r="L824" s="285">
        <f>IF(ISBLANK(INDEX('Policy Characteristics'!F:F,MATCH($C824,'Policy Characteristics'!$C:$C,0))),"",INDEX('Policy Characteristics'!F:F,MATCH($C824,'Policy Characteristics'!$C:$C,0)))</f>
        <v>0</v>
      </c>
      <c r="M824" s="285">
        <f>IF(ISBLANK(INDEX('Policy Characteristics'!G:G,MATCH($C824,'Policy Characteristics'!$C:$C,0))),"",INDEX('Policy Characteristics'!G:G,MATCH($C824,'Policy Characteristics'!$C:$C,0)))</f>
        <v>0.25</v>
      </c>
      <c r="N824" s="285">
        <f>IF(ISBLANK(INDEX('Policy Characteristics'!H:H,MATCH($C824,'Policy Characteristics'!$C:$C,0))),"",INDEX('Policy Characteristics'!H:H,MATCH($C824,'Policy Characteristics'!$C:$C,0)))</f>
        <v>0.01</v>
      </c>
      <c r="O824" s="272" t="str">
        <f>IF(ISBLANK(INDEX('Policy Characteristics'!I:I,MATCH($C824,'Policy Characteristics'!$C:$C,0))),"",INDEX('Policy Characteristics'!I:I,MATCH($C824,'Policy Characteristics'!$C:$C,0)))</f>
        <v>% reduction in energy use</v>
      </c>
      <c r="P824" s="272"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272" t="str">
        <f>IF(ISBLANK(INDEX('Policy Characteristics'!K:K,MATCH($C824,'Policy Characteristics'!$C:$C,0))),"",INDEX('Policy Characteristics'!K:K,MATCH($C824,'Policy Characteristics'!$C:$C,0)))</f>
        <v>industry-ag-main.html#eff-stds</v>
      </c>
      <c r="R824" s="272" t="str">
        <f>IF(ISBLANK(INDEX('Policy Characteristics'!L:L,MATCH($C824,'Policy Characteristics'!$C:$C,0))),"",INDEX('Policy Characteristics'!L:L,MATCH($C824,'Policy Characteristics'!$C:$C,0)))</f>
        <v>industry-energy-efficiency-standards.html</v>
      </c>
    </row>
    <row r="825" spans="1:18" s="4" customFormat="1" x14ac:dyDescent="0.25">
      <c r="A825" s="272" t="str">
        <f>IF(ISBLANK(INDEX('Policy Characteristics'!A:A,MATCH($C825,'Policy Characteristics'!$C:$C,0))),"",INDEX('Policy Characteristics'!A:A,MATCH($C825,'Policy Characteristics'!$C:$C,0)))</f>
        <v>Industry</v>
      </c>
      <c r="B825" s="272" t="str">
        <f>IF(ISBLANK(INDEX('Policy Characteristics'!B:B,MATCH($C825,'Policy Characteristics'!$C:$C,0))),"",INDEX('Policy Characteristics'!B:B,MATCH($C825,'Policy Characteristics'!$C:$C,0)))</f>
        <v>Industry Energy Efficiency Standards</v>
      </c>
      <c r="C825" s="274" t="str">
        <f t="shared" si="38"/>
        <v>Percentage Improvement in Eqpt Efficiency Standards above BAU</v>
      </c>
      <c r="D825" s="6" t="s">
        <v>3199</v>
      </c>
      <c r="E825" s="44" t="s">
        <v>2448</v>
      </c>
      <c r="F825" t="s">
        <v>3168</v>
      </c>
      <c r="G825" s="44" t="s">
        <v>2452</v>
      </c>
      <c r="H825" s="43">
        <v>1061</v>
      </c>
      <c r="I825" s="44" t="s">
        <v>46</v>
      </c>
      <c r="J825" s="274" t="str">
        <f>IF(ISBLANK(INDEX('Policy Characteristics'!D:D,MATCH($C825,'Policy Characteristics'!$C:$C,0))),"",INDEX('Policy Characteristics'!D:D,MATCH($C825,'Policy Characteristics'!$C:$C,0)))</f>
        <v>Industry Energy Efficiency Standards</v>
      </c>
      <c r="K825" s="272" t="str">
        <f>IF(ISBLANK(INDEX('Policy Characteristics'!E:E,MATCH($C825,'Policy Characteristics'!$C:$C,0))),"",INDEX('Policy Characteristics'!E:E,MATCH($C825,'Policy Characteristics'!$C:$C,0)))</f>
        <v>indst efficiency standards</v>
      </c>
      <c r="L825" s="285">
        <f>IF(ISBLANK(INDEX('Policy Characteristics'!F:F,MATCH($C825,'Policy Characteristics'!$C:$C,0))),"",INDEX('Policy Characteristics'!F:F,MATCH($C825,'Policy Characteristics'!$C:$C,0)))</f>
        <v>0</v>
      </c>
      <c r="M825" s="285">
        <f>IF(ISBLANK(INDEX('Policy Characteristics'!G:G,MATCH($C825,'Policy Characteristics'!$C:$C,0))),"",INDEX('Policy Characteristics'!G:G,MATCH($C825,'Policy Characteristics'!$C:$C,0)))</f>
        <v>0.25</v>
      </c>
      <c r="N825" s="285">
        <f>IF(ISBLANK(INDEX('Policy Characteristics'!H:H,MATCH($C825,'Policy Characteristics'!$C:$C,0))),"",INDEX('Policy Characteristics'!H:H,MATCH($C825,'Policy Characteristics'!$C:$C,0)))</f>
        <v>0.01</v>
      </c>
      <c r="O825" s="272" t="str">
        <f>IF(ISBLANK(INDEX('Policy Characteristics'!I:I,MATCH($C825,'Policy Characteristics'!$C:$C,0))),"",INDEX('Policy Characteristics'!I:I,MATCH($C825,'Policy Characteristics'!$C:$C,0)))</f>
        <v>% reduction in energy use</v>
      </c>
      <c r="P825" s="272"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272" t="str">
        <f>IF(ISBLANK(INDEX('Policy Characteristics'!K:K,MATCH($C825,'Policy Characteristics'!$C:$C,0))),"",INDEX('Policy Characteristics'!K:K,MATCH($C825,'Policy Characteristics'!$C:$C,0)))</f>
        <v>industry-ag-main.html#eff-stds</v>
      </c>
      <c r="R825" s="272" t="str">
        <f>IF(ISBLANK(INDEX('Policy Characteristics'!L:L,MATCH($C825,'Policy Characteristics'!$C:$C,0))),"",INDEX('Policy Characteristics'!L:L,MATCH($C825,'Policy Characteristics'!$C:$C,0)))</f>
        <v>industry-energy-efficiency-standards.html</v>
      </c>
    </row>
    <row r="826" spans="1:18" s="4" customFormat="1" x14ac:dyDescent="0.25">
      <c r="A826" s="272" t="str">
        <f>IF(ISBLANK(INDEX('Policy Characteristics'!A:A,MATCH($C826,'Policy Characteristics'!$C:$C,0))),"",INDEX('Policy Characteristics'!A:A,MATCH($C826,'Policy Characteristics'!$C:$C,0)))</f>
        <v>Industry</v>
      </c>
      <c r="B826" s="272" t="str">
        <f>IF(ISBLANK(INDEX('Policy Characteristics'!B:B,MATCH($C826,'Policy Characteristics'!$C:$C,0))),"",INDEX('Policy Characteristics'!B:B,MATCH($C826,'Policy Characteristics'!$C:$C,0)))</f>
        <v>Industry Energy Efficiency Standards</v>
      </c>
      <c r="C826" s="274" t="str">
        <f t="shared" si="38"/>
        <v>Percentage Improvement in Eqpt Efficiency Standards above BAU</v>
      </c>
      <c r="D826" s="6" t="s">
        <v>3199</v>
      </c>
      <c r="E826" s="44" t="s">
        <v>2449</v>
      </c>
      <c r="F826" t="s">
        <v>3168</v>
      </c>
      <c r="G826" s="44" t="s">
        <v>2453</v>
      </c>
      <c r="H826" s="43">
        <v>1062</v>
      </c>
      <c r="I826" s="44" t="s">
        <v>45</v>
      </c>
      <c r="J826" s="274" t="str">
        <f>IF(ISBLANK(INDEX('Policy Characteristics'!D:D,MATCH($C826,'Policy Characteristics'!$C:$C,0))),"",INDEX('Policy Characteristics'!D:D,MATCH($C826,'Policy Characteristics'!$C:$C,0)))</f>
        <v>Industry Energy Efficiency Standards</v>
      </c>
      <c r="K826" s="272" t="str">
        <f>IF(ISBLANK(INDEX('Policy Characteristics'!E:E,MATCH($C826,'Policy Characteristics'!$C:$C,0))),"",INDEX('Policy Characteristics'!E:E,MATCH($C826,'Policy Characteristics'!$C:$C,0)))</f>
        <v>indst efficiency standards</v>
      </c>
      <c r="L826" s="285">
        <f>IF(ISBLANK(INDEX('Policy Characteristics'!F:F,MATCH($C826,'Policy Characteristics'!$C:$C,0))),"",INDEX('Policy Characteristics'!F:F,MATCH($C826,'Policy Characteristics'!$C:$C,0)))</f>
        <v>0</v>
      </c>
      <c r="M826" s="285">
        <f>IF(ISBLANK(INDEX('Policy Characteristics'!G:G,MATCH($C826,'Policy Characteristics'!$C:$C,0))),"",INDEX('Policy Characteristics'!G:G,MATCH($C826,'Policy Characteristics'!$C:$C,0)))</f>
        <v>0.25</v>
      </c>
      <c r="N826" s="285">
        <f>IF(ISBLANK(INDEX('Policy Characteristics'!H:H,MATCH($C826,'Policy Characteristics'!$C:$C,0))),"",INDEX('Policy Characteristics'!H:H,MATCH($C826,'Policy Characteristics'!$C:$C,0)))</f>
        <v>0.01</v>
      </c>
      <c r="O826" s="272" t="str">
        <f>IF(ISBLANK(INDEX('Policy Characteristics'!I:I,MATCH($C826,'Policy Characteristics'!$C:$C,0))),"",INDEX('Policy Characteristics'!I:I,MATCH($C826,'Policy Characteristics'!$C:$C,0)))</f>
        <v>% reduction in energy use</v>
      </c>
      <c r="P826" s="272"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272" t="str">
        <f>IF(ISBLANK(INDEX('Policy Characteristics'!K:K,MATCH($C826,'Policy Characteristics'!$C:$C,0))),"",INDEX('Policy Characteristics'!K:K,MATCH($C826,'Policy Characteristics'!$C:$C,0)))</f>
        <v>industry-ag-main.html#eff-stds</v>
      </c>
      <c r="R826" s="272" t="str">
        <f>IF(ISBLANK(INDEX('Policy Characteristics'!L:L,MATCH($C826,'Policy Characteristics'!$C:$C,0))),"",INDEX('Policy Characteristics'!L:L,MATCH($C826,'Policy Characteristics'!$C:$C,0)))</f>
        <v>industry-energy-efficiency-standards.html</v>
      </c>
    </row>
    <row r="827" spans="1:18" s="4" customFormat="1" x14ac:dyDescent="0.25">
      <c r="A827" s="272" t="str">
        <f>IF(ISBLANK(INDEX('Policy Characteristics'!A:A,MATCH($C827,'Policy Characteristics'!$C:$C,0))),"",INDEX('Policy Characteristics'!A:A,MATCH($C827,'Policy Characteristics'!$C:$C,0)))</f>
        <v>Industry</v>
      </c>
      <c r="B827" s="272" t="str">
        <f>IF(ISBLANK(INDEX('Policy Characteristics'!B:B,MATCH($C827,'Policy Characteristics'!$C:$C,0))),"",INDEX('Policy Characteristics'!B:B,MATCH($C827,'Policy Characteristics'!$C:$C,0)))</f>
        <v>Industry Energy Efficiency Standards</v>
      </c>
      <c r="C827" s="274" t="str">
        <f t="shared" si="38"/>
        <v>Percentage Improvement in Eqpt Efficiency Standards above BAU</v>
      </c>
      <c r="D827" s="6" t="s">
        <v>3199</v>
      </c>
      <c r="E827" s="44" t="s">
        <v>2450</v>
      </c>
      <c r="F827" t="s">
        <v>3168</v>
      </c>
      <c r="G827" s="44" t="s">
        <v>2456</v>
      </c>
      <c r="H827" s="43">
        <v>1063</v>
      </c>
      <c r="I827" s="44" t="s">
        <v>46</v>
      </c>
      <c r="J827" s="274" t="str">
        <f>IF(ISBLANK(INDEX('Policy Characteristics'!D:D,MATCH($C827,'Policy Characteristics'!$C:$C,0))),"",INDEX('Policy Characteristics'!D:D,MATCH($C827,'Policy Characteristics'!$C:$C,0)))</f>
        <v>Industry Energy Efficiency Standards</v>
      </c>
      <c r="K827" s="272" t="str">
        <f>IF(ISBLANK(INDEX('Policy Characteristics'!E:E,MATCH($C827,'Policy Characteristics'!$C:$C,0))),"",INDEX('Policy Characteristics'!E:E,MATCH($C827,'Policy Characteristics'!$C:$C,0)))</f>
        <v>indst efficiency standards</v>
      </c>
      <c r="L827" s="285">
        <f>IF(ISBLANK(INDEX('Policy Characteristics'!F:F,MATCH($C827,'Policy Characteristics'!$C:$C,0))),"",INDEX('Policy Characteristics'!F:F,MATCH($C827,'Policy Characteristics'!$C:$C,0)))</f>
        <v>0</v>
      </c>
      <c r="M827" s="285">
        <f>IF(ISBLANK(INDEX('Policy Characteristics'!G:G,MATCH($C827,'Policy Characteristics'!$C:$C,0))),"",INDEX('Policy Characteristics'!G:G,MATCH($C827,'Policy Characteristics'!$C:$C,0)))</f>
        <v>0.25</v>
      </c>
      <c r="N827" s="285">
        <f>IF(ISBLANK(INDEX('Policy Characteristics'!H:H,MATCH($C827,'Policy Characteristics'!$C:$C,0))),"",INDEX('Policy Characteristics'!H:H,MATCH($C827,'Policy Characteristics'!$C:$C,0)))</f>
        <v>0.01</v>
      </c>
      <c r="O827" s="272" t="str">
        <f>IF(ISBLANK(INDEX('Policy Characteristics'!I:I,MATCH($C827,'Policy Characteristics'!$C:$C,0))),"",INDEX('Policy Characteristics'!I:I,MATCH($C827,'Policy Characteristics'!$C:$C,0)))</f>
        <v>% reduction in energy use</v>
      </c>
      <c r="P827" s="272"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272" t="str">
        <f>IF(ISBLANK(INDEX('Policy Characteristics'!K:K,MATCH($C827,'Policy Characteristics'!$C:$C,0))),"",INDEX('Policy Characteristics'!K:K,MATCH($C827,'Policy Characteristics'!$C:$C,0)))</f>
        <v>industry-ag-main.html#eff-stds</v>
      </c>
      <c r="R827" s="272" t="str">
        <f>IF(ISBLANK(INDEX('Policy Characteristics'!L:L,MATCH($C827,'Policy Characteristics'!$C:$C,0))),"",INDEX('Policy Characteristics'!L:L,MATCH($C827,'Policy Characteristics'!$C:$C,0)))</f>
        <v>industry-energy-efficiency-standards.html</v>
      </c>
    </row>
    <row r="828" spans="1:18" s="4" customFormat="1" x14ac:dyDescent="0.25">
      <c r="A828" s="272" t="str">
        <f>IF(ISBLANK(INDEX('Policy Characteristics'!A:A,MATCH($C828,'Policy Characteristics'!$C:$C,0))),"",INDEX('Policy Characteristics'!A:A,MATCH($C828,'Policy Characteristics'!$C:$C,0)))</f>
        <v>Industry</v>
      </c>
      <c r="B828" s="272" t="str">
        <f>IF(ISBLANK(INDEX('Policy Characteristics'!B:B,MATCH($C828,'Policy Characteristics'!$C:$C,0))),"",INDEX('Policy Characteristics'!B:B,MATCH($C828,'Policy Characteristics'!$C:$C,0)))</f>
        <v>Industry Energy Efficiency Standards</v>
      </c>
      <c r="C828" s="274" t="str">
        <f t="shared" si="38"/>
        <v>Percentage Improvement in Eqpt Efficiency Standards above BAU</v>
      </c>
      <c r="D828" s="6" t="s">
        <v>3199</v>
      </c>
      <c r="E828" s="44" t="s">
        <v>2786</v>
      </c>
      <c r="F828" t="s">
        <v>3168</v>
      </c>
      <c r="G828" s="44" t="s">
        <v>2789</v>
      </c>
      <c r="H828" s="43">
        <v>1064</v>
      </c>
      <c r="I828" s="44" t="s">
        <v>46</v>
      </c>
      <c r="J828" s="274" t="str">
        <f>IF(ISBLANK(INDEX('Policy Characteristics'!D:D,MATCH($C828,'Policy Characteristics'!$C:$C,0))),"",INDEX('Policy Characteristics'!D:D,MATCH($C828,'Policy Characteristics'!$C:$C,0)))</f>
        <v>Industry Energy Efficiency Standards</v>
      </c>
      <c r="K828" s="272" t="str">
        <f>IF(ISBLANK(INDEX('Policy Characteristics'!E:E,MATCH($C828,'Policy Characteristics'!$C:$C,0))),"",INDEX('Policy Characteristics'!E:E,MATCH($C828,'Policy Characteristics'!$C:$C,0)))</f>
        <v>indst efficiency standards</v>
      </c>
      <c r="L828" s="285">
        <f>IF(ISBLANK(INDEX('Policy Characteristics'!F:F,MATCH($C828,'Policy Characteristics'!$C:$C,0))),"",INDEX('Policy Characteristics'!F:F,MATCH($C828,'Policy Characteristics'!$C:$C,0)))</f>
        <v>0</v>
      </c>
      <c r="M828" s="285">
        <f>IF(ISBLANK(INDEX('Policy Characteristics'!G:G,MATCH($C828,'Policy Characteristics'!$C:$C,0))),"",INDEX('Policy Characteristics'!G:G,MATCH($C828,'Policy Characteristics'!$C:$C,0)))</f>
        <v>0.25</v>
      </c>
      <c r="N828" s="285">
        <f>IF(ISBLANK(INDEX('Policy Characteristics'!H:H,MATCH($C828,'Policy Characteristics'!$C:$C,0))),"",INDEX('Policy Characteristics'!H:H,MATCH($C828,'Policy Characteristics'!$C:$C,0)))</f>
        <v>0.01</v>
      </c>
      <c r="O828" s="272" t="str">
        <f>IF(ISBLANK(INDEX('Policy Characteristics'!I:I,MATCH($C828,'Policy Characteristics'!$C:$C,0))),"",INDEX('Policy Characteristics'!I:I,MATCH($C828,'Policy Characteristics'!$C:$C,0)))</f>
        <v>% reduction in energy use</v>
      </c>
      <c r="P828" s="272"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272" t="str">
        <f>IF(ISBLANK(INDEX('Policy Characteristics'!K:K,MATCH($C828,'Policy Characteristics'!$C:$C,0))),"",INDEX('Policy Characteristics'!K:K,MATCH($C828,'Policy Characteristics'!$C:$C,0)))</f>
        <v>industry-ag-main.html#eff-stds</v>
      </c>
      <c r="R828" s="272" t="str">
        <f>IF(ISBLANK(INDEX('Policy Characteristics'!L:L,MATCH($C828,'Policy Characteristics'!$C:$C,0))),"",INDEX('Policy Characteristics'!L:L,MATCH($C828,'Policy Characteristics'!$C:$C,0)))</f>
        <v>industry-energy-efficiency-standards.html</v>
      </c>
    </row>
    <row r="829" spans="1:18" s="4" customFormat="1" x14ac:dyDescent="0.25">
      <c r="A829" s="272" t="str">
        <f>IF(ISBLANK(INDEX('Policy Characteristics'!A:A,MATCH($C829,'Policy Characteristics'!$C:$C,0))),"",INDEX('Policy Characteristics'!A:A,MATCH($C829,'Policy Characteristics'!$C:$C,0)))</f>
        <v>Industry</v>
      </c>
      <c r="B829" s="272" t="str">
        <f>IF(ISBLANK(INDEX('Policy Characteristics'!B:B,MATCH($C829,'Policy Characteristics'!$C:$C,0))),"",INDEX('Policy Characteristics'!B:B,MATCH($C829,'Policy Characteristics'!$C:$C,0)))</f>
        <v>Industry Energy Efficiency Standards</v>
      </c>
      <c r="C829" s="274" t="str">
        <f t="shared" si="38"/>
        <v>Percentage Improvement in Eqpt Efficiency Standards above BAU</v>
      </c>
      <c r="D829" s="6" t="s">
        <v>3199</v>
      </c>
      <c r="E829" s="44" t="s">
        <v>2787</v>
      </c>
      <c r="F829" t="s">
        <v>3168</v>
      </c>
      <c r="G829" s="44" t="s">
        <v>2791</v>
      </c>
      <c r="H829" s="43">
        <v>1065</v>
      </c>
      <c r="I829" s="44" t="s">
        <v>46</v>
      </c>
      <c r="J829" s="274" t="str">
        <f>IF(ISBLANK(INDEX('Policy Characteristics'!D:D,MATCH($C829,'Policy Characteristics'!$C:$C,0))),"",INDEX('Policy Characteristics'!D:D,MATCH($C829,'Policy Characteristics'!$C:$C,0)))</f>
        <v>Industry Energy Efficiency Standards</v>
      </c>
      <c r="K829" s="272" t="str">
        <f>IF(ISBLANK(INDEX('Policy Characteristics'!E:E,MATCH($C829,'Policy Characteristics'!$C:$C,0))),"",INDEX('Policy Characteristics'!E:E,MATCH($C829,'Policy Characteristics'!$C:$C,0)))</f>
        <v>indst efficiency standards</v>
      </c>
      <c r="L829" s="285">
        <f>IF(ISBLANK(INDEX('Policy Characteristics'!F:F,MATCH($C829,'Policy Characteristics'!$C:$C,0))),"",INDEX('Policy Characteristics'!F:F,MATCH($C829,'Policy Characteristics'!$C:$C,0)))</f>
        <v>0</v>
      </c>
      <c r="M829" s="285">
        <f>IF(ISBLANK(INDEX('Policy Characteristics'!G:G,MATCH($C829,'Policy Characteristics'!$C:$C,0))),"",INDEX('Policy Characteristics'!G:G,MATCH($C829,'Policy Characteristics'!$C:$C,0)))</f>
        <v>0.25</v>
      </c>
      <c r="N829" s="285">
        <f>IF(ISBLANK(INDEX('Policy Characteristics'!H:H,MATCH($C829,'Policy Characteristics'!$C:$C,0))),"",INDEX('Policy Characteristics'!H:H,MATCH($C829,'Policy Characteristics'!$C:$C,0)))</f>
        <v>0.01</v>
      </c>
      <c r="O829" s="272" t="str">
        <f>IF(ISBLANK(INDEX('Policy Characteristics'!I:I,MATCH($C829,'Policy Characteristics'!$C:$C,0))),"",INDEX('Policy Characteristics'!I:I,MATCH($C829,'Policy Characteristics'!$C:$C,0)))</f>
        <v>% reduction in energy use</v>
      </c>
      <c r="P829" s="272"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272" t="str">
        <f>IF(ISBLANK(INDEX('Policy Characteristics'!K:K,MATCH($C829,'Policy Characteristics'!$C:$C,0))),"",INDEX('Policy Characteristics'!K:K,MATCH($C829,'Policy Characteristics'!$C:$C,0)))</f>
        <v>industry-ag-main.html#eff-stds</v>
      </c>
      <c r="R829" s="272" t="str">
        <f>IF(ISBLANK(INDEX('Policy Characteristics'!L:L,MATCH($C829,'Policy Characteristics'!$C:$C,0))),"",INDEX('Policy Characteristics'!L:L,MATCH($C829,'Policy Characteristics'!$C:$C,0)))</f>
        <v>industry-energy-efficiency-standards.html</v>
      </c>
    </row>
    <row r="830" spans="1:18" s="4" customFormat="1" x14ac:dyDescent="0.25">
      <c r="A830" s="272" t="str">
        <f>IF(ISBLANK(INDEX('Policy Characteristics'!A:A,MATCH($C830,'Policy Characteristics'!$C:$C,0))),"",INDEX('Policy Characteristics'!A:A,MATCH($C830,'Policy Characteristics'!$C:$C,0)))</f>
        <v>Industry</v>
      </c>
      <c r="B830" s="272" t="str">
        <f>IF(ISBLANK(INDEX('Policy Characteristics'!B:B,MATCH($C830,'Policy Characteristics'!$C:$C,0))),"",INDEX('Policy Characteristics'!B:B,MATCH($C830,'Policy Characteristics'!$C:$C,0)))</f>
        <v>Industry Energy Efficiency Standards</v>
      </c>
      <c r="C830" s="274" t="str">
        <f t="shared" si="38"/>
        <v>Percentage Improvement in Eqpt Efficiency Standards above BAU</v>
      </c>
      <c r="D830" s="6" t="s">
        <v>3199</v>
      </c>
      <c r="E830" s="44" t="s">
        <v>2788</v>
      </c>
      <c r="F830" t="s">
        <v>3168</v>
      </c>
      <c r="G830" s="44" t="s">
        <v>2792</v>
      </c>
      <c r="H830" s="43">
        <v>1066</v>
      </c>
      <c r="I830" s="44" t="s">
        <v>45</v>
      </c>
      <c r="J830" s="274" t="str">
        <f>IF(ISBLANK(INDEX('Policy Characteristics'!D:D,MATCH($C830,'Policy Characteristics'!$C:$C,0))),"",INDEX('Policy Characteristics'!D:D,MATCH($C830,'Policy Characteristics'!$C:$C,0)))</f>
        <v>Industry Energy Efficiency Standards</v>
      </c>
      <c r="K830" s="272" t="str">
        <f>IF(ISBLANK(INDEX('Policy Characteristics'!E:E,MATCH($C830,'Policy Characteristics'!$C:$C,0))),"",INDEX('Policy Characteristics'!E:E,MATCH($C830,'Policy Characteristics'!$C:$C,0)))</f>
        <v>indst efficiency standards</v>
      </c>
      <c r="L830" s="285">
        <f>IF(ISBLANK(INDEX('Policy Characteristics'!F:F,MATCH($C830,'Policy Characteristics'!$C:$C,0))),"",INDEX('Policy Characteristics'!F:F,MATCH($C830,'Policy Characteristics'!$C:$C,0)))</f>
        <v>0</v>
      </c>
      <c r="M830" s="285">
        <f>IF(ISBLANK(INDEX('Policy Characteristics'!G:G,MATCH($C830,'Policy Characteristics'!$C:$C,0))),"",INDEX('Policy Characteristics'!G:G,MATCH($C830,'Policy Characteristics'!$C:$C,0)))</f>
        <v>0.25</v>
      </c>
      <c r="N830" s="285">
        <f>IF(ISBLANK(INDEX('Policy Characteristics'!H:H,MATCH($C830,'Policy Characteristics'!$C:$C,0))),"",INDEX('Policy Characteristics'!H:H,MATCH($C830,'Policy Characteristics'!$C:$C,0)))</f>
        <v>0.01</v>
      </c>
      <c r="O830" s="272" t="str">
        <f>IF(ISBLANK(INDEX('Policy Characteristics'!I:I,MATCH($C830,'Policy Characteristics'!$C:$C,0))),"",INDEX('Policy Characteristics'!I:I,MATCH($C830,'Policy Characteristics'!$C:$C,0)))</f>
        <v>% reduction in energy use</v>
      </c>
      <c r="P830" s="272"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272" t="str">
        <f>IF(ISBLANK(INDEX('Policy Characteristics'!K:K,MATCH($C830,'Policy Characteristics'!$C:$C,0))),"",INDEX('Policy Characteristics'!K:K,MATCH($C830,'Policy Characteristics'!$C:$C,0)))</f>
        <v>industry-ag-main.html#eff-stds</v>
      </c>
      <c r="R830" s="272" t="str">
        <f>IF(ISBLANK(INDEX('Policy Characteristics'!L:L,MATCH($C830,'Policy Characteristics'!$C:$C,0))),"",INDEX('Policy Characteristics'!L:L,MATCH($C830,'Policy Characteristics'!$C:$C,0)))</f>
        <v>industry-energy-efficiency-standards.html</v>
      </c>
    </row>
    <row r="831" spans="1:18" s="4" customFormat="1" x14ac:dyDescent="0.25">
      <c r="A831" s="272" t="str">
        <f>IF(ISBLANK(INDEX('Policy Characteristics'!A:A,MATCH($C831,'Policy Characteristics'!$C:$C,0))),"",INDEX('Policy Characteristics'!A:A,MATCH($C831,'Policy Characteristics'!$C:$C,0)))</f>
        <v>Industry</v>
      </c>
      <c r="B831" s="272" t="str">
        <f>IF(ISBLANK(INDEX('Policy Characteristics'!B:B,MATCH($C831,'Policy Characteristics'!$C:$C,0))),"",INDEX('Policy Characteristics'!B:B,MATCH($C831,'Policy Characteristics'!$C:$C,0)))</f>
        <v>Industry Energy Efficiency Standards</v>
      </c>
      <c r="C831" s="274" t="str">
        <f t="shared" si="38"/>
        <v>Percentage Improvement in Eqpt Efficiency Standards above BAU</v>
      </c>
      <c r="D831" s="6" t="s">
        <v>3199</v>
      </c>
      <c r="E831" s="44" t="s">
        <v>2785</v>
      </c>
      <c r="F831" t="s">
        <v>3168</v>
      </c>
      <c r="G831" s="44" t="s">
        <v>2790</v>
      </c>
      <c r="H831" s="43">
        <v>1067</v>
      </c>
      <c r="I831" s="44" t="s">
        <v>46</v>
      </c>
      <c r="J831" s="274" t="str">
        <f>IF(ISBLANK(INDEX('Policy Characteristics'!D:D,MATCH($C831,'Policy Characteristics'!$C:$C,0))),"",INDEX('Policy Characteristics'!D:D,MATCH($C831,'Policy Characteristics'!$C:$C,0)))</f>
        <v>Industry Energy Efficiency Standards</v>
      </c>
      <c r="K831" s="272" t="str">
        <f>IF(ISBLANK(INDEX('Policy Characteristics'!E:E,MATCH($C831,'Policy Characteristics'!$C:$C,0))),"",INDEX('Policy Characteristics'!E:E,MATCH($C831,'Policy Characteristics'!$C:$C,0)))</f>
        <v>indst efficiency standards</v>
      </c>
      <c r="L831" s="285">
        <f>IF(ISBLANK(INDEX('Policy Characteristics'!F:F,MATCH($C831,'Policy Characteristics'!$C:$C,0))),"",INDEX('Policy Characteristics'!F:F,MATCH($C831,'Policy Characteristics'!$C:$C,0)))</f>
        <v>0</v>
      </c>
      <c r="M831" s="285">
        <f>IF(ISBLANK(INDEX('Policy Characteristics'!G:G,MATCH($C831,'Policy Characteristics'!$C:$C,0))),"",INDEX('Policy Characteristics'!G:G,MATCH($C831,'Policy Characteristics'!$C:$C,0)))</f>
        <v>0.25</v>
      </c>
      <c r="N831" s="285">
        <f>IF(ISBLANK(INDEX('Policy Characteristics'!H:H,MATCH($C831,'Policy Characteristics'!$C:$C,0))),"",INDEX('Policy Characteristics'!H:H,MATCH($C831,'Policy Characteristics'!$C:$C,0)))</f>
        <v>0.01</v>
      </c>
      <c r="O831" s="272" t="str">
        <f>IF(ISBLANK(INDEX('Policy Characteristics'!I:I,MATCH($C831,'Policy Characteristics'!$C:$C,0))),"",INDEX('Policy Characteristics'!I:I,MATCH($C831,'Policy Characteristics'!$C:$C,0)))</f>
        <v>% reduction in energy use</v>
      </c>
      <c r="P831" s="272"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272" t="str">
        <f>IF(ISBLANK(INDEX('Policy Characteristics'!K:K,MATCH($C831,'Policy Characteristics'!$C:$C,0))),"",INDEX('Policy Characteristics'!K:K,MATCH($C831,'Policy Characteristics'!$C:$C,0)))</f>
        <v>industry-ag-main.html#eff-stds</v>
      </c>
      <c r="R831" s="272" t="str">
        <f>IF(ISBLANK(INDEX('Policy Characteristics'!L:L,MATCH($C831,'Policy Characteristics'!$C:$C,0))),"",INDEX('Policy Characteristics'!L:L,MATCH($C831,'Policy Characteristics'!$C:$C,0)))</f>
        <v>industry-energy-efficiency-standards.html</v>
      </c>
    </row>
    <row r="832" spans="1:18" s="4" customFormat="1" x14ac:dyDescent="0.25">
      <c r="A832" s="272" t="str">
        <f>IF(ISBLANK(INDEX('Policy Characteristics'!A:A,MATCH($C832,'Policy Characteristics'!$C:$C,0))),"",INDEX('Policy Characteristics'!A:A,MATCH($C832,'Policy Characteristics'!$C:$C,0)))</f>
        <v>Industry</v>
      </c>
      <c r="B832" s="272" t="str">
        <f>IF(ISBLANK(INDEX('Policy Characteristics'!B:B,MATCH($C832,'Policy Characteristics'!$C:$C,0))),"",INDEX('Policy Characteristics'!B:B,MATCH($C832,'Policy Characteristics'!$C:$C,0)))</f>
        <v>Industry Energy Efficiency Standards</v>
      </c>
      <c r="C832" s="274" t="str">
        <f t="shared" si="38"/>
        <v>Percentage Improvement in Eqpt Efficiency Standards above BAU</v>
      </c>
      <c r="D832" s="6" t="s">
        <v>3200</v>
      </c>
      <c r="E832" s="44" t="s">
        <v>2445</v>
      </c>
      <c r="F832" t="s">
        <v>3169</v>
      </c>
      <c r="G832" s="44" t="s">
        <v>2451</v>
      </c>
      <c r="H832" s="43">
        <v>1068</v>
      </c>
      <c r="I832" s="44" t="s">
        <v>45</v>
      </c>
      <c r="J832" s="274" t="str">
        <f>IF(ISBLANK(INDEX('Policy Characteristics'!D:D,MATCH($C832,'Policy Characteristics'!$C:$C,0))),"",INDEX('Policy Characteristics'!D:D,MATCH($C832,'Policy Characteristics'!$C:$C,0)))</f>
        <v>Industry Energy Efficiency Standards</v>
      </c>
      <c r="K832" s="272" t="str">
        <f>IF(ISBLANK(INDEX('Policy Characteristics'!E:E,MATCH($C832,'Policy Characteristics'!$C:$C,0))),"",INDEX('Policy Characteristics'!E:E,MATCH($C832,'Policy Characteristics'!$C:$C,0)))</f>
        <v>indst efficiency standards</v>
      </c>
      <c r="L832" s="285">
        <f>IF(ISBLANK(INDEX('Policy Characteristics'!F:F,MATCH($C832,'Policy Characteristics'!$C:$C,0))),"",INDEX('Policy Characteristics'!F:F,MATCH($C832,'Policy Characteristics'!$C:$C,0)))</f>
        <v>0</v>
      </c>
      <c r="M832" s="285">
        <f>IF(ISBLANK(INDEX('Policy Characteristics'!G:G,MATCH($C832,'Policy Characteristics'!$C:$C,0))),"",INDEX('Policy Characteristics'!G:G,MATCH($C832,'Policy Characteristics'!$C:$C,0)))</f>
        <v>0.25</v>
      </c>
      <c r="N832" s="285">
        <f>IF(ISBLANK(INDEX('Policy Characteristics'!H:H,MATCH($C832,'Policy Characteristics'!$C:$C,0))),"",INDEX('Policy Characteristics'!H:H,MATCH($C832,'Policy Characteristics'!$C:$C,0)))</f>
        <v>0.01</v>
      </c>
      <c r="O832" s="272" t="str">
        <f>IF(ISBLANK(INDEX('Policy Characteristics'!I:I,MATCH($C832,'Policy Characteristics'!$C:$C,0))),"",INDEX('Policy Characteristics'!I:I,MATCH($C832,'Policy Characteristics'!$C:$C,0)))</f>
        <v>% reduction in energy use</v>
      </c>
      <c r="P832" s="272"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272" t="str">
        <f>IF(ISBLANK(INDEX('Policy Characteristics'!K:K,MATCH($C832,'Policy Characteristics'!$C:$C,0))),"",INDEX('Policy Characteristics'!K:K,MATCH($C832,'Policy Characteristics'!$C:$C,0)))</f>
        <v>industry-ag-main.html#eff-stds</v>
      </c>
      <c r="R832" s="272" t="str">
        <f>IF(ISBLANK(INDEX('Policy Characteristics'!L:L,MATCH($C832,'Policy Characteristics'!$C:$C,0))),"",INDEX('Policy Characteristics'!L:L,MATCH($C832,'Policy Characteristics'!$C:$C,0)))</f>
        <v>industry-energy-efficiency-standards.html</v>
      </c>
    </row>
    <row r="833" spans="1:18" s="4" customFormat="1" x14ac:dyDescent="0.25">
      <c r="A833" s="272" t="str">
        <f>IF(ISBLANK(INDEX('Policy Characteristics'!A:A,MATCH($C833,'Policy Characteristics'!$C:$C,0))),"",INDEX('Policy Characteristics'!A:A,MATCH($C833,'Policy Characteristics'!$C:$C,0)))</f>
        <v>Industry</v>
      </c>
      <c r="B833" s="272" t="str">
        <f>IF(ISBLANK(INDEX('Policy Characteristics'!B:B,MATCH($C833,'Policy Characteristics'!$C:$C,0))),"",INDEX('Policy Characteristics'!B:B,MATCH($C833,'Policy Characteristics'!$C:$C,0)))</f>
        <v>Industry Energy Efficiency Standards</v>
      </c>
      <c r="C833" s="274" t="str">
        <f t="shared" si="38"/>
        <v>Percentage Improvement in Eqpt Efficiency Standards above BAU</v>
      </c>
      <c r="D833" s="6" t="s">
        <v>3200</v>
      </c>
      <c r="E833" s="44" t="s">
        <v>2446</v>
      </c>
      <c r="F833" t="s">
        <v>3169</v>
      </c>
      <c r="G833" s="44" t="s">
        <v>2454</v>
      </c>
      <c r="H833" s="43">
        <v>1069</v>
      </c>
      <c r="I833" s="44" t="s">
        <v>46</v>
      </c>
      <c r="J833" s="274" t="str">
        <f>IF(ISBLANK(INDEX('Policy Characteristics'!D:D,MATCH($C833,'Policy Characteristics'!$C:$C,0))),"",INDEX('Policy Characteristics'!D:D,MATCH($C833,'Policy Characteristics'!$C:$C,0)))</f>
        <v>Industry Energy Efficiency Standards</v>
      </c>
      <c r="K833" s="272" t="str">
        <f>IF(ISBLANK(INDEX('Policy Characteristics'!E:E,MATCH($C833,'Policy Characteristics'!$C:$C,0))),"",INDEX('Policy Characteristics'!E:E,MATCH($C833,'Policy Characteristics'!$C:$C,0)))</f>
        <v>indst efficiency standards</v>
      </c>
      <c r="L833" s="285">
        <f>IF(ISBLANK(INDEX('Policy Characteristics'!F:F,MATCH($C833,'Policy Characteristics'!$C:$C,0))),"",INDEX('Policy Characteristics'!F:F,MATCH($C833,'Policy Characteristics'!$C:$C,0)))</f>
        <v>0</v>
      </c>
      <c r="M833" s="285">
        <f>IF(ISBLANK(INDEX('Policy Characteristics'!G:G,MATCH($C833,'Policy Characteristics'!$C:$C,0))),"",INDEX('Policy Characteristics'!G:G,MATCH($C833,'Policy Characteristics'!$C:$C,0)))</f>
        <v>0.25</v>
      </c>
      <c r="N833" s="285">
        <f>IF(ISBLANK(INDEX('Policy Characteristics'!H:H,MATCH($C833,'Policy Characteristics'!$C:$C,0))),"",INDEX('Policy Characteristics'!H:H,MATCH($C833,'Policy Characteristics'!$C:$C,0)))</f>
        <v>0.01</v>
      </c>
      <c r="O833" s="272" t="str">
        <f>IF(ISBLANK(INDEX('Policy Characteristics'!I:I,MATCH($C833,'Policy Characteristics'!$C:$C,0))),"",INDEX('Policy Characteristics'!I:I,MATCH($C833,'Policy Characteristics'!$C:$C,0)))</f>
        <v>% reduction in energy use</v>
      </c>
      <c r="P833" s="272"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272" t="str">
        <f>IF(ISBLANK(INDEX('Policy Characteristics'!K:K,MATCH($C833,'Policy Characteristics'!$C:$C,0))),"",INDEX('Policy Characteristics'!K:K,MATCH($C833,'Policy Characteristics'!$C:$C,0)))</f>
        <v>industry-ag-main.html#eff-stds</v>
      </c>
      <c r="R833" s="272" t="str">
        <f>IF(ISBLANK(INDEX('Policy Characteristics'!L:L,MATCH($C833,'Policy Characteristics'!$C:$C,0))),"",INDEX('Policy Characteristics'!L:L,MATCH($C833,'Policy Characteristics'!$C:$C,0)))</f>
        <v>industry-energy-efficiency-standards.html</v>
      </c>
    </row>
    <row r="834" spans="1:18" s="4" customFormat="1" x14ac:dyDescent="0.25">
      <c r="A834" s="272" t="str">
        <f>IF(ISBLANK(INDEX('Policy Characteristics'!A:A,MATCH($C834,'Policy Characteristics'!$C:$C,0))),"",INDEX('Policy Characteristics'!A:A,MATCH($C834,'Policy Characteristics'!$C:$C,0)))</f>
        <v>Industry</v>
      </c>
      <c r="B834" s="272" t="str">
        <f>IF(ISBLANK(INDEX('Policy Characteristics'!B:B,MATCH($C834,'Policy Characteristics'!$C:$C,0))),"",INDEX('Policy Characteristics'!B:B,MATCH($C834,'Policy Characteristics'!$C:$C,0)))</f>
        <v>Industry Energy Efficiency Standards</v>
      </c>
      <c r="C834" s="274" t="str">
        <f t="shared" si="38"/>
        <v>Percentage Improvement in Eqpt Efficiency Standards above BAU</v>
      </c>
      <c r="D834" s="6" t="s">
        <v>3200</v>
      </c>
      <c r="E834" s="44" t="s">
        <v>2447</v>
      </c>
      <c r="F834" t="s">
        <v>3169</v>
      </c>
      <c r="G834" s="44" t="s">
        <v>2455</v>
      </c>
      <c r="H834" s="43">
        <v>1070</v>
      </c>
      <c r="I834" s="44" t="s">
        <v>45</v>
      </c>
      <c r="J834" s="274" t="str">
        <f>IF(ISBLANK(INDEX('Policy Characteristics'!D:D,MATCH($C834,'Policy Characteristics'!$C:$C,0))),"",INDEX('Policy Characteristics'!D:D,MATCH($C834,'Policy Characteristics'!$C:$C,0)))</f>
        <v>Industry Energy Efficiency Standards</v>
      </c>
      <c r="K834" s="272" t="str">
        <f>IF(ISBLANK(INDEX('Policy Characteristics'!E:E,MATCH($C834,'Policy Characteristics'!$C:$C,0))),"",INDEX('Policy Characteristics'!E:E,MATCH($C834,'Policy Characteristics'!$C:$C,0)))</f>
        <v>indst efficiency standards</v>
      </c>
      <c r="L834" s="285">
        <f>IF(ISBLANK(INDEX('Policy Characteristics'!F:F,MATCH($C834,'Policy Characteristics'!$C:$C,0))),"",INDEX('Policy Characteristics'!F:F,MATCH($C834,'Policy Characteristics'!$C:$C,0)))</f>
        <v>0</v>
      </c>
      <c r="M834" s="285">
        <f>IF(ISBLANK(INDEX('Policy Characteristics'!G:G,MATCH($C834,'Policy Characteristics'!$C:$C,0))),"",INDEX('Policy Characteristics'!G:G,MATCH($C834,'Policy Characteristics'!$C:$C,0)))</f>
        <v>0.25</v>
      </c>
      <c r="N834" s="285">
        <f>IF(ISBLANK(INDEX('Policy Characteristics'!H:H,MATCH($C834,'Policy Characteristics'!$C:$C,0))),"",INDEX('Policy Characteristics'!H:H,MATCH($C834,'Policy Characteristics'!$C:$C,0)))</f>
        <v>0.01</v>
      </c>
      <c r="O834" s="272" t="str">
        <f>IF(ISBLANK(INDEX('Policy Characteristics'!I:I,MATCH($C834,'Policy Characteristics'!$C:$C,0))),"",INDEX('Policy Characteristics'!I:I,MATCH($C834,'Policy Characteristics'!$C:$C,0)))</f>
        <v>% reduction in energy use</v>
      </c>
      <c r="P834" s="272"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272" t="str">
        <f>IF(ISBLANK(INDEX('Policy Characteristics'!K:K,MATCH($C834,'Policy Characteristics'!$C:$C,0))),"",INDEX('Policy Characteristics'!K:K,MATCH($C834,'Policy Characteristics'!$C:$C,0)))</f>
        <v>industry-ag-main.html#eff-stds</v>
      </c>
      <c r="R834" s="272" t="str">
        <f>IF(ISBLANK(INDEX('Policy Characteristics'!L:L,MATCH($C834,'Policy Characteristics'!$C:$C,0))),"",INDEX('Policy Characteristics'!L:L,MATCH($C834,'Policy Characteristics'!$C:$C,0)))</f>
        <v>industry-energy-efficiency-standards.html</v>
      </c>
    </row>
    <row r="835" spans="1:18" s="4" customFormat="1" x14ac:dyDescent="0.25">
      <c r="A835" s="272" t="str">
        <f>IF(ISBLANK(INDEX('Policy Characteristics'!A:A,MATCH($C835,'Policy Characteristics'!$C:$C,0))),"",INDEX('Policy Characteristics'!A:A,MATCH($C835,'Policy Characteristics'!$C:$C,0)))</f>
        <v>Industry</v>
      </c>
      <c r="B835" s="272" t="str">
        <f>IF(ISBLANK(INDEX('Policy Characteristics'!B:B,MATCH($C835,'Policy Characteristics'!$C:$C,0))),"",INDEX('Policy Characteristics'!B:B,MATCH($C835,'Policy Characteristics'!$C:$C,0)))</f>
        <v>Industry Energy Efficiency Standards</v>
      </c>
      <c r="C835" s="274" t="str">
        <f t="shared" si="38"/>
        <v>Percentage Improvement in Eqpt Efficiency Standards above BAU</v>
      </c>
      <c r="D835" s="6" t="s">
        <v>3200</v>
      </c>
      <c r="E835" s="44" t="s">
        <v>2448</v>
      </c>
      <c r="F835" t="s">
        <v>3169</v>
      </c>
      <c r="G835" s="44" t="s">
        <v>2452</v>
      </c>
      <c r="H835" s="43">
        <v>1071</v>
      </c>
      <c r="I835" s="44" t="s">
        <v>46</v>
      </c>
      <c r="J835" s="274" t="str">
        <f>IF(ISBLANK(INDEX('Policy Characteristics'!D:D,MATCH($C835,'Policy Characteristics'!$C:$C,0))),"",INDEX('Policy Characteristics'!D:D,MATCH($C835,'Policy Characteristics'!$C:$C,0)))</f>
        <v>Industry Energy Efficiency Standards</v>
      </c>
      <c r="K835" s="272" t="str">
        <f>IF(ISBLANK(INDEX('Policy Characteristics'!E:E,MATCH($C835,'Policy Characteristics'!$C:$C,0))),"",INDEX('Policy Characteristics'!E:E,MATCH($C835,'Policy Characteristics'!$C:$C,0)))</f>
        <v>indst efficiency standards</v>
      </c>
      <c r="L835" s="285">
        <f>IF(ISBLANK(INDEX('Policy Characteristics'!F:F,MATCH($C835,'Policy Characteristics'!$C:$C,0))),"",INDEX('Policy Characteristics'!F:F,MATCH($C835,'Policy Characteristics'!$C:$C,0)))</f>
        <v>0</v>
      </c>
      <c r="M835" s="285">
        <f>IF(ISBLANK(INDEX('Policy Characteristics'!G:G,MATCH($C835,'Policy Characteristics'!$C:$C,0))),"",INDEX('Policy Characteristics'!G:G,MATCH($C835,'Policy Characteristics'!$C:$C,0)))</f>
        <v>0.25</v>
      </c>
      <c r="N835" s="285">
        <f>IF(ISBLANK(INDEX('Policy Characteristics'!H:H,MATCH($C835,'Policy Characteristics'!$C:$C,0))),"",INDEX('Policy Characteristics'!H:H,MATCH($C835,'Policy Characteristics'!$C:$C,0)))</f>
        <v>0.01</v>
      </c>
      <c r="O835" s="272" t="str">
        <f>IF(ISBLANK(INDEX('Policy Characteristics'!I:I,MATCH($C835,'Policy Characteristics'!$C:$C,0))),"",INDEX('Policy Characteristics'!I:I,MATCH($C835,'Policy Characteristics'!$C:$C,0)))</f>
        <v>% reduction in energy use</v>
      </c>
      <c r="P835" s="272"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272" t="str">
        <f>IF(ISBLANK(INDEX('Policy Characteristics'!K:K,MATCH($C835,'Policy Characteristics'!$C:$C,0))),"",INDEX('Policy Characteristics'!K:K,MATCH($C835,'Policy Characteristics'!$C:$C,0)))</f>
        <v>industry-ag-main.html#eff-stds</v>
      </c>
      <c r="R835" s="272" t="str">
        <f>IF(ISBLANK(INDEX('Policy Characteristics'!L:L,MATCH($C835,'Policy Characteristics'!$C:$C,0))),"",INDEX('Policy Characteristics'!L:L,MATCH($C835,'Policy Characteristics'!$C:$C,0)))</f>
        <v>industry-energy-efficiency-standards.html</v>
      </c>
    </row>
    <row r="836" spans="1:18" s="4" customFormat="1" x14ac:dyDescent="0.25">
      <c r="A836" s="272" t="str">
        <f>IF(ISBLANK(INDEX('Policy Characteristics'!A:A,MATCH($C836,'Policy Characteristics'!$C:$C,0))),"",INDEX('Policy Characteristics'!A:A,MATCH($C836,'Policy Characteristics'!$C:$C,0)))</f>
        <v>Industry</v>
      </c>
      <c r="B836" s="272" t="str">
        <f>IF(ISBLANK(INDEX('Policy Characteristics'!B:B,MATCH($C836,'Policy Characteristics'!$C:$C,0))),"",INDEX('Policy Characteristics'!B:B,MATCH($C836,'Policy Characteristics'!$C:$C,0)))</f>
        <v>Industry Energy Efficiency Standards</v>
      </c>
      <c r="C836" s="274" t="str">
        <f t="shared" si="38"/>
        <v>Percentage Improvement in Eqpt Efficiency Standards above BAU</v>
      </c>
      <c r="D836" s="6" t="s">
        <v>3200</v>
      </c>
      <c r="E836" s="44" t="s">
        <v>2449</v>
      </c>
      <c r="F836" t="s">
        <v>3169</v>
      </c>
      <c r="G836" s="44" t="s">
        <v>2453</v>
      </c>
      <c r="H836" s="43">
        <v>1072</v>
      </c>
      <c r="I836" s="44" t="s">
        <v>45</v>
      </c>
      <c r="J836" s="274" t="str">
        <f>IF(ISBLANK(INDEX('Policy Characteristics'!D:D,MATCH($C836,'Policy Characteristics'!$C:$C,0))),"",INDEX('Policy Characteristics'!D:D,MATCH($C836,'Policy Characteristics'!$C:$C,0)))</f>
        <v>Industry Energy Efficiency Standards</v>
      </c>
      <c r="K836" s="272" t="str">
        <f>IF(ISBLANK(INDEX('Policy Characteristics'!E:E,MATCH($C836,'Policy Characteristics'!$C:$C,0))),"",INDEX('Policy Characteristics'!E:E,MATCH($C836,'Policy Characteristics'!$C:$C,0)))</f>
        <v>indst efficiency standards</v>
      </c>
      <c r="L836" s="285">
        <f>IF(ISBLANK(INDEX('Policy Characteristics'!F:F,MATCH($C836,'Policy Characteristics'!$C:$C,0))),"",INDEX('Policy Characteristics'!F:F,MATCH($C836,'Policy Characteristics'!$C:$C,0)))</f>
        <v>0</v>
      </c>
      <c r="M836" s="285">
        <f>IF(ISBLANK(INDEX('Policy Characteristics'!G:G,MATCH($C836,'Policy Characteristics'!$C:$C,0))),"",INDEX('Policy Characteristics'!G:G,MATCH($C836,'Policy Characteristics'!$C:$C,0)))</f>
        <v>0.25</v>
      </c>
      <c r="N836" s="285">
        <f>IF(ISBLANK(INDEX('Policy Characteristics'!H:H,MATCH($C836,'Policy Characteristics'!$C:$C,0))),"",INDEX('Policy Characteristics'!H:H,MATCH($C836,'Policy Characteristics'!$C:$C,0)))</f>
        <v>0.01</v>
      </c>
      <c r="O836" s="272" t="str">
        <f>IF(ISBLANK(INDEX('Policy Characteristics'!I:I,MATCH($C836,'Policy Characteristics'!$C:$C,0))),"",INDEX('Policy Characteristics'!I:I,MATCH($C836,'Policy Characteristics'!$C:$C,0)))</f>
        <v>% reduction in energy use</v>
      </c>
      <c r="P836" s="272"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272" t="str">
        <f>IF(ISBLANK(INDEX('Policy Characteristics'!K:K,MATCH($C836,'Policy Characteristics'!$C:$C,0))),"",INDEX('Policy Characteristics'!K:K,MATCH($C836,'Policy Characteristics'!$C:$C,0)))</f>
        <v>industry-ag-main.html#eff-stds</v>
      </c>
      <c r="R836" s="272" t="str">
        <f>IF(ISBLANK(INDEX('Policy Characteristics'!L:L,MATCH($C836,'Policy Characteristics'!$C:$C,0))),"",INDEX('Policy Characteristics'!L:L,MATCH($C836,'Policy Characteristics'!$C:$C,0)))</f>
        <v>industry-energy-efficiency-standards.html</v>
      </c>
    </row>
    <row r="837" spans="1:18" s="4" customFormat="1" x14ac:dyDescent="0.25">
      <c r="A837" s="272" t="str">
        <f>IF(ISBLANK(INDEX('Policy Characteristics'!A:A,MATCH($C837,'Policy Characteristics'!$C:$C,0))),"",INDEX('Policy Characteristics'!A:A,MATCH($C837,'Policy Characteristics'!$C:$C,0)))</f>
        <v>Industry</v>
      </c>
      <c r="B837" s="272" t="str">
        <f>IF(ISBLANK(INDEX('Policy Characteristics'!B:B,MATCH($C837,'Policy Characteristics'!$C:$C,0))),"",INDEX('Policy Characteristics'!B:B,MATCH($C837,'Policy Characteristics'!$C:$C,0)))</f>
        <v>Industry Energy Efficiency Standards</v>
      </c>
      <c r="C837" s="274" t="str">
        <f t="shared" si="38"/>
        <v>Percentage Improvement in Eqpt Efficiency Standards above BAU</v>
      </c>
      <c r="D837" s="6" t="s">
        <v>3200</v>
      </c>
      <c r="E837" s="44" t="s">
        <v>2450</v>
      </c>
      <c r="F837" t="s">
        <v>3169</v>
      </c>
      <c r="G837" s="44" t="s">
        <v>2456</v>
      </c>
      <c r="H837" s="43">
        <v>1073</v>
      </c>
      <c r="I837" s="44" t="s">
        <v>46</v>
      </c>
      <c r="J837" s="274" t="str">
        <f>IF(ISBLANK(INDEX('Policy Characteristics'!D:D,MATCH($C837,'Policy Characteristics'!$C:$C,0))),"",INDEX('Policy Characteristics'!D:D,MATCH($C837,'Policy Characteristics'!$C:$C,0)))</f>
        <v>Industry Energy Efficiency Standards</v>
      </c>
      <c r="K837" s="272" t="str">
        <f>IF(ISBLANK(INDEX('Policy Characteristics'!E:E,MATCH($C837,'Policy Characteristics'!$C:$C,0))),"",INDEX('Policy Characteristics'!E:E,MATCH($C837,'Policy Characteristics'!$C:$C,0)))</f>
        <v>indst efficiency standards</v>
      </c>
      <c r="L837" s="285">
        <f>IF(ISBLANK(INDEX('Policy Characteristics'!F:F,MATCH($C837,'Policy Characteristics'!$C:$C,0))),"",INDEX('Policy Characteristics'!F:F,MATCH($C837,'Policy Characteristics'!$C:$C,0)))</f>
        <v>0</v>
      </c>
      <c r="M837" s="285">
        <f>IF(ISBLANK(INDEX('Policy Characteristics'!G:G,MATCH($C837,'Policy Characteristics'!$C:$C,0))),"",INDEX('Policy Characteristics'!G:G,MATCH($C837,'Policy Characteristics'!$C:$C,0)))</f>
        <v>0.25</v>
      </c>
      <c r="N837" s="285">
        <f>IF(ISBLANK(INDEX('Policy Characteristics'!H:H,MATCH($C837,'Policy Characteristics'!$C:$C,0))),"",INDEX('Policy Characteristics'!H:H,MATCH($C837,'Policy Characteristics'!$C:$C,0)))</f>
        <v>0.01</v>
      </c>
      <c r="O837" s="272" t="str">
        <f>IF(ISBLANK(INDEX('Policy Characteristics'!I:I,MATCH($C837,'Policy Characteristics'!$C:$C,0))),"",INDEX('Policy Characteristics'!I:I,MATCH($C837,'Policy Characteristics'!$C:$C,0)))</f>
        <v>% reduction in energy use</v>
      </c>
      <c r="P837" s="272"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272" t="str">
        <f>IF(ISBLANK(INDEX('Policy Characteristics'!K:K,MATCH($C837,'Policy Characteristics'!$C:$C,0))),"",INDEX('Policy Characteristics'!K:K,MATCH($C837,'Policy Characteristics'!$C:$C,0)))</f>
        <v>industry-ag-main.html#eff-stds</v>
      </c>
      <c r="R837" s="272" t="str">
        <f>IF(ISBLANK(INDEX('Policy Characteristics'!L:L,MATCH($C837,'Policy Characteristics'!$C:$C,0))),"",INDEX('Policy Characteristics'!L:L,MATCH($C837,'Policy Characteristics'!$C:$C,0)))</f>
        <v>industry-energy-efficiency-standards.html</v>
      </c>
    </row>
    <row r="838" spans="1:18" s="4" customFormat="1" x14ac:dyDescent="0.25">
      <c r="A838" s="272" t="str">
        <f>IF(ISBLANK(INDEX('Policy Characteristics'!A:A,MATCH($C838,'Policy Characteristics'!$C:$C,0))),"",INDEX('Policy Characteristics'!A:A,MATCH($C838,'Policy Characteristics'!$C:$C,0)))</f>
        <v>Industry</v>
      </c>
      <c r="B838" s="272" t="str">
        <f>IF(ISBLANK(INDEX('Policy Characteristics'!B:B,MATCH($C838,'Policy Characteristics'!$C:$C,0))),"",INDEX('Policy Characteristics'!B:B,MATCH($C838,'Policy Characteristics'!$C:$C,0)))</f>
        <v>Industry Energy Efficiency Standards</v>
      </c>
      <c r="C838" s="274" t="str">
        <f t="shared" si="38"/>
        <v>Percentage Improvement in Eqpt Efficiency Standards above BAU</v>
      </c>
      <c r="D838" s="6" t="s">
        <v>3200</v>
      </c>
      <c r="E838" s="44" t="s">
        <v>2786</v>
      </c>
      <c r="F838" t="s">
        <v>3169</v>
      </c>
      <c r="G838" s="44" t="s">
        <v>2789</v>
      </c>
      <c r="H838" s="43">
        <v>1074</v>
      </c>
      <c r="I838" s="44" t="s">
        <v>46</v>
      </c>
      <c r="J838" s="274" t="str">
        <f>IF(ISBLANK(INDEX('Policy Characteristics'!D:D,MATCH($C838,'Policy Characteristics'!$C:$C,0))),"",INDEX('Policy Characteristics'!D:D,MATCH($C838,'Policy Characteristics'!$C:$C,0)))</f>
        <v>Industry Energy Efficiency Standards</v>
      </c>
      <c r="K838" s="272" t="str">
        <f>IF(ISBLANK(INDEX('Policy Characteristics'!E:E,MATCH($C838,'Policy Characteristics'!$C:$C,0))),"",INDEX('Policy Characteristics'!E:E,MATCH($C838,'Policy Characteristics'!$C:$C,0)))</f>
        <v>indst efficiency standards</v>
      </c>
      <c r="L838" s="285">
        <f>IF(ISBLANK(INDEX('Policy Characteristics'!F:F,MATCH($C838,'Policy Characteristics'!$C:$C,0))),"",INDEX('Policy Characteristics'!F:F,MATCH($C838,'Policy Characteristics'!$C:$C,0)))</f>
        <v>0</v>
      </c>
      <c r="M838" s="285">
        <f>IF(ISBLANK(INDEX('Policy Characteristics'!G:G,MATCH($C838,'Policy Characteristics'!$C:$C,0))),"",INDEX('Policy Characteristics'!G:G,MATCH($C838,'Policy Characteristics'!$C:$C,0)))</f>
        <v>0.25</v>
      </c>
      <c r="N838" s="285">
        <f>IF(ISBLANK(INDEX('Policy Characteristics'!H:H,MATCH($C838,'Policy Characteristics'!$C:$C,0))),"",INDEX('Policy Characteristics'!H:H,MATCH($C838,'Policy Characteristics'!$C:$C,0)))</f>
        <v>0.01</v>
      </c>
      <c r="O838" s="272" t="str">
        <f>IF(ISBLANK(INDEX('Policy Characteristics'!I:I,MATCH($C838,'Policy Characteristics'!$C:$C,0))),"",INDEX('Policy Characteristics'!I:I,MATCH($C838,'Policy Characteristics'!$C:$C,0)))</f>
        <v>% reduction in energy use</v>
      </c>
      <c r="P838" s="272"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272" t="str">
        <f>IF(ISBLANK(INDEX('Policy Characteristics'!K:K,MATCH($C838,'Policy Characteristics'!$C:$C,0))),"",INDEX('Policy Characteristics'!K:K,MATCH($C838,'Policy Characteristics'!$C:$C,0)))</f>
        <v>industry-ag-main.html#eff-stds</v>
      </c>
      <c r="R838" s="272" t="str">
        <f>IF(ISBLANK(INDEX('Policy Characteristics'!L:L,MATCH($C838,'Policy Characteristics'!$C:$C,0))),"",INDEX('Policy Characteristics'!L:L,MATCH($C838,'Policy Characteristics'!$C:$C,0)))</f>
        <v>industry-energy-efficiency-standards.html</v>
      </c>
    </row>
    <row r="839" spans="1:18" s="4" customFormat="1" x14ac:dyDescent="0.25">
      <c r="A839" s="272" t="str">
        <f>IF(ISBLANK(INDEX('Policy Characteristics'!A:A,MATCH($C839,'Policy Characteristics'!$C:$C,0))),"",INDEX('Policy Characteristics'!A:A,MATCH($C839,'Policy Characteristics'!$C:$C,0)))</f>
        <v>Industry</v>
      </c>
      <c r="B839" s="272" t="str">
        <f>IF(ISBLANK(INDEX('Policy Characteristics'!B:B,MATCH($C839,'Policy Characteristics'!$C:$C,0))),"",INDEX('Policy Characteristics'!B:B,MATCH($C839,'Policy Characteristics'!$C:$C,0)))</f>
        <v>Industry Energy Efficiency Standards</v>
      </c>
      <c r="C839" s="274" t="str">
        <f t="shared" si="38"/>
        <v>Percentage Improvement in Eqpt Efficiency Standards above BAU</v>
      </c>
      <c r="D839" s="6" t="s">
        <v>3200</v>
      </c>
      <c r="E839" s="44" t="s">
        <v>2787</v>
      </c>
      <c r="F839" t="s">
        <v>3169</v>
      </c>
      <c r="G839" s="44" t="s">
        <v>2791</v>
      </c>
      <c r="H839" s="43">
        <v>1075</v>
      </c>
      <c r="I839" s="44" t="s">
        <v>46</v>
      </c>
      <c r="J839" s="274" t="str">
        <f>IF(ISBLANK(INDEX('Policy Characteristics'!D:D,MATCH($C839,'Policy Characteristics'!$C:$C,0))),"",INDEX('Policy Characteristics'!D:D,MATCH($C839,'Policy Characteristics'!$C:$C,0)))</f>
        <v>Industry Energy Efficiency Standards</v>
      </c>
      <c r="K839" s="272" t="str">
        <f>IF(ISBLANK(INDEX('Policy Characteristics'!E:E,MATCH($C839,'Policy Characteristics'!$C:$C,0))),"",INDEX('Policy Characteristics'!E:E,MATCH($C839,'Policy Characteristics'!$C:$C,0)))</f>
        <v>indst efficiency standards</v>
      </c>
      <c r="L839" s="285">
        <f>IF(ISBLANK(INDEX('Policy Characteristics'!F:F,MATCH($C839,'Policy Characteristics'!$C:$C,0))),"",INDEX('Policy Characteristics'!F:F,MATCH($C839,'Policy Characteristics'!$C:$C,0)))</f>
        <v>0</v>
      </c>
      <c r="M839" s="285">
        <f>IF(ISBLANK(INDEX('Policy Characteristics'!G:G,MATCH($C839,'Policy Characteristics'!$C:$C,0))),"",INDEX('Policy Characteristics'!G:G,MATCH($C839,'Policy Characteristics'!$C:$C,0)))</f>
        <v>0.25</v>
      </c>
      <c r="N839" s="285">
        <f>IF(ISBLANK(INDEX('Policy Characteristics'!H:H,MATCH($C839,'Policy Characteristics'!$C:$C,0))),"",INDEX('Policy Characteristics'!H:H,MATCH($C839,'Policy Characteristics'!$C:$C,0)))</f>
        <v>0.01</v>
      </c>
      <c r="O839" s="272" t="str">
        <f>IF(ISBLANK(INDEX('Policy Characteristics'!I:I,MATCH($C839,'Policy Characteristics'!$C:$C,0))),"",INDEX('Policy Characteristics'!I:I,MATCH($C839,'Policy Characteristics'!$C:$C,0)))</f>
        <v>% reduction in energy use</v>
      </c>
      <c r="P839" s="272"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272" t="str">
        <f>IF(ISBLANK(INDEX('Policy Characteristics'!K:K,MATCH($C839,'Policy Characteristics'!$C:$C,0))),"",INDEX('Policy Characteristics'!K:K,MATCH($C839,'Policy Characteristics'!$C:$C,0)))</f>
        <v>industry-ag-main.html#eff-stds</v>
      </c>
      <c r="R839" s="272" t="str">
        <f>IF(ISBLANK(INDEX('Policy Characteristics'!L:L,MATCH($C839,'Policy Characteristics'!$C:$C,0))),"",INDEX('Policy Characteristics'!L:L,MATCH($C839,'Policy Characteristics'!$C:$C,0)))</f>
        <v>industry-energy-efficiency-standards.html</v>
      </c>
    </row>
    <row r="840" spans="1:18" s="4" customFormat="1" x14ac:dyDescent="0.25">
      <c r="A840" s="272" t="str">
        <f>IF(ISBLANK(INDEX('Policy Characteristics'!A:A,MATCH($C840,'Policy Characteristics'!$C:$C,0))),"",INDEX('Policy Characteristics'!A:A,MATCH($C840,'Policy Characteristics'!$C:$C,0)))</f>
        <v>Industry</v>
      </c>
      <c r="B840" s="272" t="str">
        <f>IF(ISBLANK(INDEX('Policy Characteristics'!B:B,MATCH($C840,'Policy Characteristics'!$C:$C,0))),"",INDEX('Policy Characteristics'!B:B,MATCH($C840,'Policy Characteristics'!$C:$C,0)))</f>
        <v>Industry Energy Efficiency Standards</v>
      </c>
      <c r="C840" s="274" t="str">
        <f t="shared" si="38"/>
        <v>Percentage Improvement in Eqpt Efficiency Standards above BAU</v>
      </c>
      <c r="D840" s="6" t="s">
        <v>3200</v>
      </c>
      <c r="E840" s="44" t="s">
        <v>2788</v>
      </c>
      <c r="F840" t="s">
        <v>3169</v>
      </c>
      <c r="G840" s="44" t="s">
        <v>2792</v>
      </c>
      <c r="H840" s="43">
        <v>1076</v>
      </c>
      <c r="I840" s="44" t="s">
        <v>45</v>
      </c>
      <c r="J840" s="274" t="str">
        <f>IF(ISBLANK(INDEX('Policy Characteristics'!D:D,MATCH($C840,'Policy Characteristics'!$C:$C,0))),"",INDEX('Policy Characteristics'!D:D,MATCH($C840,'Policy Characteristics'!$C:$C,0)))</f>
        <v>Industry Energy Efficiency Standards</v>
      </c>
      <c r="K840" s="272" t="str">
        <f>IF(ISBLANK(INDEX('Policy Characteristics'!E:E,MATCH($C840,'Policy Characteristics'!$C:$C,0))),"",INDEX('Policy Characteristics'!E:E,MATCH($C840,'Policy Characteristics'!$C:$C,0)))</f>
        <v>indst efficiency standards</v>
      </c>
      <c r="L840" s="285">
        <f>IF(ISBLANK(INDEX('Policy Characteristics'!F:F,MATCH($C840,'Policy Characteristics'!$C:$C,0))),"",INDEX('Policy Characteristics'!F:F,MATCH($C840,'Policy Characteristics'!$C:$C,0)))</f>
        <v>0</v>
      </c>
      <c r="M840" s="285">
        <f>IF(ISBLANK(INDEX('Policy Characteristics'!G:G,MATCH($C840,'Policy Characteristics'!$C:$C,0))),"",INDEX('Policy Characteristics'!G:G,MATCH($C840,'Policy Characteristics'!$C:$C,0)))</f>
        <v>0.25</v>
      </c>
      <c r="N840" s="285">
        <f>IF(ISBLANK(INDEX('Policy Characteristics'!H:H,MATCH($C840,'Policy Characteristics'!$C:$C,0))),"",INDEX('Policy Characteristics'!H:H,MATCH($C840,'Policy Characteristics'!$C:$C,0)))</f>
        <v>0.01</v>
      </c>
      <c r="O840" s="272" t="str">
        <f>IF(ISBLANK(INDEX('Policy Characteristics'!I:I,MATCH($C840,'Policy Characteristics'!$C:$C,0))),"",INDEX('Policy Characteristics'!I:I,MATCH($C840,'Policy Characteristics'!$C:$C,0)))</f>
        <v>% reduction in energy use</v>
      </c>
      <c r="P840" s="272"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272" t="str">
        <f>IF(ISBLANK(INDEX('Policy Characteristics'!K:K,MATCH($C840,'Policy Characteristics'!$C:$C,0))),"",INDEX('Policy Characteristics'!K:K,MATCH($C840,'Policy Characteristics'!$C:$C,0)))</f>
        <v>industry-ag-main.html#eff-stds</v>
      </c>
      <c r="R840" s="272" t="str">
        <f>IF(ISBLANK(INDEX('Policy Characteristics'!L:L,MATCH($C840,'Policy Characteristics'!$C:$C,0))),"",INDEX('Policy Characteristics'!L:L,MATCH($C840,'Policy Characteristics'!$C:$C,0)))</f>
        <v>industry-energy-efficiency-standards.html</v>
      </c>
    </row>
    <row r="841" spans="1:18" s="4" customFormat="1" x14ac:dyDescent="0.25">
      <c r="A841" s="272" t="str">
        <f>IF(ISBLANK(INDEX('Policy Characteristics'!A:A,MATCH($C841,'Policy Characteristics'!$C:$C,0))),"",INDEX('Policy Characteristics'!A:A,MATCH($C841,'Policy Characteristics'!$C:$C,0)))</f>
        <v>Industry</v>
      </c>
      <c r="B841" s="272" t="str">
        <f>IF(ISBLANK(INDEX('Policy Characteristics'!B:B,MATCH($C841,'Policy Characteristics'!$C:$C,0))),"",INDEX('Policy Characteristics'!B:B,MATCH($C841,'Policy Characteristics'!$C:$C,0)))</f>
        <v>Industry Energy Efficiency Standards</v>
      </c>
      <c r="C841" s="274" t="str">
        <f t="shared" si="38"/>
        <v>Percentage Improvement in Eqpt Efficiency Standards above BAU</v>
      </c>
      <c r="D841" s="6" t="s">
        <v>3200</v>
      </c>
      <c r="E841" s="44" t="s">
        <v>2785</v>
      </c>
      <c r="F841" t="s">
        <v>3169</v>
      </c>
      <c r="G841" s="44" t="s">
        <v>2790</v>
      </c>
      <c r="H841" s="43">
        <v>1077</v>
      </c>
      <c r="I841" s="44" t="s">
        <v>46</v>
      </c>
      <c r="J841" s="274" t="str">
        <f>IF(ISBLANK(INDEX('Policy Characteristics'!D:D,MATCH($C841,'Policy Characteristics'!$C:$C,0))),"",INDEX('Policy Characteristics'!D:D,MATCH($C841,'Policy Characteristics'!$C:$C,0)))</f>
        <v>Industry Energy Efficiency Standards</v>
      </c>
      <c r="K841" s="272" t="str">
        <f>IF(ISBLANK(INDEX('Policy Characteristics'!E:E,MATCH($C841,'Policy Characteristics'!$C:$C,0))),"",INDEX('Policy Characteristics'!E:E,MATCH($C841,'Policy Characteristics'!$C:$C,0)))</f>
        <v>indst efficiency standards</v>
      </c>
      <c r="L841" s="285">
        <f>IF(ISBLANK(INDEX('Policy Characteristics'!F:F,MATCH($C841,'Policy Characteristics'!$C:$C,0))),"",INDEX('Policy Characteristics'!F:F,MATCH($C841,'Policy Characteristics'!$C:$C,0)))</f>
        <v>0</v>
      </c>
      <c r="M841" s="285">
        <f>IF(ISBLANK(INDEX('Policy Characteristics'!G:G,MATCH($C841,'Policy Characteristics'!$C:$C,0))),"",INDEX('Policy Characteristics'!G:G,MATCH($C841,'Policy Characteristics'!$C:$C,0)))</f>
        <v>0.25</v>
      </c>
      <c r="N841" s="285">
        <f>IF(ISBLANK(INDEX('Policy Characteristics'!H:H,MATCH($C841,'Policy Characteristics'!$C:$C,0))),"",INDEX('Policy Characteristics'!H:H,MATCH($C841,'Policy Characteristics'!$C:$C,0)))</f>
        <v>0.01</v>
      </c>
      <c r="O841" s="272" t="str">
        <f>IF(ISBLANK(INDEX('Policy Characteristics'!I:I,MATCH($C841,'Policy Characteristics'!$C:$C,0))),"",INDEX('Policy Characteristics'!I:I,MATCH($C841,'Policy Characteristics'!$C:$C,0)))</f>
        <v>% reduction in energy use</v>
      </c>
      <c r="P841" s="272"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272" t="str">
        <f>IF(ISBLANK(INDEX('Policy Characteristics'!K:K,MATCH($C841,'Policy Characteristics'!$C:$C,0))),"",INDEX('Policy Characteristics'!K:K,MATCH($C841,'Policy Characteristics'!$C:$C,0)))</f>
        <v>industry-ag-main.html#eff-stds</v>
      </c>
      <c r="R841" s="272" t="str">
        <f>IF(ISBLANK(INDEX('Policy Characteristics'!L:L,MATCH($C841,'Policy Characteristics'!$C:$C,0))),"",INDEX('Policy Characteristics'!L:L,MATCH($C841,'Policy Characteristics'!$C:$C,0)))</f>
        <v>industry-energy-efficiency-standards.html</v>
      </c>
    </row>
    <row r="842" spans="1:18" s="4" customFormat="1" x14ac:dyDescent="0.25">
      <c r="A842" s="272" t="str">
        <f>IF(ISBLANK(INDEX('Policy Characteristics'!A:A,MATCH($C842,'Policy Characteristics'!$C:$C,0))),"",INDEX('Policy Characteristics'!A:A,MATCH($C842,'Policy Characteristics'!$C:$C,0)))</f>
        <v>Industry</v>
      </c>
      <c r="B842" s="272" t="str">
        <f>IF(ISBLANK(INDEX('Policy Characteristics'!B:B,MATCH($C842,'Policy Characteristics'!$C:$C,0))),"",INDEX('Policy Characteristics'!B:B,MATCH($C842,'Policy Characteristics'!$C:$C,0)))</f>
        <v>Industry Energy Efficiency Standards</v>
      </c>
      <c r="C842" s="274" t="str">
        <f t="shared" si="38"/>
        <v>Percentage Improvement in Eqpt Efficiency Standards above BAU</v>
      </c>
      <c r="D842" s="6" t="s">
        <v>3201</v>
      </c>
      <c r="E842" s="44" t="s">
        <v>2445</v>
      </c>
      <c r="F842" t="s">
        <v>3170</v>
      </c>
      <c r="G842" s="44" t="s">
        <v>2451</v>
      </c>
      <c r="H842" s="43">
        <v>1078</v>
      </c>
      <c r="I842" s="44" t="s">
        <v>45</v>
      </c>
      <c r="J842" s="274" t="str">
        <f>IF(ISBLANK(INDEX('Policy Characteristics'!D:D,MATCH($C842,'Policy Characteristics'!$C:$C,0))),"",INDEX('Policy Characteristics'!D:D,MATCH($C842,'Policy Characteristics'!$C:$C,0)))</f>
        <v>Industry Energy Efficiency Standards</v>
      </c>
      <c r="K842" s="272" t="str">
        <f>IF(ISBLANK(INDEX('Policy Characteristics'!E:E,MATCH($C842,'Policy Characteristics'!$C:$C,0))),"",INDEX('Policy Characteristics'!E:E,MATCH($C842,'Policy Characteristics'!$C:$C,0)))</f>
        <v>indst efficiency standards</v>
      </c>
      <c r="L842" s="285">
        <f>IF(ISBLANK(INDEX('Policy Characteristics'!F:F,MATCH($C842,'Policy Characteristics'!$C:$C,0))),"",INDEX('Policy Characteristics'!F:F,MATCH($C842,'Policy Characteristics'!$C:$C,0)))</f>
        <v>0</v>
      </c>
      <c r="M842" s="285">
        <f>IF(ISBLANK(INDEX('Policy Characteristics'!G:G,MATCH($C842,'Policy Characteristics'!$C:$C,0))),"",INDEX('Policy Characteristics'!G:G,MATCH($C842,'Policy Characteristics'!$C:$C,0)))</f>
        <v>0.25</v>
      </c>
      <c r="N842" s="285">
        <f>IF(ISBLANK(INDEX('Policy Characteristics'!H:H,MATCH($C842,'Policy Characteristics'!$C:$C,0))),"",INDEX('Policy Characteristics'!H:H,MATCH($C842,'Policy Characteristics'!$C:$C,0)))</f>
        <v>0.01</v>
      </c>
      <c r="O842" s="272" t="str">
        <f>IF(ISBLANK(INDEX('Policy Characteristics'!I:I,MATCH($C842,'Policy Characteristics'!$C:$C,0))),"",INDEX('Policy Characteristics'!I:I,MATCH($C842,'Policy Characteristics'!$C:$C,0)))</f>
        <v>% reduction in energy use</v>
      </c>
      <c r="P842" s="272"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272" t="str">
        <f>IF(ISBLANK(INDEX('Policy Characteristics'!K:K,MATCH($C842,'Policy Characteristics'!$C:$C,0))),"",INDEX('Policy Characteristics'!K:K,MATCH($C842,'Policy Characteristics'!$C:$C,0)))</f>
        <v>industry-ag-main.html#eff-stds</v>
      </c>
      <c r="R842" s="272" t="str">
        <f>IF(ISBLANK(INDEX('Policy Characteristics'!L:L,MATCH($C842,'Policy Characteristics'!$C:$C,0))),"",INDEX('Policy Characteristics'!L:L,MATCH($C842,'Policy Characteristics'!$C:$C,0)))</f>
        <v>industry-energy-efficiency-standards.html</v>
      </c>
    </row>
    <row r="843" spans="1:18" s="4" customFormat="1" x14ac:dyDescent="0.25">
      <c r="A843" s="272" t="str">
        <f>IF(ISBLANK(INDEX('Policy Characteristics'!A:A,MATCH($C843,'Policy Characteristics'!$C:$C,0))),"",INDEX('Policy Characteristics'!A:A,MATCH($C843,'Policy Characteristics'!$C:$C,0)))</f>
        <v>Industry</v>
      </c>
      <c r="B843" s="272" t="str">
        <f>IF(ISBLANK(INDEX('Policy Characteristics'!B:B,MATCH($C843,'Policy Characteristics'!$C:$C,0))),"",INDEX('Policy Characteristics'!B:B,MATCH($C843,'Policy Characteristics'!$C:$C,0)))</f>
        <v>Industry Energy Efficiency Standards</v>
      </c>
      <c r="C843" s="274" t="str">
        <f t="shared" si="38"/>
        <v>Percentage Improvement in Eqpt Efficiency Standards above BAU</v>
      </c>
      <c r="D843" s="6" t="s">
        <v>3201</v>
      </c>
      <c r="E843" s="44" t="s">
        <v>2446</v>
      </c>
      <c r="F843" t="s">
        <v>3170</v>
      </c>
      <c r="G843" s="44" t="s">
        <v>2454</v>
      </c>
      <c r="H843" s="43">
        <v>1079</v>
      </c>
      <c r="I843" s="44" t="s">
        <v>45</v>
      </c>
      <c r="J843" s="274" t="str">
        <f>IF(ISBLANK(INDEX('Policy Characteristics'!D:D,MATCH($C843,'Policy Characteristics'!$C:$C,0))),"",INDEX('Policy Characteristics'!D:D,MATCH($C843,'Policy Characteristics'!$C:$C,0)))</f>
        <v>Industry Energy Efficiency Standards</v>
      </c>
      <c r="K843" s="272" t="str">
        <f>IF(ISBLANK(INDEX('Policy Characteristics'!E:E,MATCH($C843,'Policy Characteristics'!$C:$C,0))),"",INDEX('Policy Characteristics'!E:E,MATCH($C843,'Policy Characteristics'!$C:$C,0)))</f>
        <v>indst efficiency standards</v>
      </c>
      <c r="L843" s="285">
        <f>IF(ISBLANK(INDEX('Policy Characteristics'!F:F,MATCH($C843,'Policy Characteristics'!$C:$C,0))),"",INDEX('Policy Characteristics'!F:F,MATCH($C843,'Policy Characteristics'!$C:$C,0)))</f>
        <v>0</v>
      </c>
      <c r="M843" s="285">
        <f>IF(ISBLANK(INDEX('Policy Characteristics'!G:G,MATCH($C843,'Policy Characteristics'!$C:$C,0))),"",INDEX('Policy Characteristics'!G:G,MATCH($C843,'Policy Characteristics'!$C:$C,0)))</f>
        <v>0.25</v>
      </c>
      <c r="N843" s="285">
        <f>IF(ISBLANK(INDEX('Policy Characteristics'!H:H,MATCH($C843,'Policy Characteristics'!$C:$C,0))),"",INDEX('Policy Characteristics'!H:H,MATCH($C843,'Policy Characteristics'!$C:$C,0)))</f>
        <v>0.01</v>
      </c>
      <c r="O843" s="272" t="str">
        <f>IF(ISBLANK(INDEX('Policy Characteristics'!I:I,MATCH($C843,'Policy Characteristics'!$C:$C,0))),"",INDEX('Policy Characteristics'!I:I,MATCH($C843,'Policy Characteristics'!$C:$C,0)))</f>
        <v>% reduction in energy use</v>
      </c>
      <c r="P843" s="272"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272" t="str">
        <f>IF(ISBLANK(INDEX('Policy Characteristics'!K:K,MATCH($C843,'Policy Characteristics'!$C:$C,0))),"",INDEX('Policy Characteristics'!K:K,MATCH($C843,'Policy Characteristics'!$C:$C,0)))</f>
        <v>industry-ag-main.html#eff-stds</v>
      </c>
      <c r="R843" s="272" t="str">
        <f>IF(ISBLANK(INDEX('Policy Characteristics'!L:L,MATCH($C843,'Policy Characteristics'!$C:$C,0))),"",INDEX('Policy Characteristics'!L:L,MATCH($C843,'Policy Characteristics'!$C:$C,0)))</f>
        <v>industry-energy-efficiency-standards.html</v>
      </c>
    </row>
    <row r="844" spans="1:18" s="4" customFormat="1" x14ac:dyDescent="0.25">
      <c r="A844" s="272" t="str">
        <f>IF(ISBLANK(INDEX('Policy Characteristics'!A:A,MATCH($C844,'Policy Characteristics'!$C:$C,0))),"",INDEX('Policy Characteristics'!A:A,MATCH($C844,'Policy Characteristics'!$C:$C,0)))</f>
        <v>Industry</v>
      </c>
      <c r="B844" s="272" t="str">
        <f>IF(ISBLANK(INDEX('Policy Characteristics'!B:B,MATCH($C844,'Policy Characteristics'!$C:$C,0))),"",INDEX('Policy Characteristics'!B:B,MATCH($C844,'Policy Characteristics'!$C:$C,0)))</f>
        <v>Industry Energy Efficiency Standards</v>
      </c>
      <c r="C844" s="274" t="str">
        <f t="shared" si="38"/>
        <v>Percentage Improvement in Eqpt Efficiency Standards above BAU</v>
      </c>
      <c r="D844" s="6" t="s">
        <v>3201</v>
      </c>
      <c r="E844" s="44" t="s">
        <v>2447</v>
      </c>
      <c r="F844" t="s">
        <v>3170</v>
      </c>
      <c r="G844" s="44" t="s">
        <v>2455</v>
      </c>
      <c r="H844" s="43">
        <v>1080</v>
      </c>
      <c r="I844" s="44" t="s">
        <v>45</v>
      </c>
      <c r="J844" s="274" t="str">
        <f>IF(ISBLANK(INDEX('Policy Characteristics'!D:D,MATCH($C844,'Policy Characteristics'!$C:$C,0))),"",INDEX('Policy Characteristics'!D:D,MATCH($C844,'Policy Characteristics'!$C:$C,0)))</f>
        <v>Industry Energy Efficiency Standards</v>
      </c>
      <c r="K844" s="272" t="str">
        <f>IF(ISBLANK(INDEX('Policy Characteristics'!E:E,MATCH($C844,'Policy Characteristics'!$C:$C,0))),"",INDEX('Policy Characteristics'!E:E,MATCH($C844,'Policy Characteristics'!$C:$C,0)))</f>
        <v>indst efficiency standards</v>
      </c>
      <c r="L844" s="285">
        <f>IF(ISBLANK(INDEX('Policy Characteristics'!F:F,MATCH($C844,'Policy Characteristics'!$C:$C,0))),"",INDEX('Policy Characteristics'!F:F,MATCH($C844,'Policy Characteristics'!$C:$C,0)))</f>
        <v>0</v>
      </c>
      <c r="M844" s="285">
        <f>IF(ISBLANK(INDEX('Policy Characteristics'!G:G,MATCH($C844,'Policy Characteristics'!$C:$C,0))),"",INDEX('Policy Characteristics'!G:G,MATCH($C844,'Policy Characteristics'!$C:$C,0)))</f>
        <v>0.25</v>
      </c>
      <c r="N844" s="285">
        <f>IF(ISBLANK(INDEX('Policy Characteristics'!H:H,MATCH($C844,'Policy Characteristics'!$C:$C,0))),"",INDEX('Policy Characteristics'!H:H,MATCH($C844,'Policy Characteristics'!$C:$C,0)))</f>
        <v>0.01</v>
      </c>
      <c r="O844" s="272" t="str">
        <f>IF(ISBLANK(INDEX('Policy Characteristics'!I:I,MATCH($C844,'Policy Characteristics'!$C:$C,0))),"",INDEX('Policy Characteristics'!I:I,MATCH($C844,'Policy Characteristics'!$C:$C,0)))</f>
        <v>% reduction in energy use</v>
      </c>
      <c r="P844" s="272"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272" t="str">
        <f>IF(ISBLANK(INDEX('Policy Characteristics'!K:K,MATCH($C844,'Policy Characteristics'!$C:$C,0))),"",INDEX('Policy Characteristics'!K:K,MATCH($C844,'Policy Characteristics'!$C:$C,0)))</f>
        <v>industry-ag-main.html#eff-stds</v>
      </c>
      <c r="R844" s="272" t="str">
        <f>IF(ISBLANK(INDEX('Policy Characteristics'!L:L,MATCH($C844,'Policy Characteristics'!$C:$C,0))),"",INDEX('Policy Characteristics'!L:L,MATCH($C844,'Policy Characteristics'!$C:$C,0)))</f>
        <v>industry-energy-efficiency-standards.html</v>
      </c>
    </row>
    <row r="845" spans="1:18" s="4" customFormat="1" x14ac:dyDescent="0.25">
      <c r="A845" s="272" t="str">
        <f>IF(ISBLANK(INDEX('Policy Characteristics'!A:A,MATCH($C845,'Policy Characteristics'!$C:$C,0))),"",INDEX('Policy Characteristics'!A:A,MATCH($C845,'Policy Characteristics'!$C:$C,0)))</f>
        <v>Industry</v>
      </c>
      <c r="B845" s="272" t="str">
        <f>IF(ISBLANK(INDEX('Policy Characteristics'!B:B,MATCH($C845,'Policy Characteristics'!$C:$C,0))),"",INDEX('Policy Characteristics'!B:B,MATCH($C845,'Policy Characteristics'!$C:$C,0)))</f>
        <v>Industry Energy Efficiency Standards</v>
      </c>
      <c r="C845" s="274" t="str">
        <f t="shared" si="38"/>
        <v>Percentage Improvement in Eqpt Efficiency Standards above BAU</v>
      </c>
      <c r="D845" s="6" t="s">
        <v>3201</v>
      </c>
      <c r="E845" s="44" t="s">
        <v>2448</v>
      </c>
      <c r="F845" t="s">
        <v>3170</v>
      </c>
      <c r="G845" s="44" t="s">
        <v>2452</v>
      </c>
      <c r="H845" s="43">
        <v>1081</v>
      </c>
      <c r="I845" s="44" t="s">
        <v>46</v>
      </c>
      <c r="J845" s="274" t="str">
        <f>IF(ISBLANK(INDEX('Policy Characteristics'!D:D,MATCH($C845,'Policy Characteristics'!$C:$C,0))),"",INDEX('Policy Characteristics'!D:D,MATCH($C845,'Policy Characteristics'!$C:$C,0)))</f>
        <v>Industry Energy Efficiency Standards</v>
      </c>
      <c r="K845" s="272" t="str">
        <f>IF(ISBLANK(INDEX('Policy Characteristics'!E:E,MATCH($C845,'Policy Characteristics'!$C:$C,0))),"",INDEX('Policy Characteristics'!E:E,MATCH($C845,'Policy Characteristics'!$C:$C,0)))</f>
        <v>indst efficiency standards</v>
      </c>
      <c r="L845" s="285">
        <f>IF(ISBLANK(INDEX('Policy Characteristics'!F:F,MATCH($C845,'Policy Characteristics'!$C:$C,0))),"",INDEX('Policy Characteristics'!F:F,MATCH($C845,'Policy Characteristics'!$C:$C,0)))</f>
        <v>0</v>
      </c>
      <c r="M845" s="285">
        <f>IF(ISBLANK(INDEX('Policy Characteristics'!G:G,MATCH($C845,'Policy Characteristics'!$C:$C,0))),"",INDEX('Policy Characteristics'!G:G,MATCH($C845,'Policy Characteristics'!$C:$C,0)))</f>
        <v>0.25</v>
      </c>
      <c r="N845" s="285">
        <f>IF(ISBLANK(INDEX('Policy Characteristics'!H:H,MATCH($C845,'Policy Characteristics'!$C:$C,0))),"",INDEX('Policy Characteristics'!H:H,MATCH($C845,'Policy Characteristics'!$C:$C,0)))</f>
        <v>0.01</v>
      </c>
      <c r="O845" s="272" t="str">
        <f>IF(ISBLANK(INDEX('Policy Characteristics'!I:I,MATCH($C845,'Policy Characteristics'!$C:$C,0))),"",INDEX('Policy Characteristics'!I:I,MATCH($C845,'Policy Characteristics'!$C:$C,0)))</f>
        <v>% reduction in energy use</v>
      </c>
      <c r="P845" s="272"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272" t="str">
        <f>IF(ISBLANK(INDEX('Policy Characteristics'!K:K,MATCH($C845,'Policy Characteristics'!$C:$C,0))),"",INDEX('Policy Characteristics'!K:K,MATCH($C845,'Policy Characteristics'!$C:$C,0)))</f>
        <v>industry-ag-main.html#eff-stds</v>
      </c>
      <c r="R845" s="272" t="str">
        <f>IF(ISBLANK(INDEX('Policy Characteristics'!L:L,MATCH($C845,'Policy Characteristics'!$C:$C,0))),"",INDEX('Policy Characteristics'!L:L,MATCH($C845,'Policy Characteristics'!$C:$C,0)))</f>
        <v>industry-energy-efficiency-standards.html</v>
      </c>
    </row>
    <row r="846" spans="1:18" s="4" customFormat="1" x14ac:dyDescent="0.25">
      <c r="A846" s="272" t="str">
        <f>IF(ISBLANK(INDEX('Policy Characteristics'!A:A,MATCH($C846,'Policy Characteristics'!$C:$C,0))),"",INDEX('Policy Characteristics'!A:A,MATCH($C846,'Policy Characteristics'!$C:$C,0)))</f>
        <v>Industry</v>
      </c>
      <c r="B846" s="272" t="str">
        <f>IF(ISBLANK(INDEX('Policy Characteristics'!B:B,MATCH($C846,'Policy Characteristics'!$C:$C,0))),"",INDEX('Policy Characteristics'!B:B,MATCH($C846,'Policy Characteristics'!$C:$C,0)))</f>
        <v>Industry Energy Efficiency Standards</v>
      </c>
      <c r="C846" s="274" t="str">
        <f t="shared" si="38"/>
        <v>Percentage Improvement in Eqpt Efficiency Standards above BAU</v>
      </c>
      <c r="D846" s="6" t="s">
        <v>3201</v>
      </c>
      <c r="E846" s="44" t="s">
        <v>2449</v>
      </c>
      <c r="F846" t="s">
        <v>3170</v>
      </c>
      <c r="G846" s="44" t="s">
        <v>2453</v>
      </c>
      <c r="H846" s="43">
        <v>1082</v>
      </c>
      <c r="I846" s="44" t="s">
        <v>45</v>
      </c>
      <c r="J846" s="274" t="str">
        <f>IF(ISBLANK(INDEX('Policy Characteristics'!D:D,MATCH($C846,'Policy Characteristics'!$C:$C,0))),"",INDEX('Policy Characteristics'!D:D,MATCH($C846,'Policy Characteristics'!$C:$C,0)))</f>
        <v>Industry Energy Efficiency Standards</v>
      </c>
      <c r="K846" s="272" t="str">
        <f>IF(ISBLANK(INDEX('Policy Characteristics'!E:E,MATCH($C846,'Policy Characteristics'!$C:$C,0))),"",INDEX('Policy Characteristics'!E:E,MATCH($C846,'Policy Characteristics'!$C:$C,0)))</f>
        <v>indst efficiency standards</v>
      </c>
      <c r="L846" s="285">
        <f>IF(ISBLANK(INDEX('Policy Characteristics'!F:F,MATCH($C846,'Policy Characteristics'!$C:$C,0))),"",INDEX('Policy Characteristics'!F:F,MATCH($C846,'Policy Characteristics'!$C:$C,0)))</f>
        <v>0</v>
      </c>
      <c r="M846" s="285">
        <f>IF(ISBLANK(INDEX('Policy Characteristics'!G:G,MATCH($C846,'Policy Characteristics'!$C:$C,0))),"",INDEX('Policy Characteristics'!G:G,MATCH($C846,'Policy Characteristics'!$C:$C,0)))</f>
        <v>0.25</v>
      </c>
      <c r="N846" s="285">
        <f>IF(ISBLANK(INDEX('Policy Characteristics'!H:H,MATCH($C846,'Policy Characteristics'!$C:$C,0))),"",INDEX('Policy Characteristics'!H:H,MATCH($C846,'Policy Characteristics'!$C:$C,0)))</f>
        <v>0.01</v>
      </c>
      <c r="O846" s="272" t="str">
        <f>IF(ISBLANK(INDEX('Policy Characteristics'!I:I,MATCH($C846,'Policy Characteristics'!$C:$C,0))),"",INDEX('Policy Characteristics'!I:I,MATCH($C846,'Policy Characteristics'!$C:$C,0)))</f>
        <v>% reduction in energy use</v>
      </c>
      <c r="P846" s="272"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272" t="str">
        <f>IF(ISBLANK(INDEX('Policy Characteristics'!K:K,MATCH($C846,'Policy Characteristics'!$C:$C,0))),"",INDEX('Policy Characteristics'!K:K,MATCH($C846,'Policy Characteristics'!$C:$C,0)))</f>
        <v>industry-ag-main.html#eff-stds</v>
      </c>
      <c r="R846" s="272" t="str">
        <f>IF(ISBLANK(INDEX('Policy Characteristics'!L:L,MATCH($C846,'Policy Characteristics'!$C:$C,0))),"",INDEX('Policy Characteristics'!L:L,MATCH($C846,'Policy Characteristics'!$C:$C,0)))</f>
        <v>industry-energy-efficiency-standards.html</v>
      </c>
    </row>
    <row r="847" spans="1:18" s="4" customFormat="1" x14ac:dyDescent="0.25">
      <c r="A847" s="272" t="str">
        <f>IF(ISBLANK(INDEX('Policy Characteristics'!A:A,MATCH($C847,'Policy Characteristics'!$C:$C,0))),"",INDEX('Policy Characteristics'!A:A,MATCH($C847,'Policy Characteristics'!$C:$C,0)))</f>
        <v>Industry</v>
      </c>
      <c r="B847" s="272" t="str">
        <f>IF(ISBLANK(INDEX('Policy Characteristics'!B:B,MATCH($C847,'Policy Characteristics'!$C:$C,0))),"",INDEX('Policy Characteristics'!B:B,MATCH($C847,'Policy Characteristics'!$C:$C,0)))</f>
        <v>Industry Energy Efficiency Standards</v>
      </c>
      <c r="C847" s="274" t="str">
        <f t="shared" si="38"/>
        <v>Percentage Improvement in Eqpt Efficiency Standards above BAU</v>
      </c>
      <c r="D847" s="6" t="s">
        <v>3201</v>
      </c>
      <c r="E847" s="44" t="s">
        <v>2450</v>
      </c>
      <c r="F847" t="s">
        <v>3170</v>
      </c>
      <c r="G847" s="44" t="s">
        <v>2456</v>
      </c>
      <c r="H847" s="43">
        <v>1083</v>
      </c>
      <c r="I847" s="44" t="s">
        <v>46</v>
      </c>
      <c r="J847" s="274" t="str">
        <f>IF(ISBLANK(INDEX('Policy Characteristics'!D:D,MATCH($C847,'Policy Characteristics'!$C:$C,0))),"",INDEX('Policy Characteristics'!D:D,MATCH($C847,'Policy Characteristics'!$C:$C,0)))</f>
        <v>Industry Energy Efficiency Standards</v>
      </c>
      <c r="K847" s="272" t="str">
        <f>IF(ISBLANK(INDEX('Policy Characteristics'!E:E,MATCH($C847,'Policy Characteristics'!$C:$C,0))),"",INDEX('Policy Characteristics'!E:E,MATCH($C847,'Policy Characteristics'!$C:$C,0)))</f>
        <v>indst efficiency standards</v>
      </c>
      <c r="L847" s="285">
        <f>IF(ISBLANK(INDEX('Policy Characteristics'!F:F,MATCH($C847,'Policy Characteristics'!$C:$C,0))),"",INDEX('Policy Characteristics'!F:F,MATCH($C847,'Policy Characteristics'!$C:$C,0)))</f>
        <v>0</v>
      </c>
      <c r="M847" s="285">
        <f>IF(ISBLANK(INDEX('Policy Characteristics'!G:G,MATCH($C847,'Policy Characteristics'!$C:$C,0))),"",INDEX('Policy Characteristics'!G:G,MATCH($C847,'Policy Characteristics'!$C:$C,0)))</f>
        <v>0.25</v>
      </c>
      <c r="N847" s="285">
        <f>IF(ISBLANK(INDEX('Policy Characteristics'!H:H,MATCH($C847,'Policy Characteristics'!$C:$C,0))),"",INDEX('Policy Characteristics'!H:H,MATCH($C847,'Policy Characteristics'!$C:$C,0)))</f>
        <v>0.01</v>
      </c>
      <c r="O847" s="272" t="str">
        <f>IF(ISBLANK(INDEX('Policy Characteristics'!I:I,MATCH($C847,'Policy Characteristics'!$C:$C,0))),"",INDEX('Policy Characteristics'!I:I,MATCH($C847,'Policy Characteristics'!$C:$C,0)))</f>
        <v>% reduction in energy use</v>
      </c>
      <c r="P847" s="272"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272" t="str">
        <f>IF(ISBLANK(INDEX('Policy Characteristics'!K:K,MATCH($C847,'Policy Characteristics'!$C:$C,0))),"",INDEX('Policy Characteristics'!K:K,MATCH($C847,'Policy Characteristics'!$C:$C,0)))</f>
        <v>industry-ag-main.html#eff-stds</v>
      </c>
      <c r="R847" s="272" t="str">
        <f>IF(ISBLANK(INDEX('Policy Characteristics'!L:L,MATCH($C847,'Policy Characteristics'!$C:$C,0))),"",INDEX('Policy Characteristics'!L:L,MATCH($C847,'Policy Characteristics'!$C:$C,0)))</f>
        <v>industry-energy-efficiency-standards.html</v>
      </c>
    </row>
    <row r="848" spans="1:18" s="4" customFormat="1" x14ac:dyDescent="0.25">
      <c r="A848" s="272" t="str">
        <f>IF(ISBLANK(INDEX('Policy Characteristics'!A:A,MATCH($C848,'Policy Characteristics'!$C:$C,0))),"",INDEX('Policy Characteristics'!A:A,MATCH($C848,'Policy Characteristics'!$C:$C,0)))</f>
        <v>Industry</v>
      </c>
      <c r="B848" s="272" t="str">
        <f>IF(ISBLANK(INDEX('Policy Characteristics'!B:B,MATCH($C848,'Policy Characteristics'!$C:$C,0))),"",INDEX('Policy Characteristics'!B:B,MATCH($C848,'Policy Characteristics'!$C:$C,0)))</f>
        <v>Industry Energy Efficiency Standards</v>
      </c>
      <c r="C848" s="274" t="str">
        <f t="shared" si="38"/>
        <v>Percentage Improvement in Eqpt Efficiency Standards above BAU</v>
      </c>
      <c r="D848" s="6" t="s">
        <v>3201</v>
      </c>
      <c r="E848" s="44" t="s">
        <v>2786</v>
      </c>
      <c r="F848" t="s">
        <v>3170</v>
      </c>
      <c r="G848" s="44" t="s">
        <v>2789</v>
      </c>
      <c r="H848" s="43">
        <v>1084</v>
      </c>
      <c r="I848" s="44" t="s">
        <v>46</v>
      </c>
      <c r="J848" s="274" t="str">
        <f>IF(ISBLANK(INDEX('Policy Characteristics'!D:D,MATCH($C848,'Policy Characteristics'!$C:$C,0))),"",INDEX('Policy Characteristics'!D:D,MATCH($C848,'Policy Characteristics'!$C:$C,0)))</f>
        <v>Industry Energy Efficiency Standards</v>
      </c>
      <c r="K848" s="272" t="str">
        <f>IF(ISBLANK(INDEX('Policy Characteristics'!E:E,MATCH($C848,'Policy Characteristics'!$C:$C,0))),"",INDEX('Policy Characteristics'!E:E,MATCH($C848,'Policy Characteristics'!$C:$C,0)))</f>
        <v>indst efficiency standards</v>
      </c>
      <c r="L848" s="285">
        <f>IF(ISBLANK(INDEX('Policy Characteristics'!F:F,MATCH($C848,'Policy Characteristics'!$C:$C,0))),"",INDEX('Policy Characteristics'!F:F,MATCH($C848,'Policy Characteristics'!$C:$C,0)))</f>
        <v>0</v>
      </c>
      <c r="M848" s="285">
        <f>IF(ISBLANK(INDEX('Policy Characteristics'!G:G,MATCH($C848,'Policy Characteristics'!$C:$C,0))),"",INDEX('Policy Characteristics'!G:G,MATCH($C848,'Policy Characteristics'!$C:$C,0)))</f>
        <v>0.25</v>
      </c>
      <c r="N848" s="285">
        <f>IF(ISBLANK(INDEX('Policy Characteristics'!H:H,MATCH($C848,'Policy Characteristics'!$C:$C,0))),"",INDEX('Policy Characteristics'!H:H,MATCH($C848,'Policy Characteristics'!$C:$C,0)))</f>
        <v>0.01</v>
      </c>
      <c r="O848" s="272" t="str">
        <f>IF(ISBLANK(INDEX('Policy Characteristics'!I:I,MATCH($C848,'Policy Characteristics'!$C:$C,0))),"",INDEX('Policy Characteristics'!I:I,MATCH($C848,'Policy Characteristics'!$C:$C,0)))</f>
        <v>% reduction in energy use</v>
      </c>
      <c r="P848" s="272"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272" t="str">
        <f>IF(ISBLANK(INDEX('Policy Characteristics'!K:K,MATCH($C848,'Policy Characteristics'!$C:$C,0))),"",INDEX('Policy Characteristics'!K:K,MATCH($C848,'Policy Characteristics'!$C:$C,0)))</f>
        <v>industry-ag-main.html#eff-stds</v>
      </c>
      <c r="R848" s="272" t="str">
        <f>IF(ISBLANK(INDEX('Policy Characteristics'!L:L,MATCH($C848,'Policy Characteristics'!$C:$C,0))),"",INDEX('Policy Characteristics'!L:L,MATCH($C848,'Policy Characteristics'!$C:$C,0)))</f>
        <v>industry-energy-efficiency-standards.html</v>
      </c>
    </row>
    <row r="849" spans="1:18" s="4" customFormat="1" x14ac:dyDescent="0.25">
      <c r="A849" s="272" t="str">
        <f>IF(ISBLANK(INDEX('Policy Characteristics'!A:A,MATCH($C849,'Policy Characteristics'!$C:$C,0))),"",INDEX('Policy Characteristics'!A:A,MATCH($C849,'Policy Characteristics'!$C:$C,0)))</f>
        <v>Industry</v>
      </c>
      <c r="B849" s="272" t="str">
        <f>IF(ISBLANK(INDEX('Policy Characteristics'!B:B,MATCH($C849,'Policy Characteristics'!$C:$C,0))),"",INDEX('Policy Characteristics'!B:B,MATCH($C849,'Policy Characteristics'!$C:$C,0)))</f>
        <v>Industry Energy Efficiency Standards</v>
      </c>
      <c r="C849" s="274" t="str">
        <f t="shared" si="38"/>
        <v>Percentage Improvement in Eqpt Efficiency Standards above BAU</v>
      </c>
      <c r="D849" s="6" t="s">
        <v>3201</v>
      </c>
      <c r="E849" s="44" t="s">
        <v>2787</v>
      </c>
      <c r="F849" t="s">
        <v>3170</v>
      </c>
      <c r="G849" s="44" t="s">
        <v>2791</v>
      </c>
      <c r="H849" s="43">
        <v>1085</v>
      </c>
      <c r="I849" s="44" t="s">
        <v>45</v>
      </c>
      <c r="J849" s="274" t="str">
        <f>IF(ISBLANK(INDEX('Policy Characteristics'!D:D,MATCH($C849,'Policy Characteristics'!$C:$C,0))),"",INDEX('Policy Characteristics'!D:D,MATCH($C849,'Policy Characteristics'!$C:$C,0)))</f>
        <v>Industry Energy Efficiency Standards</v>
      </c>
      <c r="K849" s="272" t="str">
        <f>IF(ISBLANK(INDEX('Policy Characteristics'!E:E,MATCH($C849,'Policy Characteristics'!$C:$C,0))),"",INDEX('Policy Characteristics'!E:E,MATCH($C849,'Policy Characteristics'!$C:$C,0)))</f>
        <v>indst efficiency standards</v>
      </c>
      <c r="L849" s="285">
        <f>IF(ISBLANK(INDEX('Policy Characteristics'!F:F,MATCH($C849,'Policy Characteristics'!$C:$C,0))),"",INDEX('Policy Characteristics'!F:F,MATCH($C849,'Policy Characteristics'!$C:$C,0)))</f>
        <v>0</v>
      </c>
      <c r="M849" s="285">
        <f>IF(ISBLANK(INDEX('Policy Characteristics'!G:G,MATCH($C849,'Policy Characteristics'!$C:$C,0))),"",INDEX('Policy Characteristics'!G:G,MATCH($C849,'Policy Characteristics'!$C:$C,0)))</f>
        <v>0.25</v>
      </c>
      <c r="N849" s="285">
        <f>IF(ISBLANK(INDEX('Policy Characteristics'!H:H,MATCH($C849,'Policy Characteristics'!$C:$C,0))),"",INDEX('Policy Characteristics'!H:H,MATCH($C849,'Policy Characteristics'!$C:$C,0)))</f>
        <v>0.01</v>
      </c>
      <c r="O849" s="272" t="str">
        <f>IF(ISBLANK(INDEX('Policy Characteristics'!I:I,MATCH($C849,'Policy Characteristics'!$C:$C,0))),"",INDEX('Policy Characteristics'!I:I,MATCH($C849,'Policy Characteristics'!$C:$C,0)))</f>
        <v>% reduction in energy use</v>
      </c>
      <c r="P849" s="272"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272" t="str">
        <f>IF(ISBLANK(INDEX('Policy Characteristics'!K:K,MATCH($C849,'Policy Characteristics'!$C:$C,0))),"",INDEX('Policy Characteristics'!K:K,MATCH($C849,'Policy Characteristics'!$C:$C,0)))</f>
        <v>industry-ag-main.html#eff-stds</v>
      </c>
      <c r="R849" s="272" t="str">
        <f>IF(ISBLANK(INDEX('Policy Characteristics'!L:L,MATCH($C849,'Policy Characteristics'!$C:$C,0))),"",INDEX('Policy Characteristics'!L:L,MATCH($C849,'Policy Characteristics'!$C:$C,0)))</f>
        <v>industry-energy-efficiency-standards.html</v>
      </c>
    </row>
    <row r="850" spans="1:18" s="4" customFormat="1" x14ac:dyDescent="0.25">
      <c r="A850" s="272" t="str">
        <f>IF(ISBLANK(INDEX('Policy Characteristics'!A:A,MATCH($C850,'Policy Characteristics'!$C:$C,0))),"",INDEX('Policy Characteristics'!A:A,MATCH($C850,'Policy Characteristics'!$C:$C,0)))</f>
        <v>Industry</v>
      </c>
      <c r="B850" s="272" t="str">
        <f>IF(ISBLANK(INDEX('Policy Characteristics'!B:B,MATCH($C850,'Policy Characteristics'!$C:$C,0))),"",INDEX('Policy Characteristics'!B:B,MATCH($C850,'Policy Characteristics'!$C:$C,0)))</f>
        <v>Industry Energy Efficiency Standards</v>
      </c>
      <c r="C850" s="274" t="str">
        <f t="shared" si="38"/>
        <v>Percentage Improvement in Eqpt Efficiency Standards above BAU</v>
      </c>
      <c r="D850" s="6" t="s">
        <v>3201</v>
      </c>
      <c r="E850" s="44" t="s">
        <v>2788</v>
      </c>
      <c r="F850" t="s">
        <v>3170</v>
      </c>
      <c r="G850" s="44" t="s">
        <v>2792</v>
      </c>
      <c r="H850" s="43">
        <v>1086</v>
      </c>
      <c r="I850" s="44" t="s">
        <v>45</v>
      </c>
      <c r="J850" s="274" t="str">
        <f>IF(ISBLANK(INDEX('Policy Characteristics'!D:D,MATCH($C850,'Policy Characteristics'!$C:$C,0))),"",INDEX('Policy Characteristics'!D:D,MATCH($C850,'Policy Characteristics'!$C:$C,0)))</f>
        <v>Industry Energy Efficiency Standards</v>
      </c>
      <c r="K850" s="272" t="str">
        <f>IF(ISBLANK(INDEX('Policy Characteristics'!E:E,MATCH($C850,'Policy Characteristics'!$C:$C,0))),"",INDEX('Policy Characteristics'!E:E,MATCH($C850,'Policy Characteristics'!$C:$C,0)))</f>
        <v>indst efficiency standards</v>
      </c>
      <c r="L850" s="285">
        <f>IF(ISBLANK(INDEX('Policy Characteristics'!F:F,MATCH($C850,'Policy Characteristics'!$C:$C,0))),"",INDEX('Policy Characteristics'!F:F,MATCH($C850,'Policy Characteristics'!$C:$C,0)))</f>
        <v>0</v>
      </c>
      <c r="M850" s="285">
        <f>IF(ISBLANK(INDEX('Policy Characteristics'!G:G,MATCH($C850,'Policy Characteristics'!$C:$C,0))),"",INDEX('Policy Characteristics'!G:G,MATCH($C850,'Policy Characteristics'!$C:$C,0)))</f>
        <v>0.25</v>
      </c>
      <c r="N850" s="285">
        <f>IF(ISBLANK(INDEX('Policy Characteristics'!H:H,MATCH($C850,'Policy Characteristics'!$C:$C,0))),"",INDEX('Policy Characteristics'!H:H,MATCH($C850,'Policy Characteristics'!$C:$C,0)))</f>
        <v>0.01</v>
      </c>
      <c r="O850" s="272" t="str">
        <f>IF(ISBLANK(INDEX('Policy Characteristics'!I:I,MATCH($C850,'Policy Characteristics'!$C:$C,0))),"",INDEX('Policy Characteristics'!I:I,MATCH($C850,'Policy Characteristics'!$C:$C,0)))</f>
        <v>% reduction in energy use</v>
      </c>
      <c r="P850" s="272"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272" t="str">
        <f>IF(ISBLANK(INDEX('Policy Characteristics'!K:K,MATCH($C850,'Policy Characteristics'!$C:$C,0))),"",INDEX('Policy Characteristics'!K:K,MATCH($C850,'Policy Characteristics'!$C:$C,0)))</f>
        <v>industry-ag-main.html#eff-stds</v>
      </c>
      <c r="R850" s="272" t="str">
        <f>IF(ISBLANK(INDEX('Policy Characteristics'!L:L,MATCH($C850,'Policy Characteristics'!$C:$C,0))),"",INDEX('Policy Characteristics'!L:L,MATCH($C850,'Policy Characteristics'!$C:$C,0)))</f>
        <v>industry-energy-efficiency-standards.html</v>
      </c>
    </row>
    <row r="851" spans="1:18" s="4" customFormat="1" x14ac:dyDescent="0.25">
      <c r="A851" s="272" t="str">
        <f>IF(ISBLANK(INDEX('Policy Characteristics'!A:A,MATCH($C851,'Policy Characteristics'!$C:$C,0))),"",INDEX('Policy Characteristics'!A:A,MATCH($C851,'Policy Characteristics'!$C:$C,0)))</f>
        <v>Industry</v>
      </c>
      <c r="B851" s="272" t="str">
        <f>IF(ISBLANK(INDEX('Policy Characteristics'!B:B,MATCH($C851,'Policy Characteristics'!$C:$C,0))),"",INDEX('Policy Characteristics'!B:B,MATCH($C851,'Policy Characteristics'!$C:$C,0)))</f>
        <v>Industry Energy Efficiency Standards</v>
      </c>
      <c r="C851" s="274" t="str">
        <f t="shared" ref="C851:C914" si="39">C$722</f>
        <v>Percentage Improvement in Eqpt Efficiency Standards above BAU</v>
      </c>
      <c r="D851" s="6" t="s">
        <v>3201</v>
      </c>
      <c r="E851" s="44" t="s">
        <v>2785</v>
      </c>
      <c r="F851" t="s">
        <v>3170</v>
      </c>
      <c r="G851" s="44" t="s">
        <v>2790</v>
      </c>
      <c r="H851" s="43">
        <v>1087</v>
      </c>
      <c r="I851" s="44" t="s">
        <v>46</v>
      </c>
      <c r="J851" s="274" t="str">
        <f>IF(ISBLANK(INDEX('Policy Characteristics'!D:D,MATCH($C851,'Policy Characteristics'!$C:$C,0))),"",INDEX('Policy Characteristics'!D:D,MATCH($C851,'Policy Characteristics'!$C:$C,0)))</f>
        <v>Industry Energy Efficiency Standards</v>
      </c>
      <c r="K851" s="272" t="str">
        <f>IF(ISBLANK(INDEX('Policy Characteristics'!E:E,MATCH($C851,'Policy Characteristics'!$C:$C,0))),"",INDEX('Policy Characteristics'!E:E,MATCH($C851,'Policy Characteristics'!$C:$C,0)))</f>
        <v>indst efficiency standards</v>
      </c>
      <c r="L851" s="285">
        <f>IF(ISBLANK(INDEX('Policy Characteristics'!F:F,MATCH($C851,'Policy Characteristics'!$C:$C,0))),"",INDEX('Policy Characteristics'!F:F,MATCH($C851,'Policy Characteristics'!$C:$C,0)))</f>
        <v>0</v>
      </c>
      <c r="M851" s="285">
        <f>IF(ISBLANK(INDEX('Policy Characteristics'!G:G,MATCH($C851,'Policy Characteristics'!$C:$C,0))),"",INDEX('Policy Characteristics'!G:G,MATCH($C851,'Policy Characteristics'!$C:$C,0)))</f>
        <v>0.25</v>
      </c>
      <c r="N851" s="285">
        <f>IF(ISBLANK(INDEX('Policy Characteristics'!H:H,MATCH($C851,'Policy Characteristics'!$C:$C,0))),"",INDEX('Policy Characteristics'!H:H,MATCH($C851,'Policy Characteristics'!$C:$C,0)))</f>
        <v>0.01</v>
      </c>
      <c r="O851" s="272" t="str">
        <f>IF(ISBLANK(INDEX('Policy Characteristics'!I:I,MATCH($C851,'Policy Characteristics'!$C:$C,0))),"",INDEX('Policy Characteristics'!I:I,MATCH($C851,'Policy Characteristics'!$C:$C,0)))</f>
        <v>% reduction in energy use</v>
      </c>
      <c r="P851" s="272"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272" t="str">
        <f>IF(ISBLANK(INDEX('Policy Characteristics'!K:K,MATCH($C851,'Policy Characteristics'!$C:$C,0))),"",INDEX('Policy Characteristics'!K:K,MATCH($C851,'Policy Characteristics'!$C:$C,0)))</f>
        <v>industry-ag-main.html#eff-stds</v>
      </c>
      <c r="R851" s="272" t="str">
        <f>IF(ISBLANK(INDEX('Policy Characteristics'!L:L,MATCH($C851,'Policy Characteristics'!$C:$C,0))),"",INDEX('Policy Characteristics'!L:L,MATCH($C851,'Policy Characteristics'!$C:$C,0)))</f>
        <v>industry-energy-efficiency-standards.html</v>
      </c>
    </row>
    <row r="852" spans="1:18" s="4" customFormat="1" x14ac:dyDescent="0.25">
      <c r="A852" s="272" t="str">
        <f>IF(ISBLANK(INDEX('Policy Characteristics'!A:A,MATCH($C852,'Policy Characteristics'!$C:$C,0))),"",INDEX('Policy Characteristics'!A:A,MATCH($C852,'Policy Characteristics'!$C:$C,0)))</f>
        <v>Industry</v>
      </c>
      <c r="B852" s="272" t="str">
        <f>IF(ISBLANK(INDEX('Policy Characteristics'!B:B,MATCH($C852,'Policy Characteristics'!$C:$C,0))),"",INDEX('Policy Characteristics'!B:B,MATCH($C852,'Policy Characteristics'!$C:$C,0)))</f>
        <v>Industry Energy Efficiency Standards</v>
      </c>
      <c r="C852" s="274" t="str">
        <f t="shared" si="39"/>
        <v>Percentage Improvement in Eqpt Efficiency Standards above BAU</v>
      </c>
      <c r="D852" s="6" t="s">
        <v>3202</v>
      </c>
      <c r="E852" s="44" t="s">
        <v>2445</v>
      </c>
      <c r="F852" t="s">
        <v>2647</v>
      </c>
      <c r="G852" s="44" t="s">
        <v>2451</v>
      </c>
      <c r="H852" s="43">
        <v>1088</v>
      </c>
      <c r="I852" s="44" t="s">
        <v>45</v>
      </c>
      <c r="J852" s="274" t="str">
        <f>IF(ISBLANK(INDEX('Policy Characteristics'!D:D,MATCH($C852,'Policy Characteristics'!$C:$C,0))),"",INDEX('Policy Characteristics'!D:D,MATCH($C852,'Policy Characteristics'!$C:$C,0)))</f>
        <v>Industry Energy Efficiency Standards</v>
      </c>
      <c r="K852" s="272" t="str">
        <f>IF(ISBLANK(INDEX('Policy Characteristics'!E:E,MATCH($C852,'Policy Characteristics'!$C:$C,0))),"",INDEX('Policy Characteristics'!E:E,MATCH($C852,'Policy Characteristics'!$C:$C,0)))</f>
        <v>indst efficiency standards</v>
      </c>
      <c r="L852" s="285">
        <f>IF(ISBLANK(INDEX('Policy Characteristics'!F:F,MATCH($C852,'Policy Characteristics'!$C:$C,0))),"",INDEX('Policy Characteristics'!F:F,MATCH($C852,'Policy Characteristics'!$C:$C,0)))</f>
        <v>0</v>
      </c>
      <c r="M852" s="285">
        <f>IF(ISBLANK(INDEX('Policy Characteristics'!G:G,MATCH($C852,'Policy Characteristics'!$C:$C,0))),"",INDEX('Policy Characteristics'!G:G,MATCH($C852,'Policy Characteristics'!$C:$C,0)))</f>
        <v>0.25</v>
      </c>
      <c r="N852" s="285">
        <f>IF(ISBLANK(INDEX('Policy Characteristics'!H:H,MATCH($C852,'Policy Characteristics'!$C:$C,0))),"",INDEX('Policy Characteristics'!H:H,MATCH($C852,'Policy Characteristics'!$C:$C,0)))</f>
        <v>0.01</v>
      </c>
      <c r="O852" s="272" t="str">
        <f>IF(ISBLANK(INDEX('Policy Characteristics'!I:I,MATCH($C852,'Policy Characteristics'!$C:$C,0))),"",INDEX('Policy Characteristics'!I:I,MATCH($C852,'Policy Characteristics'!$C:$C,0)))</f>
        <v>% reduction in energy use</v>
      </c>
      <c r="P852" s="272"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272" t="str">
        <f>IF(ISBLANK(INDEX('Policy Characteristics'!K:K,MATCH($C852,'Policy Characteristics'!$C:$C,0))),"",INDEX('Policy Characteristics'!K:K,MATCH($C852,'Policy Characteristics'!$C:$C,0)))</f>
        <v>industry-ag-main.html#eff-stds</v>
      </c>
      <c r="R852" s="272" t="str">
        <f>IF(ISBLANK(INDEX('Policy Characteristics'!L:L,MATCH($C852,'Policy Characteristics'!$C:$C,0))),"",INDEX('Policy Characteristics'!L:L,MATCH($C852,'Policy Characteristics'!$C:$C,0)))</f>
        <v>industry-energy-efficiency-standards.html</v>
      </c>
    </row>
    <row r="853" spans="1:18" s="4" customFormat="1" x14ac:dyDescent="0.25">
      <c r="A853" s="272" t="str">
        <f>IF(ISBLANK(INDEX('Policy Characteristics'!A:A,MATCH($C853,'Policy Characteristics'!$C:$C,0))),"",INDEX('Policy Characteristics'!A:A,MATCH($C853,'Policy Characteristics'!$C:$C,0)))</f>
        <v>Industry</v>
      </c>
      <c r="B853" s="272" t="str">
        <f>IF(ISBLANK(INDEX('Policy Characteristics'!B:B,MATCH($C853,'Policy Characteristics'!$C:$C,0))),"",INDEX('Policy Characteristics'!B:B,MATCH($C853,'Policy Characteristics'!$C:$C,0)))</f>
        <v>Industry Energy Efficiency Standards</v>
      </c>
      <c r="C853" s="274" t="str">
        <f t="shared" si="39"/>
        <v>Percentage Improvement in Eqpt Efficiency Standards above BAU</v>
      </c>
      <c r="D853" s="6" t="s">
        <v>3202</v>
      </c>
      <c r="E853" s="44" t="s">
        <v>2446</v>
      </c>
      <c r="F853" t="s">
        <v>2647</v>
      </c>
      <c r="G853" s="44" t="s">
        <v>2454</v>
      </c>
      <c r="H853" s="43">
        <v>1089</v>
      </c>
      <c r="I853" s="44" t="s">
        <v>45</v>
      </c>
      <c r="J853" s="274" t="str">
        <f>IF(ISBLANK(INDEX('Policy Characteristics'!D:D,MATCH($C853,'Policy Characteristics'!$C:$C,0))),"",INDEX('Policy Characteristics'!D:D,MATCH($C853,'Policy Characteristics'!$C:$C,0)))</f>
        <v>Industry Energy Efficiency Standards</v>
      </c>
      <c r="K853" s="272" t="str">
        <f>IF(ISBLANK(INDEX('Policy Characteristics'!E:E,MATCH($C853,'Policy Characteristics'!$C:$C,0))),"",INDEX('Policy Characteristics'!E:E,MATCH($C853,'Policy Characteristics'!$C:$C,0)))</f>
        <v>indst efficiency standards</v>
      </c>
      <c r="L853" s="285">
        <f>IF(ISBLANK(INDEX('Policy Characteristics'!F:F,MATCH($C853,'Policy Characteristics'!$C:$C,0))),"",INDEX('Policy Characteristics'!F:F,MATCH($C853,'Policy Characteristics'!$C:$C,0)))</f>
        <v>0</v>
      </c>
      <c r="M853" s="285">
        <f>IF(ISBLANK(INDEX('Policy Characteristics'!G:G,MATCH($C853,'Policy Characteristics'!$C:$C,0))),"",INDEX('Policy Characteristics'!G:G,MATCH($C853,'Policy Characteristics'!$C:$C,0)))</f>
        <v>0.25</v>
      </c>
      <c r="N853" s="285">
        <f>IF(ISBLANK(INDEX('Policy Characteristics'!H:H,MATCH($C853,'Policy Characteristics'!$C:$C,0))),"",INDEX('Policy Characteristics'!H:H,MATCH($C853,'Policy Characteristics'!$C:$C,0)))</f>
        <v>0.01</v>
      </c>
      <c r="O853" s="272" t="str">
        <f>IF(ISBLANK(INDEX('Policy Characteristics'!I:I,MATCH($C853,'Policy Characteristics'!$C:$C,0))),"",INDEX('Policy Characteristics'!I:I,MATCH($C853,'Policy Characteristics'!$C:$C,0)))</f>
        <v>% reduction in energy use</v>
      </c>
      <c r="P853" s="272"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272" t="str">
        <f>IF(ISBLANK(INDEX('Policy Characteristics'!K:K,MATCH($C853,'Policy Characteristics'!$C:$C,0))),"",INDEX('Policy Characteristics'!K:K,MATCH($C853,'Policy Characteristics'!$C:$C,0)))</f>
        <v>industry-ag-main.html#eff-stds</v>
      </c>
      <c r="R853" s="272" t="str">
        <f>IF(ISBLANK(INDEX('Policy Characteristics'!L:L,MATCH($C853,'Policy Characteristics'!$C:$C,0))),"",INDEX('Policy Characteristics'!L:L,MATCH($C853,'Policy Characteristics'!$C:$C,0)))</f>
        <v>industry-energy-efficiency-standards.html</v>
      </c>
    </row>
    <row r="854" spans="1:18" s="4" customFormat="1" x14ac:dyDescent="0.25">
      <c r="A854" s="272" t="str">
        <f>IF(ISBLANK(INDEX('Policy Characteristics'!A:A,MATCH($C854,'Policy Characteristics'!$C:$C,0))),"",INDEX('Policy Characteristics'!A:A,MATCH($C854,'Policy Characteristics'!$C:$C,0)))</f>
        <v>Industry</v>
      </c>
      <c r="B854" s="272" t="str">
        <f>IF(ISBLANK(INDEX('Policy Characteristics'!B:B,MATCH($C854,'Policy Characteristics'!$C:$C,0))),"",INDEX('Policy Characteristics'!B:B,MATCH($C854,'Policy Characteristics'!$C:$C,0)))</f>
        <v>Industry Energy Efficiency Standards</v>
      </c>
      <c r="C854" s="274" t="str">
        <f t="shared" si="39"/>
        <v>Percentage Improvement in Eqpt Efficiency Standards above BAU</v>
      </c>
      <c r="D854" s="6" t="s">
        <v>3202</v>
      </c>
      <c r="E854" s="44" t="s">
        <v>2447</v>
      </c>
      <c r="F854" t="s">
        <v>2647</v>
      </c>
      <c r="G854" s="44" t="s">
        <v>2455</v>
      </c>
      <c r="H854" s="43">
        <v>1090</v>
      </c>
      <c r="I854" s="44" t="s">
        <v>45</v>
      </c>
      <c r="J854" s="274" t="str">
        <f>IF(ISBLANK(INDEX('Policy Characteristics'!D:D,MATCH($C854,'Policy Characteristics'!$C:$C,0))),"",INDEX('Policy Characteristics'!D:D,MATCH($C854,'Policy Characteristics'!$C:$C,0)))</f>
        <v>Industry Energy Efficiency Standards</v>
      </c>
      <c r="K854" s="272" t="str">
        <f>IF(ISBLANK(INDEX('Policy Characteristics'!E:E,MATCH($C854,'Policy Characteristics'!$C:$C,0))),"",INDEX('Policy Characteristics'!E:E,MATCH($C854,'Policy Characteristics'!$C:$C,0)))</f>
        <v>indst efficiency standards</v>
      </c>
      <c r="L854" s="285">
        <f>IF(ISBLANK(INDEX('Policy Characteristics'!F:F,MATCH($C854,'Policy Characteristics'!$C:$C,0))),"",INDEX('Policy Characteristics'!F:F,MATCH($C854,'Policy Characteristics'!$C:$C,0)))</f>
        <v>0</v>
      </c>
      <c r="M854" s="285">
        <f>IF(ISBLANK(INDEX('Policy Characteristics'!G:G,MATCH($C854,'Policy Characteristics'!$C:$C,0))),"",INDEX('Policy Characteristics'!G:G,MATCH($C854,'Policy Characteristics'!$C:$C,0)))</f>
        <v>0.25</v>
      </c>
      <c r="N854" s="285">
        <f>IF(ISBLANK(INDEX('Policy Characteristics'!H:H,MATCH($C854,'Policy Characteristics'!$C:$C,0))),"",INDEX('Policy Characteristics'!H:H,MATCH($C854,'Policy Characteristics'!$C:$C,0)))</f>
        <v>0.01</v>
      </c>
      <c r="O854" s="272" t="str">
        <f>IF(ISBLANK(INDEX('Policy Characteristics'!I:I,MATCH($C854,'Policy Characteristics'!$C:$C,0))),"",INDEX('Policy Characteristics'!I:I,MATCH($C854,'Policy Characteristics'!$C:$C,0)))</f>
        <v>% reduction in energy use</v>
      </c>
      <c r="P854" s="272"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272" t="str">
        <f>IF(ISBLANK(INDEX('Policy Characteristics'!K:K,MATCH($C854,'Policy Characteristics'!$C:$C,0))),"",INDEX('Policy Characteristics'!K:K,MATCH($C854,'Policy Characteristics'!$C:$C,0)))</f>
        <v>industry-ag-main.html#eff-stds</v>
      </c>
      <c r="R854" s="272" t="str">
        <f>IF(ISBLANK(INDEX('Policy Characteristics'!L:L,MATCH($C854,'Policy Characteristics'!$C:$C,0))),"",INDEX('Policy Characteristics'!L:L,MATCH($C854,'Policy Characteristics'!$C:$C,0)))</f>
        <v>industry-energy-efficiency-standards.html</v>
      </c>
    </row>
    <row r="855" spans="1:18" s="4" customFormat="1" x14ac:dyDescent="0.25">
      <c r="A855" s="272" t="str">
        <f>IF(ISBLANK(INDEX('Policy Characteristics'!A:A,MATCH($C855,'Policy Characteristics'!$C:$C,0))),"",INDEX('Policy Characteristics'!A:A,MATCH($C855,'Policy Characteristics'!$C:$C,0)))</f>
        <v>Industry</v>
      </c>
      <c r="B855" s="272" t="str">
        <f>IF(ISBLANK(INDEX('Policy Characteristics'!B:B,MATCH($C855,'Policy Characteristics'!$C:$C,0))),"",INDEX('Policy Characteristics'!B:B,MATCH($C855,'Policy Characteristics'!$C:$C,0)))</f>
        <v>Industry Energy Efficiency Standards</v>
      </c>
      <c r="C855" s="274" t="str">
        <f t="shared" si="39"/>
        <v>Percentage Improvement in Eqpt Efficiency Standards above BAU</v>
      </c>
      <c r="D855" s="6" t="s">
        <v>3202</v>
      </c>
      <c r="E855" s="44" t="s">
        <v>2448</v>
      </c>
      <c r="F855" t="s">
        <v>2647</v>
      </c>
      <c r="G855" s="44" t="s">
        <v>2452</v>
      </c>
      <c r="H855" s="43">
        <v>1091</v>
      </c>
      <c r="I855" s="44" t="s">
        <v>46</v>
      </c>
      <c r="J855" s="274" t="str">
        <f>IF(ISBLANK(INDEX('Policy Characteristics'!D:D,MATCH($C855,'Policy Characteristics'!$C:$C,0))),"",INDEX('Policy Characteristics'!D:D,MATCH($C855,'Policy Characteristics'!$C:$C,0)))</f>
        <v>Industry Energy Efficiency Standards</v>
      </c>
      <c r="K855" s="272" t="str">
        <f>IF(ISBLANK(INDEX('Policy Characteristics'!E:E,MATCH($C855,'Policy Characteristics'!$C:$C,0))),"",INDEX('Policy Characteristics'!E:E,MATCH($C855,'Policy Characteristics'!$C:$C,0)))</f>
        <v>indst efficiency standards</v>
      </c>
      <c r="L855" s="285">
        <f>IF(ISBLANK(INDEX('Policy Characteristics'!F:F,MATCH($C855,'Policy Characteristics'!$C:$C,0))),"",INDEX('Policy Characteristics'!F:F,MATCH($C855,'Policy Characteristics'!$C:$C,0)))</f>
        <v>0</v>
      </c>
      <c r="M855" s="285">
        <f>IF(ISBLANK(INDEX('Policy Characteristics'!G:G,MATCH($C855,'Policy Characteristics'!$C:$C,0))),"",INDEX('Policy Characteristics'!G:G,MATCH($C855,'Policy Characteristics'!$C:$C,0)))</f>
        <v>0.25</v>
      </c>
      <c r="N855" s="285">
        <f>IF(ISBLANK(INDEX('Policy Characteristics'!H:H,MATCH($C855,'Policy Characteristics'!$C:$C,0))),"",INDEX('Policy Characteristics'!H:H,MATCH($C855,'Policy Characteristics'!$C:$C,0)))</f>
        <v>0.01</v>
      </c>
      <c r="O855" s="272" t="str">
        <f>IF(ISBLANK(INDEX('Policy Characteristics'!I:I,MATCH($C855,'Policy Characteristics'!$C:$C,0))),"",INDEX('Policy Characteristics'!I:I,MATCH($C855,'Policy Characteristics'!$C:$C,0)))</f>
        <v>% reduction in energy use</v>
      </c>
      <c r="P855" s="272"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272" t="str">
        <f>IF(ISBLANK(INDEX('Policy Characteristics'!K:K,MATCH($C855,'Policy Characteristics'!$C:$C,0))),"",INDEX('Policy Characteristics'!K:K,MATCH($C855,'Policy Characteristics'!$C:$C,0)))</f>
        <v>industry-ag-main.html#eff-stds</v>
      </c>
      <c r="R855" s="272" t="str">
        <f>IF(ISBLANK(INDEX('Policy Characteristics'!L:L,MATCH($C855,'Policy Characteristics'!$C:$C,0))),"",INDEX('Policy Characteristics'!L:L,MATCH($C855,'Policy Characteristics'!$C:$C,0)))</f>
        <v>industry-energy-efficiency-standards.html</v>
      </c>
    </row>
    <row r="856" spans="1:18" s="4" customFormat="1" x14ac:dyDescent="0.25">
      <c r="A856" s="272" t="str">
        <f>IF(ISBLANK(INDEX('Policy Characteristics'!A:A,MATCH($C856,'Policy Characteristics'!$C:$C,0))),"",INDEX('Policy Characteristics'!A:A,MATCH($C856,'Policy Characteristics'!$C:$C,0)))</f>
        <v>Industry</v>
      </c>
      <c r="B856" s="272" t="str">
        <f>IF(ISBLANK(INDEX('Policy Characteristics'!B:B,MATCH($C856,'Policy Characteristics'!$C:$C,0))),"",INDEX('Policy Characteristics'!B:B,MATCH($C856,'Policy Characteristics'!$C:$C,0)))</f>
        <v>Industry Energy Efficiency Standards</v>
      </c>
      <c r="C856" s="274" t="str">
        <f t="shared" si="39"/>
        <v>Percentage Improvement in Eqpt Efficiency Standards above BAU</v>
      </c>
      <c r="D856" s="6" t="s">
        <v>3202</v>
      </c>
      <c r="E856" s="44" t="s">
        <v>2449</v>
      </c>
      <c r="F856" t="s">
        <v>2647</v>
      </c>
      <c r="G856" s="44" t="s">
        <v>2453</v>
      </c>
      <c r="H856" s="43">
        <v>1092</v>
      </c>
      <c r="I856" s="44" t="s">
        <v>45</v>
      </c>
      <c r="J856" s="274" t="str">
        <f>IF(ISBLANK(INDEX('Policy Characteristics'!D:D,MATCH($C856,'Policy Characteristics'!$C:$C,0))),"",INDEX('Policy Characteristics'!D:D,MATCH($C856,'Policy Characteristics'!$C:$C,0)))</f>
        <v>Industry Energy Efficiency Standards</v>
      </c>
      <c r="K856" s="272" t="str">
        <f>IF(ISBLANK(INDEX('Policy Characteristics'!E:E,MATCH($C856,'Policy Characteristics'!$C:$C,0))),"",INDEX('Policy Characteristics'!E:E,MATCH($C856,'Policy Characteristics'!$C:$C,0)))</f>
        <v>indst efficiency standards</v>
      </c>
      <c r="L856" s="285">
        <f>IF(ISBLANK(INDEX('Policy Characteristics'!F:F,MATCH($C856,'Policy Characteristics'!$C:$C,0))),"",INDEX('Policy Characteristics'!F:F,MATCH($C856,'Policy Characteristics'!$C:$C,0)))</f>
        <v>0</v>
      </c>
      <c r="M856" s="285">
        <f>IF(ISBLANK(INDEX('Policy Characteristics'!G:G,MATCH($C856,'Policy Characteristics'!$C:$C,0))),"",INDEX('Policy Characteristics'!G:G,MATCH($C856,'Policy Characteristics'!$C:$C,0)))</f>
        <v>0.25</v>
      </c>
      <c r="N856" s="285">
        <f>IF(ISBLANK(INDEX('Policy Characteristics'!H:H,MATCH($C856,'Policy Characteristics'!$C:$C,0))),"",INDEX('Policy Characteristics'!H:H,MATCH($C856,'Policy Characteristics'!$C:$C,0)))</f>
        <v>0.01</v>
      </c>
      <c r="O856" s="272" t="str">
        <f>IF(ISBLANK(INDEX('Policy Characteristics'!I:I,MATCH($C856,'Policy Characteristics'!$C:$C,0))),"",INDEX('Policy Characteristics'!I:I,MATCH($C856,'Policy Characteristics'!$C:$C,0)))</f>
        <v>% reduction in energy use</v>
      </c>
      <c r="P856" s="272"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272" t="str">
        <f>IF(ISBLANK(INDEX('Policy Characteristics'!K:K,MATCH($C856,'Policy Characteristics'!$C:$C,0))),"",INDEX('Policy Characteristics'!K:K,MATCH($C856,'Policy Characteristics'!$C:$C,0)))</f>
        <v>industry-ag-main.html#eff-stds</v>
      </c>
      <c r="R856" s="272" t="str">
        <f>IF(ISBLANK(INDEX('Policy Characteristics'!L:L,MATCH($C856,'Policy Characteristics'!$C:$C,0))),"",INDEX('Policy Characteristics'!L:L,MATCH($C856,'Policy Characteristics'!$C:$C,0)))</f>
        <v>industry-energy-efficiency-standards.html</v>
      </c>
    </row>
    <row r="857" spans="1:18" s="4" customFormat="1" x14ac:dyDescent="0.25">
      <c r="A857" s="272" t="str">
        <f>IF(ISBLANK(INDEX('Policy Characteristics'!A:A,MATCH($C857,'Policy Characteristics'!$C:$C,0))),"",INDEX('Policy Characteristics'!A:A,MATCH($C857,'Policy Characteristics'!$C:$C,0)))</f>
        <v>Industry</v>
      </c>
      <c r="B857" s="272" t="str">
        <f>IF(ISBLANK(INDEX('Policy Characteristics'!B:B,MATCH($C857,'Policy Characteristics'!$C:$C,0))),"",INDEX('Policy Characteristics'!B:B,MATCH($C857,'Policy Characteristics'!$C:$C,0)))</f>
        <v>Industry Energy Efficiency Standards</v>
      </c>
      <c r="C857" s="274" t="str">
        <f t="shared" si="39"/>
        <v>Percentage Improvement in Eqpt Efficiency Standards above BAU</v>
      </c>
      <c r="D857" s="6" t="s">
        <v>3202</v>
      </c>
      <c r="E857" s="44" t="s">
        <v>2450</v>
      </c>
      <c r="F857" t="s">
        <v>2647</v>
      </c>
      <c r="G857" s="44" t="s">
        <v>2456</v>
      </c>
      <c r="H857" s="43">
        <v>1093</v>
      </c>
      <c r="I857" s="44" t="s">
        <v>46</v>
      </c>
      <c r="J857" s="274" t="str">
        <f>IF(ISBLANK(INDEX('Policy Characteristics'!D:D,MATCH($C857,'Policy Characteristics'!$C:$C,0))),"",INDEX('Policy Characteristics'!D:D,MATCH($C857,'Policy Characteristics'!$C:$C,0)))</f>
        <v>Industry Energy Efficiency Standards</v>
      </c>
      <c r="K857" s="272" t="str">
        <f>IF(ISBLANK(INDEX('Policy Characteristics'!E:E,MATCH($C857,'Policy Characteristics'!$C:$C,0))),"",INDEX('Policy Characteristics'!E:E,MATCH($C857,'Policy Characteristics'!$C:$C,0)))</f>
        <v>indst efficiency standards</v>
      </c>
      <c r="L857" s="285">
        <f>IF(ISBLANK(INDEX('Policy Characteristics'!F:F,MATCH($C857,'Policy Characteristics'!$C:$C,0))),"",INDEX('Policy Characteristics'!F:F,MATCH($C857,'Policy Characteristics'!$C:$C,0)))</f>
        <v>0</v>
      </c>
      <c r="M857" s="285">
        <f>IF(ISBLANK(INDEX('Policy Characteristics'!G:G,MATCH($C857,'Policy Characteristics'!$C:$C,0))),"",INDEX('Policy Characteristics'!G:G,MATCH($C857,'Policy Characteristics'!$C:$C,0)))</f>
        <v>0.25</v>
      </c>
      <c r="N857" s="285">
        <f>IF(ISBLANK(INDEX('Policy Characteristics'!H:H,MATCH($C857,'Policy Characteristics'!$C:$C,0))),"",INDEX('Policy Characteristics'!H:H,MATCH($C857,'Policy Characteristics'!$C:$C,0)))</f>
        <v>0.01</v>
      </c>
      <c r="O857" s="272" t="str">
        <f>IF(ISBLANK(INDEX('Policy Characteristics'!I:I,MATCH($C857,'Policy Characteristics'!$C:$C,0))),"",INDEX('Policy Characteristics'!I:I,MATCH($C857,'Policy Characteristics'!$C:$C,0)))</f>
        <v>% reduction in energy use</v>
      </c>
      <c r="P857" s="272"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272" t="str">
        <f>IF(ISBLANK(INDEX('Policy Characteristics'!K:K,MATCH($C857,'Policy Characteristics'!$C:$C,0))),"",INDEX('Policy Characteristics'!K:K,MATCH($C857,'Policy Characteristics'!$C:$C,0)))</f>
        <v>industry-ag-main.html#eff-stds</v>
      </c>
      <c r="R857" s="272" t="str">
        <f>IF(ISBLANK(INDEX('Policy Characteristics'!L:L,MATCH($C857,'Policy Characteristics'!$C:$C,0))),"",INDEX('Policy Characteristics'!L:L,MATCH($C857,'Policy Characteristics'!$C:$C,0)))</f>
        <v>industry-energy-efficiency-standards.html</v>
      </c>
    </row>
    <row r="858" spans="1:18" s="4" customFormat="1" x14ac:dyDescent="0.25">
      <c r="A858" s="272" t="str">
        <f>IF(ISBLANK(INDEX('Policy Characteristics'!A:A,MATCH($C858,'Policy Characteristics'!$C:$C,0))),"",INDEX('Policy Characteristics'!A:A,MATCH($C858,'Policy Characteristics'!$C:$C,0)))</f>
        <v>Industry</v>
      </c>
      <c r="B858" s="272" t="str">
        <f>IF(ISBLANK(INDEX('Policy Characteristics'!B:B,MATCH($C858,'Policy Characteristics'!$C:$C,0))),"",INDEX('Policy Characteristics'!B:B,MATCH($C858,'Policy Characteristics'!$C:$C,0)))</f>
        <v>Industry Energy Efficiency Standards</v>
      </c>
      <c r="C858" s="274" t="str">
        <f t="shared" si="39"/>
        <v>Percentage Improvement in Eqpt Efficiency Standards above BAU</v>
      </c>
      <c r="D858" s="6" t="s">
        <v>3202</v>
      </c>
      <c r="E858" s="44" t="s">
        <v>2786</v>
      </c>
      <c r="F858" t="s">
        <v>2647</v>
      </c>
      <c r="G858" s="44" t="s">
        <v>2789</v>
      </c>
      <c r="H858" s="43">
        <v>1094</v>
      </c>
      <c r="I858" s="44" t="s">
        <v>46</v>
      </c>
      <c r="J858" s="274" t="str">
        <f>IF(ISBLANK(INDEX('Policy Characteristics'!D:D,MATCH($C858,'Policy Characteristics'!$C:$C,0))),"",INDEX('Policy Characteristics'!D:D,MATCH($C858,'Policy Characteristics'!$C:$C,0)))</f>
        <v>Industry Energy Efficiency Standards</v>
      </c>
      <c r="K858" s="272" t="str">
        <f>IF(ISBLANK(INDEX('Policy Characteristics'!E:E,MATCH($C858,'Policy Characteristics'!$C:$C,0))),"",INDEX('Policy Characteristics'!E:E,MATCH($C858,'Policy Characteristics'!$C:$C,0)))</f>
        <v>indst efficiency standards</v>
      </c>
      <c r="L858" s="285">
        <f>IF(ISBLANK(INDEX('Policy Characteristics'!F:F,MATCH($C858,'Policy Characteristics'!$C:$C,0))),"",INDEX('Policy Characteristics'!F:F,MATCH($C858,'Policy Characteristics'!$C:$C,0)))</f>
        <v>0</v>
      </c>
      <c r="M858" s="285">
        <f>IF(ISBLANK(INDEX('Policy Characteristics'!G:G,MATCH($C858,'Policy Characteristics'!$C:$C,0))),"",INDEX('Policy Characteristics'!G:G,MATCH($C858,'Policy Characteristics'!$C:$C,0)))</f>
        <v>0.25</v>
      </c>
      <c r="N858" s="285">
        <f>IF(ISBLANK(INDEX('Policy Characteristics'!H:H,MATCH($C858,'Policy Characteristics'!$C:$C,0))),"",INDEX('Policy Characteristics'!H:H,MATCH($C858,'Policy Characteristics'!$C:$C,0)))</f>
        <v>0.01</v>
      </c>
      <c r="O858" s="272" t="str">
        <f>IF(ISBLANK(INDEX('Policy Characteristics'!I:I,MATCH($C858,'Policy Characteristics'!$C:$C,0))),"",INDEX('Policy Characteristics'!I:I,MATCH($C858,'Policy Characteristics'!$C:$C,0)))</f>
        <v>% reduction in energy use</v>
      </c>
      <c r="P858" s="272"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272" t="str">
        <f>IF(ISBLANK(INDEX('Policy Characteristics'!K:K,MATCH($C858,'Policy Characteristics'!$C:$C,0))),"",INDEX('Policy Characteristics'!K:K,MATCH($C858,'Policy Characteristics'!$C:$C,0)))</f>
        <v>industry-ag-main.html#eff-stds</v>
      </c>
      <c r="R858" s="272" t="str">
        <f>IF(ISBLANK(INDEX('Policy Characteristics'!L:L,MATCH($C858,'Policy Characteristics'!$C:$C,0))),"",INDEX('Policy Characteristics'!L:L,MATCH($C858,'Policy Characteristics'!$C:$C,0)))</f>
        <v>industry-energy-efficiency-standards.html</v>
      </c>
    </row>
    <row r="859" spans="1:18" s="4" customFormat="1" x14ac:dyDescent="0.25">
      <c r="A859" s="272" t="str">
        <f>IF(ISBLANK(INDEX('Policy Characteristics'!A:A,MATCH($C859,'Policy Characteristics'!$C:$C,0))),"",INDEX('Policy Characteristics'!A:A,MATCH($C859,'Policy Characteristics'!$C:$C,0)))</f>
        <v>Industry</v>
      </c>
      <c r="B859" s="272" t="str">
        <f>IF(ISBLANK(INDEX('Policy Characteristics'!B:B,MATCH($C859,'Policy Characteristics'!$C:$C,0))),"",INDEX('Policy Characteristics'!B:B,MATCH($C859,'Policy Characteristics'!$C:$C,0)))</f>
        <v>Industry Energy Efficiency Standards</v>
      </c>
      <c r="C859" s="274" t="str">
        <f t="shared" si="39"/>
        <v>Percentage Improvement in Eqpt Efficiency Standards above BAU</v>
      </c>
      <c r="D859" s="6" t="s">
        <v>3202</v>
      </c>
      <c r="E859" s="44" t="s">
        <v>2787</v>
      </c>
      <c r="F859" t="s">
        <v>2647</v>
      </c>
      <c r="G859" s="44" t="s">
        <v>2791</v>
      </c>
      <c r="H859" s="43">
        <v>1095</v>
      </c>
      <c r="I859" s="44" t="s">
        <v>45</v>
      </c>
      <c r="J859" s="274" t="str">
        <f>IF(ISBLANK(INDEX('Policy Characteristics'!D:D,MATCH($C859,'Policy Characteristics'!$C:$C,0))),"",INDEX('Policy Characteristics'!D:D,MATCH($C859,'Policy Characteristics'!$C:$C,0)))</f>
        <v>Industry Energy Efficiency Standards</v>
      </c>
      <c r="K859" s="272" t="str">
        <f>IF(ISBLANK(INDEX('Policy Characteristics'!E:E,MATCH($C859,'Policy Characteristics'!$C:$C,0))),"",INDEX('Policy Characteristics'!E:E,MATCH($C859,'Policy Characteristics'!$C:$C,0)))</f>
        <v>indst efficiency standards</v>
      </c>
      <c r="L859" s="285">
        <f>IF(ISBLANK(INDEX('Policy Characteristics'!F:F,MATCH($C859,'Policy Characteristics'!$C:$C,0))),"",INDEX('Policy Characteristics'!F:F,MATCH($C859,'Policy Characteristics'!$C:$C,0)))</f>
        <v>0</v>
      </c>
      <c r="M859" s="285">
        <f>IF(ISBLANK(INDEX('Policy Characteristics'!G:G,MATCH($C859,'Policy Characteristics'!$C:$C,0))),"",INDEX('Policy Characteristics'!G:G,MATCH($C859,'Policy Characteristics'!$C:$C,0)))</f>
        <v>0.25</v>
      </c>
      <c r="N859" s="285">
        <f>IF(ISBLANK(INDEX('Policy Characteristics'!H:H,MATCH($C859,'Policy Characteristics'!$C:$C,0))),"",INDEX('Policy Characteristics'!H:H,MATCH($C859,'Policy Characteristics'!$C:$C,0)))</f>
        <v>0.01</v>
      </c>
      <c r="O859" s="272" t="str">
        <f>IF(ISBLANK(INDEX('Policy Characteristics'!I:I,MATCH($C859,'Policy Characteristics'!$C:$C,0))),"",INDEX('Policy Characteristics'!I:I,MATCH($C859,'Policy Characteristics'!$C:$C,0)))</f>
        <v>% reduction in energy use</v>
      </c>
      <c r="P859" s="272"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272" t="str">
        <f>IF(ISBLANK(INDEX('Policy Characteristics'!K:K,MATCH($C859,'Policy Characteristics'!$C:$C,0))),"",INDEX('Policy Characteristics'!K:K,MATCH($C859,'Policy Characteristics'!$C:$C,0)))</f>
        <v>industry-ag-main.html#eff-stds</v>
      </c>
      <c r="R859" s="272" t="str">
        <f>IF(ISBLANK(INDEX('Policy Characteristics'!L:L,MATCH($C859,'Policy Characteristics'!$C:$C,0))),"",INDEX('Policy Characteristics'!L:L,MATCH($C859,'Policy Characteristics'!$C:$C,0)))</f>
        <v>industry-energy-efficiency-standards.html</v>
      </c>
    </row>
    <row r="860" spans="1:18" s="4" customFormat="1" x14ac:dyDescent="0.25">
      <c r="A860" s="272" t="str">
        <f>IF(ISBLANK(INDEX('Policy Characteristics'!A:A,MATCH($C860,'Policy Characteristics'!$C:$C,0))),"",INDEX('Policy Characteristics'!A:A,MATCH($C860,'Policy Characteristics'!$C:$C,0)))</f>
        <v>Industry</v>
      </c>
      <c r="B860" s="272" t="str">
        <f>IF(ISBLANK(INDEX('Policy Characteristics'!B:B,MATCH($C860,'Policy Characteristics'!$C:$C,0))),"",INDEX('Policy Characteristics'!B:B,MATCH($C860,'Policy Characteristics'!$C:$C,0)))</f>
        <v>Industry Energy Efficiency Standards</v>
      </c>
      <c r="C860" s="274" t="str">
        <f t="shared" si="39"/>
        <v>Percentage Improvement in Eqpt Efficiency Standards above BAU</v>
      </c>
      <c r="D860" s="6" t="s">
        <v>3202</v>
      </c>
      <c r="E860" s="44" t="s">
        <v>2788</v>
      </c>
      <c r="F860" t="s">
        <v>2647</v>
      </c>
      <c r="G860" s="44" t="s">
        <v>2792</v>
      </c>
      <c r="H860" s="43">
        <v>1096</v>
      </c>
      <c r="I860" s="44" t="s">
        <v>45</v>
      </c>
      <c r="J860" s="274" t="str">
        <f>IF(ISBLANK(INDEX('Policy Characteristics'!D:D,MATCH($C860,'Policy Characteristics'!$C:$C,0))),"",INDEX('Policy Characteristics'!D:D,MATCH($C860,'Policy Characteristics'!$C:$C,0)))</f>
        <v>Industry Energy Efficiency Standards</v>
      </c>
      <c r="K860" s="272" t="str">
        <f>IF(ISBLANK(INDEX('Policy Characteristics'!E:E,MATCH($C860,'Policy Characteristics'!$C:$C,0))),"",INDEX('Policy Characteristics'!E:E,MATCH($C860,'Policy Characteristics'!$C:$C,0)))</f>
        <v>indst efficiency standards</v>
      </c>
      <c r="L860" s="285">
        <f>IF(ISBLANK(INDEX('Policy Characteristics'!F:F,MATCH($C860,'Policy Characteristics'!$C:$C,0))),"",INDEX('Policy Characteristics'!F:F,MATCH($C860,'Policy Characteristics'!$C:$C,0)))</f>
        <v>0</v>
      </c>
      <c r="M860" s="285">
        <f>IF(ISBLANK(INDEX('Policy Characteristics'!G:G,MATCH($C860,'Policy Characteristics'!$C:$C,0))),"",INDEX('Policy Characteristics'!G:G,MATCH($C860,'Policy Characteristics'!$C:$C,0)))</f>
        <v>0.25</v>
      </c>
      <c r="N860" s="285">
        <f>IF(ISBLANK(INDEX('Policy Characteristics'!H:H,MATCH($C860,'Policy Characteristics'!$C:$C,0))),"",INDEX('Policy Characteristics'!H:H,MATCH($C860,'Policy Characteristics'!$C:$C,0)))</f>
        <v>0.01</v>
      </c>
      <c r="O860" s="272" t="str">
        <f>IF(ISBLANK(INDEX('Policy Characteristics'!I:I,MATCH($C860,'Policy Characteristics'!$C:$C,0))),"",INDEX('Policy Characteristics'!I:I,MATCH($C860,'Policy Characteristics'!$C:$C,0)))</f>
        <v>% reduction in energy use</v>
      </c>
      <c r="P860" s="272"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272" t="str">
        <f>IF(ISBLANK(INDEX('Policy Characteristics'!K:K,MATCH($C860,'Policy Characteristics'!$C:$C,0))),"",INDEX('Policy Characteristics'!K:K,MATCH($C860,'Policy Characteristics'!$C:$C,0)))</f>
        <v>industry-ag-main.html#eff-stds</v>
      </c>
      <c r="R860" s="272" t="str">
        <f>IF(ISBLANK(INDEX('Policy Characteristics'!L:L,MATCH($C860,'Policy Characteristics'!$C:$C,0))),"",INDEX('Policy Characteristics'!L:L,MATCH($C860,'Policy Characteristics'!$C:$C,0)))</f>
        <v>industry-energy-efficiency-standards.html</v>
      </c>
    </row>
    <row r="861" spans="1:18" s="4" customFormat="1" x14ac:dyDescent="0.25">
      <c r="A861" s="272" t="str">
        <f>IF(ISBLANK(INDEX('Policy Characteristics'!A:A,MATCH($C861,'Policy Characteristics'!$C:$C,0))),"",INDEX('Policy Characteristics'!A:A,MATCH($C861,'Policy Characteristics'!$C:$C,0)))</f>
        <v>Industry</v>
      </c>
      <c r="B861" s="272" t="str">
        <f>IF(ISBLANK(INDEX('Policy Characteristics'!B:B,MATCH($C861,'Policy Characteristics'!$C:$C,0))),"",INDEX('Policy Characteristics'!B:B,MATCH($C861,'Policy Characteristics'!$C:$C,0)))</f>
        <v>Industry Energy Efficiency Standards</v>
      </c>
      <c r="C861" s="274" t="str">
        <f t="shared" si="39"/>
        <v>Percentage Improvement in Eqpt Efficiency Standards above BAU</v>
      </c>
      <c r="D861" s="6" t="s">
        <v>3202</v>
      </c>
      <c r="E861" s="44" t="s">
        <v>2785</v>
      </c>
      <c r="F861" t="s">
        <v>2647</v>
      </c>
      <c r="G861" s="44" t="s">
        <v>2790</v>
      </c>
      <c r="H861" s="43">
        <v>1097</v>
      </c>
      <c r="I861" s="44" t="s">
        <v>46</v>
      </c>
      <c r="J861" s="274" t="str">
        <f>IF(ISBLANK(INDEX('Policy Characteristics'!D:D,MATCH($C861,'Policy Characteristics'!$C:$C,0))),"",INDEX('Policy Characteristics'!D:D,MATCH($C861,'Policy Characteristics'!$C:$C,0)))</f>
        <v>Industry Energy Efficiency Standards</v>
      </c>
      <c r="K861" s="272" t="str">
        <f>IF(ISBLANK(INDEX('Policy Characteristics'!E:E,MATCH($C861,'Policy Characteristics'!$C:$C,0))),"",INDEX('Policy Characteristics'!E:E,MATCH($C861,'Policy Characteristics'!$C:$C,0)))</f>
        <v>indst efficiency standards</v>
      </c>
      <c r="L861" s="285">
        <f>IF(ISBLANK(INDEX('Policy Characteristics'!F:F,MATCH($C861,'Policy Characteristics'!$C:$C,0))),"",INDEX('Policy Characteristics'!F:F,MATCH($C861,'Policy Characteristics'!$C:$C,0)))</f>
        <v>0</v>
      </c>
      <c r="M861" s="285">
        <f>IF(ISBLANK(INDEX('Policy Characteristics'!G:G,MATCH($C861,'Policy Characteristics'!$C:$C,0))),"",INDEX('Policy Characteristics'!G:G,MATCH($C861,'Policy Characteristics'!$C:$C,0)))</f>
        <v>0.25</v>
      </c>
      <c r="N861" s="285">
        <f>IF(ISBLANK(INDEX('Policy Characteristics'!H:H,MATCH($C861,'Policy Characteristics'!$C:$C,0))),"",INDEX('Policy Characteristics'!H:H,MATCH($C861,'Policy Characteristics'!$C:$C,0)))</f>
        <v>0.01</v>
      </c>
      <c r="O861" s="272" t="str">
        <f>IF(ISBLANK(INDEX('Policy Characteristics'!I:I,MATCH($C861,'Policy Characteristics'!$C:$C,0))),"",INDEX('Policy Characteristics'!I:I,MATCH($C861,'Policy Characteristics'!$C:$C,0)))</f>
        <v>% reduction in energy use</v>
      </c>
      <c r="P861" s="272"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272" t="str">
        <f>IF(ISBLANK(INDEX('Policy Characteristics'!K:K,MATCH($C861,'Policy Characteristics'!$C:$C,0))),"",INDEX('Policy Characteristics'!K:K,MATCH($C861,'Policy Characteristics'!$C:$C,0)))</f>
        <v>industry-ag-main.html#eff-stds</v>
      </c>
      <c r="R861" s="272" t="str">
        <f>IF(ISBLANK(INDEX('Policy Characteristics'!L:L,MATCH($C861,'Policy Characteristics'!$C:$C,0))),"",INDEX('Policy Characteristics'!L:L,MATCH($C861,'Policy Characteristics'!$C:$C,0)))</f>
        <v>industry-energy-efficiency-standards.html</v>
      </c>
    </row>
    <row r="862" spans="1:18" s="4" customFormat="1" x14ac:dyDescent="0.25">
      <c r="A862" s="272" t="str">
        <f>IF(ISBLANK(INDEX('Policy Characteristics'!A:A,MATCH($C862,'Policy Characteristics'!$C:$C,0))),"",INDEX('Policy Characteristics'!A:A,MATCH($C862,'Policy Characteristics'!$C:$C,0)))</f>
        <v>Industry</v>
      </c>
      <c r="B862" s="272" t="str">
        <f>IF(ISBLANK(INDEX('Policy Characteristics'!B:B,MATCH($C862,'Policy Characteristics'!$C:$C,0))),"",INDEX('Policy Characteristics'!B:B,MATCH($C862,'Policy Characteristics'!$C:$C,0)))</f>
        <v>Industry Energy Efficiency Standards</v>
      </c>
      <c r="C862" s="274" t="str">
        <f t="shared" si="39"/>
        <v>Percentage Improvement in Eqpt Efficiency Standards above BAU</v>
      </c>
      <c r="D862" s="6" t="s">
        <v>3203</v>
      </c>
      <c r="E862" s="44" t="s">
        <v>2445</v>
      </c>
      <c r="F862" t="s">
        <v>3171</v>
      </c>
      <c r="G862" s="44" t="s">
        <v>2451</v>
      </c>
      <c r="H862" s="43">
        <v>1098</v>
      </c>
      <c r="I862" s="44" t="s">
        <v>45</v>
      </c>
      <c r="J862" s="274" t="str">
        <f>IF(ISBLANK(INDEX('Policy Characteristics'!D:D,MATCH($C862,'Policy Characteristics'!$C:$C,0))),"",INDEX('Policy Characteristics'!D:D,MATCH($C862,'Policy Characteristics'!$C:$C,0)))</f>
        <v>Industry Energy Efficiency Standards</v>
      </c>
      <c r="K862" s="272" t="str">
        <f>IF(ISBLANK(INDEX('Policy Characteristics'!E:E,MATCH($C862,'Policy Characteristics'!$C:$C,0))),"",INDEX('Policy Characteristics'!E:E,MATCH($C862,'Policy Characteristics'!$C:$C,0)))</f>
        <v>indst efficiency standards</v>
      </c>
      <c r="L862" s="285">
        <f>IF(ISBLANK(INDEX('Policy Characteristics'!F:F,MATCH($C862,'Policy Characteristics'!$C:$C,0))),"",INDEX('Policy Characteristics'!F:F,MATCH($C862,'Policy Characteristics'!$C:$C,0)))</f>
        <v>0</v>
      </c>
      <c r="M862" s="285">
        <f>IF(ISBLANK(INDEX('Policy Characteristics'!G:G,MATCH($C862,'Policy Characteristics'!$C:$C,0))),"",INDEX('Policy Characteristics'!G:G,MATCH($C862,'Policy Characteristics'!$C:$C,0)))</f>
        <v>0.25</v>
      </c>
      <c r="N862" s="285">
        <f>IF(ISBLANK(INDEX('Policy Characteristics'!H:H,MATCH($C862,'Policy Characteristics'!$C:$C,0))),"",INDEX('Policy Characteristics'!H:H,MATCH($C862,'Policy Characteristics'!$C:$C,0)))</f>
        <v>0.01</v>
      </c>
      <c r="O862" s="272" t="str">
        <f>IF(ISBLANK(INDEX('Policy Characteristics'!I:I,MATCH($C862,'Policy Characteristics'!$C:$C,0))),"",INDEX('Policy Characteristics'!I:I,MATCH($C862,'Policy Characteristics'!$C:$C,0)))</f>
        <v>% reduction in energy use</v>
      </c>
      <c r="P862" s="272"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272" t="str">
        <f>IF(ISBLANK(INDEX('Policy Characteristics'!K:K,MATCH($C862,'Policy Characteristics'!$C:$C,0))),"",INDEX('Policy Characteristics'!K:K,MATCH($C862,'Policy Characteristics'!$C:$C,0)))</f>
        <v>industry-ag-main.html#eff-stds</v>
      </c>
      <c r="R862" s="272" t="str">
        <f>IF(ISBLANK(INDEX('Policy Characteristics'!L:L,MATCH($C862,'Policy Characteristics'!$C:$C,0))),"",INDEX('Policy Characteristics'!L:L,MATCH($C862,'Policy Characteristics'!$C:$C,0)))</f>
        <v>industry-energy-efficiency-standards.html</v>
      </c>
    </row>
    <row r="863" spans="1:18" s="4" customFormat="1" x14ac:dyDescent="0.25">
      <c r="A863" s="272" t="str">
        <f>IF(ISBLANK(INDEX('Policy Characteristics'!A:A,MATCH($C863,'Policy Characteristics'!$C:$C,0))),"",INDEX('Policy Characteristics'!A:A,MATCH($C863,'Policy Characteristics'!$C:$C,0)))</f>
        <v>Industry</v>
      </c>
      <c r="B863" s="272" t="str">
        <f>IF(ISBLANK(INDEX('Policy Characteristics'!B:B,MATCH($C863,'Policy Characteristics'!$C:$C,0))),"",INDEX('Policy Characteristics'!B:B,MATCH($C863,'Policy Characteristics'!$C:$C,0)))</f>
        <v>Industry Energy Efficiency Standards</v>
      </c>
      <c r="C863" s="274" t="str">
        <f t="shared" si="39"/>
        <v>Percentage Improvement in Eqpt Efficiency Standards above BAU</v>
      </c>
      <c r="D863" s="6" t="s">
        <v>3203</v>
      </c>
      <c r="E863" s="44" t="s">
        <v>2446</v>
      </c>
      <c r="F863" t="s">
        <v>3171</v>
      </c>
      <c r="G863" s="44" t="s">
        <v>2454</v>
      </c>
      <c r="H863" s="43">
        <v>1099</v>
      </c>
      <c r="I863" s="44" t="s">
        <v>45</v>
      </c>
      <c r="J863" s="274" t="str">
        <f>IF(ISBLANK(INDEX('Policy Characteristics'!D:D,MATCH($C863,'Policy Characteristics'!$C:$C,0))),"",INDEX('Policy Characteristics'!D:D,MATCH($C863,'Policy Characteristics'!$C:$C,0)))</f>
        <v>Industry Energy Efficiency Standards</v>
      </c>
      <c r="K863" s="272" t="str">
        <f>IF(ISBLANK(INDEX('Policy Characteristics'!E:E,MATCH($C863,'Policy Characteristics'!$C:$C,0))),"",INDEX('Policy Characteristics'!E:E,MATCH($C863,'Policy Characteristics'!$C:$C,0)))</f>
        <v>indst efficiency standards</v>
      </c>
      <c r="L863" s="285">
        <f>IF(ISBLANK(INDEX('Policy Characteristics'!F:F,MATCH($C863,'Policy Characteristics'!$C:$C,0))),"",INDEX('Policy Characteristics'!F:F,MATCH($C863,'Policy Characteristics'!$C:$C,0)))</f>
        <v>0</v>
      </c>
      <c r="M863" s="285">
        <f>IF(ISBLANK(INDEX('Policy Characteristics'!G:G,MATCH($C863,'Policy Characteristics'!$C:$C,0))),"",INDEX('Policy Characteristics'!G:G,MATCH($C863,'Policy Characteristics'!$C:$C,0)))</f>
        <v>0.25</v>
      </c>
      <c r="N863" s="285">
        <f>IF(ISBLANK(INDEX('Policy Characteristics'!H:H,MATCH($C863,'Policy Characteristics'!$C:$C,0))),"",INDEX('Policy Characteristics'!H:H,MATCH($C863,'Policy Characteristics'!$C:$C,0)))</f>
        <v>0.01</v>
      </c>
      <c r="O863" s="272" t="str">
        <f>IF(ISBLANK(INDEX('Policy Characteristics'!I:I,MATCH($C863,'Policy Characteristics'!$C:$C,0))),"",INDEX('Policy Characteristics'!I:I,MATCH($C863,'Policy Characteristics'!$C:$C,0)))</f>
        <v>% reduction in energy use</v>
      </c>
      <c r="P863" s="272"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272" t="str">
        <f>IF(ISBLANK(INDEX('Policy Characteristics'!K:K,MATCH($C863,'Policy Characteristics'!$C:$C,0))),"",INDEX('Policy Characteristics'!K:K,MATCH($C863,'Policy Characteristics'!$C:$C,0)))</f>
        <v>industry-ag-main.html#eff-stds</v>
      </c>
      <c r="R863" s="272" t="str">
        <f>IF(ISBLANK(INDEX('Policy Characteristics'!L:L,MATCH($C863,'Policy Characteristics'!$C:$C,0))),"",INDEX('Policy Characteristics'!L:L,MATCH($C863,'Policy Characteristics'!$C:$C,0)))</f>
        <v>industry-energy-efficiency-standards.html</v>
      </c>
    </row>
    <row r="864" spans="1:18" s="4" customFormat="1" x14ac:dyDescent="0.25">
      <c r="A864" s="272" t="str">
        <f>IF(ISBLANK(INDEX('Policy Characteristics'!A:A,MATCH($C864,'Policy Characteristics'!$C:$C,0))),"",INDEX('Policy Characteristics'!A:A,MATCH($C864,'Policy Characteristics'!$C:$C,0)))</f>
        <v>Industry</v>
      </c>
      <c r="B864" s="272" t="str">
        <f>IF(ISBLANK(INDEX('Policy Characteristics'!B:B,MATCH($C864,'Policy Characteristics'!$C:$C,0))),"",INDEX('Policy Characteristics'!B:B,MATCH($C864,'Policy Characteristics'!$C:$C,0)))</f>
        <v>Industry Energy Efficiency Standards</v>
      </c>
      <c r="C864" s="274" t="str">
        <f t="shared" si="39"/>
        <v>Percentage Improvement in Eqpt Efficiency Standards above BAU</v>
      </c>
      <c r="D864" s="6" t="s">
        <v>3203</v>
      </c>
      <c r="E864" s="44" t="s">
        <v>2447</v>
      </c>
      <c r="F864" t="s">
        <v>3171</v>
      </c>
      <c r="G864" s="44" t="s">
        <v>2455</v>
      </c>
      <c r="H864" s="43">
        <v>1100</v>
      </c>
      <c r="I864" s="44" t="s">
        <v>45</v>
      </c>
      <c r="J864" s="274" t="str">
        <f>IF(ISBLANK(INDEX('Policy Characteristics'!D:D,MATCH($C864,'Policy Characteristics'!$C:$C,0))),"",INDEX('Policy Characteristics'!D:D,MATCH($C864,'Policy Characteristics'!$C:$C,0)))</f>
        <v>Industry Energy Efficiency Standards</v>
      </c>
      <c r="K864" s="272" t="str">
        <f>IF(ISBLANK(INDEX('Policy Characteristics'!E:E,MATCH($C864,'Policy Characteristics'!$C:$C,0))),"",INDEX('Policy Characteristics'!E:E,MATCH($C864,'Policy Characteristics'!$C:$C,0)))</f>
        <v>indst efficiency standards</v>
      </c>
      <c r="L864" s="285">
        <f>IF(ISBLANK(INDEX('Policy Characteristics'!F:F,MATCH($C864,'Policy Characteristics'!$C:$C,0))),"",INDEX('Policy Characteristics'!F:F,MATCH($C864,'Policy Characteristics'!$C:$C,0)))</f>
        <v>0</v>
      </c>
      <c r="M864" s="285">
        <f>IF(ISBLANK(INDEX('Policy Characteristics'!G:G,MATCH($C864,'Policy Characteristics'!$C:$C,0))),"",INDEX('Policy Characteristics'!G:G,MATCH($C864,'Policy Characteristics'!$C:$C,0)))</f>
        <v>0.25</v>
      </c>
      <c r="N864" s="285">
        <f>IF(ISBLANK(INDEX('Policy Characteristics'!H:H,MATCH($C864,'Policy Characteristics'!$C:$C,0))),"",INDEX('Policy Characteristics'!H:H,MATCH($C864,'Policy Characteristics'!$C:$C,0)))</f>
        <v>0.01</v>
      </c>
      <c r="O864" s="272" t="str">
        <f>IF(ISBLANK(INDEX('Policy Characteristics'!I:I,MATCH($C864,'Policy Characteristics'!$C:$C,0))),"",INDEX('Policy Characteristics'!I:I,MATCH($C864,'Policy Characteristics'!$C:$C,0)))</f>
        <v>% reduction in energy use</v>
      </c>
      <c r="P864" s="272"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272" t="str">
        <f>IF(ISBLANK(INDEX('Policy Characteristics'!K:K,MATCH($C864,'Policy Characteristics'!$C:$C,0))),"",INDEX('Policy Characteristics'!K:K,MATCH($C864,'Policy Characteristics'!$C:$C,0)))</f>
        <v>industry-ag-main.html#eff-stds</v>
      </c>
      <c r="R864" s="272" t="str">
        <f>IF(ISBLANK(INDEX('Policy Characteristics'!L:L,MATCH($C864,'Policy Characteristics'!$C:$C,0))),"",INDEX('Policy Characteristics'!L:L,MATCH($C864,'Policy Characteristics'!$C:$C,0)))</f>
        <v>industry-energy-efficiency-standards.html</v>
      </c>
    </row>
    <row r="865" spans="1:18" s="4" customFormat="1" x14ac:dyDescent="0.25">
      <c r="A865" s="272" t="str">
        <f>IF(ISBLANK(INDEX('Policy Characteristics'!A:A,MATCH($C865,'Policy Characteristics'!$C:$C,0))),"",INDEX('Policy Characteristics'!A:A,MATCH($C865,'Policy Characteristics'!$C:$C,0)))</f>
        <v>Industry</v>
      </c>
      <c r="B865" s="272" t="str">
        <f>IF(ISBLANK(INDEX('Policy Characteristics'!B:B,MATCH($C865,'Policy Characteristics'!$C:$C,0))),"",INDEX('Policy Characteristics'!B:B,MATCH($C865,'Policy Characteristics'!$C:$C,0)))</f>
        <v>Industry Energy Efficiency Standards</v>
      </c>
      <c r="C865" s="274" t="str">
        <f t="shared" si="39"/>
        <v>Percentage Improvement in Eqpt Efficiency Standards above BAU</v>
      </c>
      <c r="D865" s="6" t="s">
        <v>3203</v>
      </c>
      <c r="E865" s="44" t="s">
        <v>2448</v>
      </c>
      <c r="F865" t="s">
        <v>3171</v>
      </c>
      <c r="G865" s="44" t="s">
        <v>2452</v>
      </c>
      <c r="H865" s="43">
        <v>1101</v>
      </c>
      <c r="I865" s="44" t="s">
        <v>46</v>
      </c>
      <c r="J865" s="274" t="str">
        <f>IF(ISBLANK(INDEX('Policy Characteristics'!D:D,MATCH($C865,'Policy Characteristics'!$C:$C,0))),"",INDEX('Policy Characteristics'!D:D,MATCH($C865,'Policy Characteristics'!$C:$C,0)))</f>
        <v>Industry Energy Efficiency Standards</v>
      </c>
      <c r="K865" s="272" t="str">
        <f>IF(ISBLANK(INDEX('Policy Characteristics'!E:E,MATCH($C865,'Policy Characteristics'!$C:$C,0))),"",INDEX('Policy Characteristics'!E:E,MATCH($C865,'Policy Characteristics'!$C:$C,0)))</f>
        <v>indst efficiency standards</v>
      </c>
      <c r="L865" s="285">
        <f>IF(ISBLANK(INDEX('Policy Characteristics'!F:F,MATCH($C865,'Policy Characteristics'!$C:$C,0))),"",INDEX('Policy Characteristics'!F:F,MATCH($C865,'Policy Characteristics'!$C:$C,0)))</f>
        <v>0</v>
      </c>
      <c r="M865" s="285">
        <f>IF(ISBLANK(INDEX('Policy Characteristics'!G:G,MATCH($C865,'Policy Characteristics'!$C:$C,0))),"",INDEX('Policy Characteristics'!G:G,MATCH($C865,'Policy Characteristics'!$C:$C,0)))</f>
        <v>0.25</v>
      </c>
      <c r="N865" s="285">
        <f>IF(ISBLANK(INDEX('Policy Characteristics'!H:H,MATCH($C865,'Policy Characteristics'!$C:$C,0))),"",INDEX('Policy Characteristics'!H:H,MATCH($C865,'Policy Characteristics'!$C:$C,0)))</f>
        <v>0.01</v>
      </c>
      <c r="O865" s="272" t="str">
        <f>IF(ISBLANK(INDEX('Policy Characteristics'!I:I,MATCH($C865,'Policy Characteristics'!$C:$C,0))),"",INDEX('Policy Characteristics'!I:I,MATCH($C865,'Policy Characteristics'!$C:$C,0)))</f>
        <v>% reduction in energy use</v>
      </c>
      <c r="P865" s="272"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272" t="str">
        <f>IF(ISBLANK(INDEX('Policy Characteristics'!K:K,MATCH($C865,'Policy Characteristics'!$C:$C,0))),"",INDEX('Policy Characteristics'!K:K,MATCH($C865,'Policy Characteristics'!$C:$C,0)))</f>
        <v>industry-ag-main.html#eff-stds</v>
      </c>
      <c r="R865" s="272" t="str">
        <f>IF(ISBLANK(INDEX('Policy Characteristics'!L:L,MATCH($C865,'Policy Characteristics'!$C:$C,0))),"",INDEX('Policy Characteristics'!L:L,MATCH($C865,'Policy Characteristics'!$C:$C,0)))</f>
        <v>industry-energy-efficiency-standards.html</v>
      </c>
    </row>
    <row r="866" spans="1:18" s="4" customFormat="1" x14ac:dyDescent="0.25">
      <c r="A866" s="272" t="str">
        <f>IF(ISBLANK(INDEX('Policy Characteristics'!A:A,MATCH($C866,'Policy Characteristics'!$C:$C,0))),"",INDEX('Policy Characteristics'!A:A,MATCH($C866,'Policy Characteristics'!$C:$C,0)))</f>
        <v>Industry</v>
      </c>
      <c r="B866" s="272" t="str">
        <f>IF(ISBLANK(INDEX('Policy Characteristics'!B:B,MATCH($C866,'Policy Characteristics'!$C:$C,0))),"",INDEX('Policy Characteristics'!B:B,MATCH($C866,'Policy Characteristics'!$C:$C,0)))</f>
        <v>Industry Energy Efficiency Standards</v>
      </c>
      <c r="C866" s="274" t="str">
        <f t="shared" si="39"/>
        <v>Percentage Improvement in Eqpt Efficiency Standards above BAU</v>
      </c>
      <c r="D866" s="6" t="s">
        <v>3203</v>
      </c>
      <c r="E866" s="44" t="s">
        <v>2449</v>
      </c>
      <c r="F866" t="s">
        <v>3171</v>
      </c>
      <c r="G866" s="44" t="s">
        <v>2453</v>
      </c>
      <c r="H866" s="43">
        <v>1102</v>
      </c>
      <c r="I866" s="44" t="s">
        <v>45</v>
      </c>
      <c r="J866" s="274" t="str">
        <f>IF(ISBLANK(INDEX('Policy Characteristics'!D:D,MATCH($C866,'Policy Characteristics'!$C:$C,0))),"",INDEX('Policy Characteristics'!D:D,MATCH($C866,'Policy Characteristics'!$C:$C,0)))</f>
        <v>Industry Energy Efficiency Standards</v>
      </c>
      <c r="K866" s="272" t="str">
        <f>IF(ISBLANK(INDEX('Policy Characteristics'!E:E,MATCH($C866,'Policy Characteristics'!$C:$C,0))),"",INDEX('Policy Characteristics'!E:E,MATCH($C866,'Policy Characteristics'!$C:$C,0)))</f>
        <v>indst efficiency standards</v>
      </c>
      <c r="L866" s="285">
        <f>IF(ISBLANK(INDEX('Policy Characteristics'!F:F,MATCH($C866,'Policy Characteristics'!$C:$C,0))),"",INDEX('Policy Characteristics'!F:F,MATCH($C866,'Policy Characteristics'!$C:$C,0)))</f>
        <v>0</v>
      </c>
      <c r="M866" s="285">
        <f>IF(ISBLANK(INDEX('Policy Characteristics'!G:G,MATCH($C866,'Policy Characteristics'!$C:$C,0))),"",INDEX('Policy Characteristics'!G:G,MATCH($C866,'Policy Characteristics'!$C:$C,0)))</f>
        <v>0.25</v>
      </c>
      <c r="N866" s="285">
        <f>IF(ISBLANK(INDEX('Policy Characteristics'!H:H,MATCH($C866,'Policy Characteristics'!$C:$C,0))),"",INDEX('Policy Characteristics'!H:H,MATCH($C866,'Policy Characteristics'!$C:$C,0)))</f>
        <v>0.01</v>
      </c>
      <c r="O866" s="272" t="str">
        <f>IF(ISBLANK(INDEX('Policy Characteristics'!I:I,MATCH($C866,'Policy Characteristics'!$C:$C,0))),"",INDEX('Policy Characteristics'!I:I,MATCH($C866,'Policy Characteristics'!$C:$C,0)))</f>
        <v>% reduction in energy use</v>
      </c>
      <c r="P866" s="272"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272" t="str">
        <f>IF(ISBLANK(INDEX('Policy Characteristics'!K:K,MATCH($C866,'Policy Characteristics'!$C:$C,0))),"",INDEX('Policy Characteristics'!K:K,MATCH($C866,'Policy Characteristics'!$C:$C,0)))</f>
        <v>industry-ag-main.html#eff-stds</v>
      </c>
      <c r="R866" s="272" t="str">
        <f>IF(ISBLANK(INDEX('Policy Characteristics'!L:L,MATCH($C866,'Policy Characteristics'!$C:$C,0))),"",INDEX('Policy Characteristics'!L:L,MATCH($C866,'Policy Characteristics'!$C:$C,0)))</f>
        <v>industry-energy-efficiency-standards.html</v>
      </c>
    </row>
    <row r="867" spans="1:18" s="4" customFormat="1" x14ac:dyDescent="0.25">
      <c r="A867" s="272" t="str">
        <f>IF(ISBLANK(INDEX('Policy Characteristics'!A:A,MATCH($C867,'Policy Characteristics'!$C:$C,0))),"",INDEX('Policy Characteristics'!A:A,MATCH($C867,'Policy Characteristics'!$C:$C,0)))</f>
        <v>Industry</v>
      </c>
      <c r="B867" s="272" t="str">
        <f>IF(ISBLANK(INDEX('Policy Characteristics'!B:B,MATCH($C867,'Policy Characteristics'!$C:$C,0))),"",INDEX('Policy Characteristics'!B:B,MATCH($C867,'Policy Characteristics'!$C:$C,0)))</f>
        <v>Industry Energy Efficiency Standards</v>
      </c>
      <c r="C867" s="274" t="str">
        <f t="shared" si="39"/>
        <v>Percentage Improvement in Eqpt Efficiency Standards above BAU</v>
      </c>
      <c r="D867" s="6" t="s">
        <v>3203</v>
      </c>
      <c r="E867" s="44" t="s">
        <v>2450</v>
      </c>
      <c r="F867" t="s">
        <v>3171</v>
      </c>
      <c r="G867" s="44" t="s">
        <v>2456</v>
      </c>
      <c r="H867" s="43">
        <v>1103</v>
      </c>
      <c r="I867" s="44" t="s">
        <v>46</v>
      </c>
      <c r="J867" s="274" t="str">
        <f>IF(ISBLANK(INDEX('Policy Characteristics'!D:D,MATCH($C867,'Policy Characteristics'!$C:$C,0))),"",INDEX('Policy Characteristics'!D:D,MATCH($C867,'Policy Characteristics'!$C:$C,0)))</f>
        <v>Industry Energy Efficiency Standards</v>
      </c>
      <c r="K867" s="272" t="str">
        <f>IF(ISBLANK(INDEX('Policy Characteristics'!E:E,MATCH($C867,'Policy Characteristics'!$C:$C,0))),"",INDEX('Policy Characteristics'!E:E,MATCH($C867,'Policy Characteristics'!$C:$C,0)))</f>
        <v>indst efficiency standards</v>
      </c>
      <c r="L867" s="285">
        <f>IF(ISBLANK(INDEX('Policy Characteristics'!F:F,MATCH($C867,'Policy Characteristics'!$C:$C,0))),"",INDEX('Policy Characteristics'!F:F,MATCH($C867,'Policy Characteristics'!$C:$C,0)))</f>
        <v>0</v>
      </c>
      <c r="M867" s="285">
        <f>IF(ISBLANK(INDEX('Policy Characteristics'!G:G,MATCH($C867,'Policy Characteristics'!$C:$C,0))),"",INDEX('Policy Characteristics'!G:G,MATCH($C867,'Policy Characteristics'!$C:$C,0)))</f>
        <v>0.25</v>
      </c>
      <c r="N867" s="285">
        <f>IF(ISBLANK(INDEX('Policy Characteristics'!H:H,MATCH($C867,'Policy Characteristics'!$C:$C,0))),"",INDEX('Policy Characteristics'!H:H,MATCH($C867,'Policy Characteristics'!$C:$C,0)))</f>
        <v>0.01</v>
      </c>
      <c r="O867" s="272" t="str">
        <f>IF(ISBLANK(INDEX('Policy Characteristics'!I:I,MATCH($C867,'Policy Characteristics'!$C:$C,0))),"",INDEX('Policy Characteristics'!I:I,MATCH($C867,'Policy Characteristics'!$C:$C,0)))</f>
        <v>% reduction in energy use</v>
      </c>
      <c r="P867" s="272"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272" t="str">
        <f>IF(ISBLANK(INDEX('Policy Characteristics'!K:K,MATCH($C867,'Policy Characteristics'!$C:$C,0))),"",INDEX('Policy Characteristics'!K:K,MATCH($C867,'Policy Characteristics'!$C:$C,0)))</f>
        <v>industry-ag-main.html#eff-stds</v>
      </c>
      <c r="R867" s="272" t="str">
        <f>IF(ISBLANK(INDEX('Policy Characteristics'!L:L,MATCH($C867,'Policy Characteristics'!$C:$C,0))),"",INDEX('Policy Characteristics'!L:L,MATCH($C867,'Policy Characteristics'!$C:$C,0)))</f>
        <v>industry-energy-efficiency-standards.html</v>
      </c>
    </row>
    <row r="868" spans="1:18" s="4" customFormat="1" x14ac:dyDescent="0.25">
      <c r="A868" s="272" t="str">
        <f>IF(ISBLANK(INDEX('Policy Characteristics'!A:A,MATCH($C868,'Policy Characteristics'!$C:$C,0))),"",INDEX('Policy Characteristics'!A:A,MATCH($C868,'Policy Characteristics'!$C:$C,0)))</f>
        <v>Industry</v>
      </c>
      <c r="B868" s="272" t="str">
        <f>IF(ISBLANK(INDEX('Policy Characteristics'!B:B,MATCH($C868,'Policy Characteristics'!$C:$C,0))),"",INDEX('Policy Characteristics'!B:B,MATCH($C868,'Policy Characteristics'!$C:$C,0)))</f>
        <v>Industry Energy Efficiency Standards</v>
      </c>
      <c r="C868" s="274" t="str">
        <f t="shared" si="39"/>
        <v>Percentage Improvement in Eqpt Efficiency Standards above BAU</v>
      </c>
      <c r="D868" s="6" t="s">
        <v>3203</v>
      </c>
      <c r="E868" s="44" t="s">
        <v>2786</v>
      </c>
      <c r="F868" t="s">
        <v>3171</v>
      </c>
      <c r="G868" s="44" t="s">
        <v>2789</v>
      </c>
      <c r="H868" s="43">
        <v>1104</v>
      </c>
      <c r="I868" s="44" t="s">
        <v>46</v>
      </c>
      <c r="J868" s="274" t="str">
        <f>IF(ISBLANK(INDEX('Policy Characteristics'!D:D,MATCH($C868,'Policy Characteristics'!$C:$C,0))),"",INDEX('Policy Characteristics'!D:D,MATCH($C868,'Policy Characteristics'!$C:$C,0)))</f>
        <v>Industry Energy Efficiency Standards</v>
      </c>
      <c r="K868" s="272" t="str">
        <f>IF(ISBLANK(INDEX('Policy Characteristics'!E:E,MATCH($C868,'Policy Characteristics'!$C:$C,0))),"",INDEX('Policy Characteristics'!E:E,MATCH($C868,'Policy Characteristics'!$C:$C,0)))</f>
        <v>indst efficiency standards</v>
      </c>
      <c r="L868" s="285">
        <f>IF(ISBLANK(INDEX('Policy Characteristics'!F:F,MATCH($C868,'Policy Characteristics'!$C:$C,0))),"",INDEX('Policy Characteristics'!F:F,MATCH($C868,'Policy Characteristics'!$C:$C,0)))</f>
        <v>0</v>
      </c>
      <c r="M868" s="285">
        <f>IF(ISBLANK(INDEX('Policy Characteristics'!G:G,MATCH($C868,'Policy Characteristics'!$C:$C,0))),"",INDEX('Policy Characteristics'!G:G,MATCH($C868,'Policy Characteristics'!$C:$C,0)))</f>
        <v>0.25</v>
      </c>
      <c r="N868" s="285">
        <f>IF(ISBLANK(INDEX('Policy Characteristics'!H:H,MATCH($C868,'Policy Characteristics'!$C:$C,0))),"",INDEX('Policy Characteristics'!H:H,MATCH($C868,'Policy Characteristics'!$C:$C,0)))</f>
        <v>0.01</v>
      </c>
      <c r="O868" s="272" t="str">
        <f>IF(ISBLANK(INDEX('Policy Characteristics'!I:I,MATCH($C868,'Policy Characteristics'!$C:$C,0))),"",INDEX('Policy Characteristics'!I:I,MATCH($C868,'Policy Characteristics'!$C:$C,0)))</f>
        <v>% reduction in energy use</v>
      </c>
      <c r="P868" s="272"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272" t="str">
        <f>IF(ISBLANK(INDEX('Policy Characteristics'!K:K,MATCH($C868,'Policy Characteristics'!$C:$C,0))),"",INDEX('Policy Characteristics'!K:K,MATCH($C868,'Policy Characteristics'!$C:$C,0)))</f>
        <v>industry-ag-main.html#eff-stds</v>
      </c>
      <c r="R868" s="272" t="str">
        <f>IF(ISBLANK(INDEX('Policy Characteristics'!L:L,MATCH($C868,'Policy Characteristics'!$C:$C,0))),"",INDEX('Policy Characteristics'!L:L,MATCH($C868,'Policy Characteristics'!$C:$C,0)))</f>
        <v>industry-energy-efficiency-standards.html</v>
      </c>
    </row>
    <row r="869" spans="1:18" s="4" customFormat="1" x14ac:dyDescent="0.25">
      <c r="A869" s="272" t="str">
        <f>IF(ISBLANK(INDEX('Policy Characteristics'!A:A,MATCH($C869,'Policy Characteristics'!$C:$C,0))),"",INDEX('Policy Characteristics'!A:A,MATCH($C869,'Policy Characteristics'!$C:$C,0)))</f>
        <v>Industry</v>
      </c>
      <c r="B869" s="272" t="str">
        <f>IF(ISBLANK(INDEX('Policy Characteristics'!B:B,MATCH($C869,'Policy Characteristics'!$C:$C,0))),"",INDEX('Policy Characteristics'!B:B,MATCH($C869,'Policy Characteristics'!$C:$C,0)))</f>
        <v>Industry Energy Efficiency Standards</v>
      </c>
      <c r="C869" s="274" t="str">
        <f t="shared" si="39"/>
        <v>Percentage Improvement in Eqpt Efficiency Standards above BAU</v>
      </c>
      <c r="D869" s="6" t="s">
        <v>3203</v>
      </c>
      <c r="E869" s="44" t="s">
        <v>2787</v>
      </c>
      <c r="F869" t="s">
        <v>3171</v>
      </c>
      <c r="G869" s="44" t="s">
        <v>2791</v>
      </c>
      <c r="H869" s="43">
        <v>1105</v>
      </c>
      <c r="I869" s="44" t="s">
        <v>45</v>
      </c>
      <c r="J869" s="274" t="str">
        <f>IF(ISBLANK(INDEX('Policy Characteristics'!D:D,MATCH($C869,'Policy Characteristics'!$C:$C,0))),"",INDEX('Policy Characteristics'!D:D,MATCH($C869,'Policy Characteristics'!$C:$C,0)))</f>
        <v>Industry Energy Efficiency Standards</v>
      </c>
      <c r="K869" s="272" t="str">
        <f>IF(ISBLANK(INDEX('Policy Characteristics'!E:E,MATCH($C869,'Policy Characteristics'!$C:$C,0))),"",INDEX('Policy Characteristics'!E:E,MATCH($C869,'Policy Characteristics'!$C:$C,0)))</f>
        <v>indst efficiency standards</v>
      </c>
      <c r="L869" s="285">
        <f>IF(ISBLANK(INDEX('Policy Characteristics'!F:F,MATCH($C869,'Policy Characteristics'!$C:$C,0))),"",INDEX('Policy Characteristics'!F:F,MATCH($C869,'Policy Characteristics'!$C:$C,0)))</f>
        <v>0</v>
      </c>
      <c r="M869" s="285">
        <f>IF(ISBLANK(INDEX('Policy Characteristics'!G:G,MATCH($C869,'Policy Characteristics'!$C:$C,0))),"",INDEX('Policy Characteristics'!G:G,MATCH($C869,'Policy Characteristics'!$C:$C,0)))</f>
        <v>0.25</v>
      </c>
      <c r="N869" s="285">
        <f>IF(ISBLANK(INDEX('Policy Characteristics'!H:H,MATCH($C869,'Policy Characteristics'!$C:$C,0))),"",INDEX('Policy Characteristics'!H:H,MATCH($C869,'Policy Characteristics'!$C:$C,0)))</f>
        <v>0.01</v>
      </c>
      <c r="O869" s="272" t="str">
        <f>IF(ISBLANK(INDEX('Policy Characteristics'!I:I,MATCH($C869,'Policy Characteristics'!$C:$C,0))),"",INDEX('Policy Characteristics'!I:I,MATCH($C869,'Policy Characteristics'!$C:$C,0)))</f>
        <v>% reduction in energy use</v>
      </c>
      <c r="P869" s="272"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272" t="str">
        <f>IF(ISBLANK(INDEX('Policy Characteristics'!K:K,MATCH($C869,'Policy Characteristics'!$C:$C,0))),"",INDEX('Policy Characteristics'!K:K,MATCH($C869,'Policy Characteristics'!$C:$C,0)))</f>
        <v>industry-ag-main.html#eff-stds</v>
      </c>
      <c r="R869" s="272" t="str">
        <f>IF(ISBLANK(INDEX('Policy Characteristics'!L:L,MATCH($C869,'Policy Characteristics'!$C:$C,0))),"",INDEX('Policy Characteristics'!L:L,MATCH($C869,'Policy Characteristics'!$C:$C,0)))</f>
        <v>industry-energy-efficiency-standards.html</v>
      </c>
    </row>
    <row r="870" spans="1:18" s="4" customFormat="1" x14ac:dyDescent="0.25">
      <c r="A870" s="272" t="str">
        <f>IF(ISBLANK(INDEX('Policy Characteristics'!A:A,MATCH($C870,'Policy Characteristics'!$C:$C,0))),"",INDEX('Policy Characteristics'!A:A,MATCH($C870,'Policy Characteristics'!$C:$C,0)))</f>
        <v>Industry</v>
      </c>
      <c r="B870" s="272" t="str">
        <f>IF(ISBLANK(INDEX('Policy Characteristics'!B:B,MATCH($C870,'Policy Characteristics'!$C:$C,0))),"",INDEX('Policy Characteristics'!B:B,MATCH($C870,'Policy Characteristics'!$C:$C,0)))</f>
        <v>Industry Energy Efficiency Standards</v>
      </c>
      <c r="C870" s="274" t="str">
        <f t="shared" si="39"/>
        <v>Percentage Improvement in Eqpt Efficiency Standards above BAU</v>
      </c>
      <c r="D870" s="6" t="s">
        <v>3203</v>
      </c>
      <c r="E870" s="44" t="s">
        <v>2788</v>
      </c>
      <c r="F870" t="s">
        <v>3171</v>
      </c>
      <c r="G870" s="44" t="s">
        <v>2792</v>
      </c>
      <c r="H870" s="43">
        <v>1106</v>
      </c>
      <c r="I870" s="44" t="s">
        <v>45</v>
      </c>
      <c r="J870" s="274" t="str">
        <f>IF(ISBLANK(INDEX('Policy Characteristics'!D:D,MATCH($C870,'Policy Characteristics'!$C:$C,0))),"",INDEX('Policy Characteristics'!D:D,MATCH($C870,'Policy Characteristics'!$C:$C,0)))</f>
        <v>Industry Energy Efficiency Standards</v>
      </c>
      <c r="K870" s="272" t="str">
        <f>IF(ISBLANK(INDEX('Policy Characteristics'!E:E,MATCH($C870,'Policy Characteristics'!$C:$C,0))),"",INDEX('Policy Characteristics'!E:E,MATCH($C870,'Policy Characteristics'!$C:$C,0)))</f>
        <v>indst efficiency standards</v>
      </c>
      <c r="L870" s="285">
        <f>IF(ISBLANK(INDEX('Policy Characteristics'!F:F,MATCH($C870,'Policy Characteristics'!$C:$C,0))),"",INDEX('Policy Characteristics'!F:F,MATCH($C870,'Policy Characteristics'!$C:$C,0)))</f>
        <v>0</v>
      </c>
      <c r="M870" s="285">
        <f>IF(ISBLANK(INDEX('Policy Characteristics'!G:G,MATCH($C870,'Policy Characteristics'!$C:$C,0))),"",INDEX('Policy Characteristics'!G:G,MATCH($C870,'Policy Characteristics'!$C:$C,0)))</f>
        <v>0.25</v>
      </c>
      <c r="N870" s="285">
        <f>IF(ISBLANK(INDEX('Policy Characteristics'!H:H,MATCH($C870,'Policy Characteristics'!$C:$C,0))),"",INDEX('Policy Characteristics'!H:H,MATCH($C870,'Policy Characteristics'!$C:$C,0)))</f>
        <v>0.01</v>
      </c>
      <c r="O870" s="272" t="str">
        <f>IF(ISBLANK(INDEX('Policy Characteristics'!I:I,MATCH($C870,'Policy Characteristics'!$C:$C,0))),"",INDEX('Policy Characteristics'!I:I,MATCH($C870,'Policy Characteristics'!$C:$C,0)))</f>
        <v>% reduction in energy use</v>
      </c>
      <c r="P870" s="272"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272" t="str">
        <f>IF(ISBLANK(INDEX('Policy Characteristics'!K:K,MATCH($C870,'Policy Characteristics'!$C:$C,0))),"",INDEX('Policy Characteristics'!K:K,MATCH($C870,'Policy Characteristics'!$C:$C,0)))</f>
        <v>industry-ag-main.html#eff-stds</v>
      </c>
      <c r="R870" s="272" t="str">
        <f>IF(ISBLANK(INDEX('Policy Characteristics'!L:L,MATCH($C870,'Policy Characteristics'!$C:$C,0))),"",INDEX('Policy Characteristics'!L:L,MATCH($C870,'Policy Characteristics'!$C:$C,0)))</f>
        <v>industry-energy-efficiency-standards.html</v>
      </c>
    </row>
    <row r="871" spans="1:18" s="4" customFormat="1" x14ac:dyDescent="0.25">
      <c r="A871" s="272" t="str">
        <f>IF(ISBLANK(INDEX('Policy Characteristics'!A:A,MATCH($C871,'Policy Characteristics'!$C:$C,0))),"",INDEX('Policy Characteristics'!A:A,MATCH($C871,'Policy Characteristics'!$C:$C,0)))</f>
        <v>Industry</v>
      </c>
      <c r="B871" s="272" t="str">
        <f>IF(ISBLANK(INDEX('Policy Characteristics'!B:B,MATCH($C871,'Policy Characteristics'!$C:$C,0))),"",INDEX('Policy Characteristics'!B:B,MATCH($C871,'Policy Characteristics'!$C:$C,0)))</f>
        <v>Industry Energy Efficiency Standards</v>
      </c>
      <c r="C871" s="274" t="str">
        <f t="shared" si="39"/>
        <v>Percentage Improvement in Eqpt Efficiency Standards above BAU</v>
      </c>
      <c r="D871" s="6" t="s">
        <v>3203</v>
      </c>
      <c r="E871" s="44" t="s">
        <v>2785</v>
      </c>
      <c r="F871" t="s">
        <v>3171</v>
      </c>
      <c r="G871" s="44" t="s">
        <v>2790</v>
      </c>
      <c r="H871" s="43">
        <v>1107</v>
      </c>
      <c r="I871" s="44" t="s">
        <v>46</v>
      </c>
      <c r="J871" s="274" t="str">
        <f>IF(ISBLANK(INDEX('Policy Characteristics'!D:D,MATCH($C871,'Policy Characteristics'!$C:$C,0))),"",INDEX('Policy Characteristics'!D:D,MATCH($C871,'Policy Characteristics'!$C:$C,0)))</f>
        <v>Industry Energy Efficiency Standards</v>
      </c>
      <c r="K871" s="272" t="str">
        <f>IF(ISBLANK(INDEX('Policy Characteristics'!E:E,MATCH($C871,'Policy Characteristics'!$C:$C,0))),"",INDEX('Policy Characteristics'!E:E,MATCH($C871,'Policy Characteristics'!$C:$C,0)))</f>
        <v>indst efficiency standards</v>
      </c>
      <c r="L871" s="285">
        <f>IF(ISBLANK(INDEX('Policy Characteristics'!F:F,MATCH($C871,'Policy Characteristics'!$C:$C,0))),"",INDEX('Policy Characteristics'!F:F,MATCH($C871,'Policy Characteristics'!$C:$C,0)))</f>
        <v>0</v>
      </c>
      <c r="M871" s="285">
        <f>IF(ISBLANK(INDEX('Policy Characteristics'!G:G,MATCH($C871,'Policy Characteristics'!$C:$C,0))),"",INDEX('Policy Characteristics'!G:G,MATCH($C871,'Policy Characteristics'!$C:$C,0)))</f>
        <v>0.25</v>
      </c>
      <c r="N871" s="285">
        <f>IF(ISBLANK(INDEX('Policy Characteristics'!H:H,MATCH($C871,'Policy Characteristics'!$C:$C,0))),"",INDEX('Policy Characteristics'!H:H,MATCH($C871,'Policy Characteristics'!$C:$C,0)))</f>
        <v>0.01</v>
      </c>
      <c r="O871" s="272" t="str">
        <f>IF(ISBLANK(INDEX('Policy Characteristics'!I:I,MATCH($C871,'Policy Characteristics'!$C:$C,0))),"",INDEX('Policy Characteristics'!I:I,MATCH($C871,'Policy Characteristics'!$C:$C,0)))</f>
        <v>% reduction in energy use</v>
      </c>
      <c r="P871" s="272"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272" t="str">
        <f>IF(ISBLANK(INDEX('Policy Characteristics'!K:K,MATCH($C871,'Policy Characteristics'!$C:$C,0))),"",INDEX('Policy Characteristics'!K:K,MATCH($C871,'Policy Characteristics'!$C:$C,0)))</f>
        <v>industry-ag-main.html#eff-stds</v>
      </c>
      <c r="R871" s="272" t="str">
        <f>IF(ISBLANK(INDEX('Policy Characteristics'!L:L,MATCH($C871,'Policy Characteristics'!$C:$C,0))),"",INDEX('Policy Characteristics'!L:L,MATCH($C871,'Policy Characteristics'!$C:$C,0)))</f>
        <v>industry-energy-efficiency-standards.html</v>
      </c>
    </row>
    <row r="872" spans="1:18" s="4" customFormat="1" x14ac:dyDescent="0.25">
      <c r="A872" s="272" t="str">
        <f>IF(ISBLANK(INDEX('Policy Characteristics'!A:A,MATCH($C872,'Policy Characteristics'!$C:$C,0))),"",INDEX('Policy Characteristics'!A:A,MATCH($C872,'Policy Characteristics'!$C:$C,0)))</f>
        <v>Industry</v>
      </c>
      <c r="B872" s="272" t="str">
        <f>IF(ISBLANK(INDEX('Policy Characteristics'!B:B,MATCH($C872,'Policy Characteristics'!$C:$C,0))),"",INDEX('Policy Characteristics'!B:B,MATCH($C872,'Policy Characteristics'!$C:$C,0)))</f>
        <v>Industry Energy Efficiency Standards</v>
      </c>
      <c r="C872" s="274" t="str">
        <f t="shared" si="39"/>
        <v>Percentage Improvement in Eqpt Efficiency Standards above BAU</v>
      </c>
      <c r="D872" s="6" t="s">
        <v>3204</v>
      </c>
      <c r="E872" s="44" t="s">
        <v>2445</v>
      </c>
      <c r="F872" t="s">
        <v>3172</v>
      </c>
      <c r="G872" s="44" t="s">
        <v>2451</v>
      </c>
      <c r="H872" s="43">
        <v>1108</v>
      </c>
      <c r="I872" s="44" t="s">
        <v>46</v>
      </c>
      <c r="J872" s="274" t="str">
        <f>IF(ISBLANK(INDEX('Policy Characteristics'!D:D,MATCH($C872,'Policy Characteristics'!$C:$C,0))),"",INDEX('Policy Characteristics'!D:D,MATCH($C872,'Policy Characteristics'!$C:$C,0)))</f>
        <v>Industry Energy Efficiency Standards</v>
      </c>
      <c r="K872" s="272" t="str">
        <f>IF(ISBLANK(INDEX('Policy Characteristics'!E:E,MATCH($C872,'Policy Characteristics'!$C:$C,0))),"",INDEX('Policy Characteristics'!E:E,MATCH($C872,'Policy Characteristics'!$C:$C,0)))</f>
        <v>indst efficiency standards</v>
      </c>
      <c r="L872" s="285">
        <f>IF(ISBLANK(INDEX('Policy Characteristics'!F:F,MATCH($C872,'Policy Characteristics'!$C:$C,0))),"",INDEX('Policy Characteristics'!F:F,MATCH($C872,'Policy Characteristics'!$C:$C,0)))</f>
        <v>0</v>
      </c>
      <c r="M872" s="285">
        <f>IF(ISBLANK(INDEX('Policy Characteristics'!G:G,MATCH($C872,'Policy Characteristics'!$C:$C,0))),"",INDEX('Policy Characteristics'!G:G,MATCH($C872,'Policy Characteristics'!$C:$C,0)))</f>
        <v>0.25</v>
      </c>
      <c r="N872" s="285">
        <f>IF(ISBLANK(INDEX('Policy Characteristics'!H:H,MATCH($C872,'Policy Characteristics'!$C:$C,0))),"",INDEX('Policy Characteristics'!H:H,MATCH($C872,'Policy Characteristics'!$C:$C,0)))</f>
        <v>0.01</v>
      </c>
      <c r="O872" s="272" t="str">
        <f>IF(ISBLANK(INDEX('Policy Characteristics'!I:I,MATCH($C872,'Policy Characteristics'!$C:$C,0))),"",INDEX('Policy Characteristics'!I:I,MATCH($C872,'Policy Characteristics'!$C:$C,0)))</f>
        <v>% reduction in energy use</v>
      </c>
      <c r="P872" s="272"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272" t="str">
        <f>IF(ISBLANK(INDEX('Policy Characteristics'!K:K,MATCH($C872,'Policy Characteristics'!$C:$C,0))),"",INDEX('Policy Characteristics'!K:K,MATCH($C872,'Policy Characteristics'!$C:$C,0)))</f>
        <v>industry-ag-main.html#eff-stds</v>
      </c>
      <c r="R872" s="272" t="str">
        <f>IF(ISBLANK(INDEX('Policy Characteristics'!L:L,MATCH($C872,'Policy Characteristics'!$C:$C,0))),"",INDEX('Policy Characteristics'!L:L,MATCH($C872,'Policy Characteristics'!$C:$C,0)))</f>
        <v>industry-energy-efficiency-standards.html</v>
      </c>
    </row>
    <row r="873" spans="1:18" s="4" customFormat="1" x14ac:dyDescent="0.25">
      <c r="A873" s="272" t="str">
        <f>IF(ISBLANK(INDEX('Policy Characteristics'!A:A,MATCH($C873,'Policy Characteristics'!$C:$C,0))),"",INDEX('Policy Characteristics'!A:A,MATCH($C873,'Policy Characteristics'!$C:$C,0)))</f>
        <v>Industry</v>
      </c>
      <c r="B873" s="272" t="str">
        <f>IF(ISBLANK(INDEX('Policy Characteristics'!B:B,MATCH($C873,'Policy Characteristics'!$C:$C,0))),"",INDEX('Policy Characteristics'!B:B,MATCH($C873,'Policy Characteristics'!$C:$C,0)))</f>
        <v>Industry Energy Efficiency Standards</v>
      </c>
      <c r="C873" s="274" t="str">
        <f t="shared" si="39"/>
        <v>Percentage Improvement in Eqpt Efficiency Standards above BAU</v>
      </c>
      <c r="D873" s="6" t="s">
        <v>3204</v>
      </c>
      <c r="E873" s="44" t="s">
        <v>2446</v>
      </c>
      <c r="F873" t="s">
        <v>3172</v>
      </c>
      <c r="G873" s="44" t="s">
        <v>2454</v>
      </c>
      <c r="H873" s="43">
        <v>1109</v>
      </c>
      <c r="I873" s="44" t="s">
        <v>46</v>
      </c>
      <c r="J873" s="274" t="str">
        <f>IF(ISBLANK(INDEX('Policy Characteristics'!D:D,MATCH($C873,'Policy Characteristics'!$C:$C,0))),"",INDEX('Policy Characteristics'!D:D,MATCH($C873,'Policy Characteristics'!$C:$C,0)))</f>
        <v>Industry Energy Efficiency Standards</v>
      </c>
      <c r="K873" s="272" t="str">
        <f>IF(ISBLANK(INDEX('Policy Characteristics'!E:E,MATCH($C873,'Policy Characteristics'!$C:$C,0))),"",INDEX('Policy Characteristics'!E:E,MATCH($C873,'Policy Characteristics'!$C:$C,0)))</f>
        <v>indst efficiency standards</v>
      </c>
      <c r="L873" s="285">
        <f>IF(ISBLANK(INDEX('Policy Characteristics'!F:F,MATCH($C873,'Policy Characteristics'!$C:$C,0))),"",INDEX('Policy Characteristics'!F:F,MATCH($C873,'Policy Characteristics'!$C:$C,0)))</f>
        <v>0</v>
      </c>
      <c r="M873" s="285">
        <f>IF(ISBLANK(INDEX('Policy Characteristics'!G:G,MATCH($C873,'Policy Characteristics'!$C:$C,0))),"",INDEX('Policy Characteristics'!G:G,MATCH($C873,'Policy Characteristics'!$C:$C,0)))</f>
        <v>0.25</v>
      </c>
      <c r="N873" s="285">
        <f>IF(ISBLANK(INDEX('Policy Characteristics'!H:H,MATCH($C873,'Policy Characteristics'!$C:$C,0))),"",INDEX('Policy Characteristics'!H:H,MATCH($C873,'Policy Characteristics'!$C:$C,0)))</f>
        <v>0.01</v>
      </c>
      <c r="O873" s="272" t="str">
        <f>IF(ISBLANK(INDEX('Policy Characteristics'!I:I,MATCH($C873,'Policy Characteristics'!$C:$C,0))),"",INDEX('Policy Characteristics'!I:I,MATCH($C873,'Policy Characteristics'!$C:$C,0)))</f>
        <v>% reduction in energy use</v>
      </c>
      <c r="P873" s="272"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272" t="str">
        <f>IF(ISBLANK(INDEX('Policy Characteristics'!K:K,MATCH($C873,'Policy Characteristics'!$C:$C,0))),"",INDEX('Policy Characteristics'!K:K,MATCH($C873,'Policy Characteristics'!$C:$C,0)))</f>
        <v>industry-ag-main.html#eff-stds</v>
      </c>
      <c r="R873" s="272" t="str">
        <f>IF(ISBLANK(INDEX('Policy Characteristics'!L:L,MATCH($C873,'Policy Characteristics'!$C:$C,0))),"",INDEX('Policy Characteristics'!L:L,MATCH($C873,'Policy Characteristics'!$C:$C,0)))</f>
        <v>industry-energy-efficiency-standards.html</v>
      </c>
    </row>
    <row r="874" spans="1:18" s="4" customFormat="1" x14ac:dyDescent="0.25">
      <c r="A874" s="272" t="str">
        <f>IF(ISBLANK(INDEX('Policy Characteristics'!A:A,MATCH($C874,'Policy Characteristics'!$C:$C,0))),"",INDEX('Policy Characteristics'!A:A,MATCH($C874,'Policy Characteristics'!$C:$C,0)))</f>
        <v>Industry</v>
      </c>
      <c r="B874" s="272" t="str">
        <f>IF(ISBLANK(INDEX('Policy Characteristics'!B:B,MATCH($C874,'Policy Characteristics'!$C:$C,0))),"",INDEX('Policy Characteristics'!B:B,MATCH($C874,'Policy Characteristics'!$C:$C,0)))</f>
        <v>Industry Energy Efficiency Standards</v>
      </c>
      <c r="C874" s="274" t="str">
        <f t="shared" si="39"/>
        <v>Percentage Improvement in Eqpt Efficiency Standards above BAU</v>
      </c>
      <c r="D874" s="6" t="s">
        <v>3204</v>
      </c>
      <c r="E874" s="44" t="s">
        <v>2447</v>
      </c>
      <c r="F874" t="s">
        <v>3172</v>
      </c>
      <c r="G874" s="44" t="s">
        <v>2455</v>
      </c>
      <c r="H874" s="43">
        <v>1110</v>
      </c>
      <c r="I874" s="44" t="s">
        <v>46</v>
      </c>
      <c r="J874" s="274" t="str">
        <f>IF(ISBLANK(INDEX('Policy Characteristics'!D:D,MATCH($C874,'Policy Characteristics'!$C:$C,0))),"",INDEX('Policy Characteristics'!D:D,MATCH($C874,'Policy Characteristics'!$C:$C,0)))</f>
        <v>Industry Energy Efficiency Standards</v>
      </c>
      <c r="K874" s="272" t="str">
        <f>IF(ISBLANK(INDEX('Policy Characteristics'!E:E,MATCH($C874,'Policy Characteristics'!$C:$C,0))),"",INDEX('Policy Characteristics'!E:E,MATCH($C874,'Policy Characteristics'!$C:$C,0)))</f>
        <v>indst efficiency standards</v>
      </c>
      <c r="L874" s="285">
        <f>IF(ISBLANK(INDEX('Policy Characteristics'!F:F,MATCH($C874,'Policy Characteristics'!$C:$C,0))),"",INDEX('Policy Characteristics'!F:F,MATCH($C874,'Policy Characteristics'!$C:$C,0)))</f>
        <v>0</v>
      </c>
      <c r="M874" s="285">
        <f>IF(ISBLANK(INDEX('Policy Characteristics'!G:G,MATCH($C874,'Policy Characteristics'!$C:$C,0))),"",INDEX('Policy Characteristics'!G:G,MATCH($C874,'Policy Characteristics'!$C:$C,0)))</f>
        <v>0.25</v>
      </c>
      <c r="N874" s="285">
        <f>IF(ISBLANK(INDEX('Policy Characteristics'!H:H,MATCH($C874,'Policy Characteristics'!$C:$C,0))),"",INDEX('Policy Characteristics'!H:H,MATCH($C874,'Policy Characteristics'!$C:$C,0)))</f>
        <v>0.01</v>
      </c>
      <c r="O874" s="272" t="str">
        <f>IF(ISBLANK(INDEX('Policy Characteristics'!I:I,MATCH($C874,'Policy Characteristics'!$C:$C,0))),"",INDEX('Policy Characteristics'!I:I,MATCH($C874,'Policy Characteristics'!$C:$C,0)))</f>
        <v>% reduction in energy use</v>
      </c>
      <c r="P874" s="272"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272" t="str">
        <f>IF(ISBLANK(INDEX('Policy Characteristics'!K:K,MATCH($C874,'Policy Characteristics'!$C:$C,0))),"",INDEX('Policy Characteristics'!K:K,MATCH($C874,'Policy Characteristics'!$C:$C,0)))</f>
        <v>industry-ag-main.html#eff-stds</v>
      </c>
      <c r="R874" s="272" t="str">
        <f>IF(ISBLANK(INDEX('Policy Characteristics'!L:L,MATCH($C874,'Policy Characteristics'!$C:$C,0))),"",INDEX('Policy Characteristics'!L:L,MATCH($C874,'Policy Characteristics'!$C:$C,0)))</f>
        <v>industry-energy-efficiency-standards.html</v>
      </c>
    </row>
    <row r="875" spans="1:18" s="4" customFormat="1" x14ac:dyDescent="0.25">
      <c r="A875" s="272" t="str">
        <f>IF(ISBLANK(INDEX('Policy Characteristics'!A:A,MATCH($C875,'Policy Characteristics'!$C:$C,0))),"",INDEX('Policy Characteristics'!A:A,MATCH($C875,'Policy Characteristics'!$C:$C,0)))</f>
        <v>Industry</v>
      </c>
      <c r="B875" s="272" t="str">
        <f>IF(ISBLANK(INDEX('Policy Characteristics'!B:B,MATCH($C875,'Policy Characteristics'!$C:$C,0))),"",INDEX('Policy Characteristics'!B:B,MATCH($C875,'Policy Characteristics'!$C:$C,0)))</f>
        <v>Industry Energy Efficiency Standards</v>
      </c>
      <c r="C875" s="274" t="str">
        <f t="shared" si="39"/>
        <v>Percentage Improvement in Eqpt Efficiency Standards above BAU</v>
      </c>
      <c r="D875" s="6" t="s">
        <v>3204</v>
      </c>
      <c r="E875" s="44" t="s">
        <v>2448</v>
      </c>
      <c r="F875" t="s">
        <v>3172</v>
      </c>
      <c r="G875" s="44" t="s">
        <v>2452</v>
      </c>
      <c r="H875" s="43">
        <v>1111</v>
      </c>
      <c r="I875" s="44" t="s">
        <v>46</v>
      </c>
      <c r="J875" s="274" t="str">
        <f>IF(ISBLANK(INDEX('Policy Characteristics'!D:D,MATCH($C875,'Policy Characteristics'!$C:$C,0))),"",INDEX('Policy Characteristics'!D:D,MATCH($C875,'Policy Characteristics'!$C:$C,0)))</f>
        <v>Industry Energy Efficiency Standards</v>
      </c>
      <c r="K875" s="272" t="str">
        <f>IF(ISBLANK(INDEX('Policy Characteristics'!E:E,MATCH($C875,'Policy Characteristics'!$C:$C,0))),"",INDEX('Policy Characteristics'!E:E,MATCH($C875,'Policy Characteristics'!$C:$C,0)))</f>
        <v>indst efficiency standards</v>
      </c>
      <c r="L875" s="285">
        <f>IF(ISBLANK(INDEX('Policy Characteristics'!F:F,MATCH($C875,'Policy Characteristics'!$C:$C,0))),"",INDEX('Policy Characteristics'!F:F,MATCH($C875,'Policy Characteristics'!$C:$C,0)))</f>
        <v>0</v>
      </c>
      <c r="M875" s="285">
        <f>IF(ISBLANK(INDEX('Policy Characteristics'!G:G,MATCH($C875,'Policy Characteristics'!$C:$C,0))),"",INDEX('Policy Characteristics'!G:G,MATCH($C875,'Policy Characteristics'!$C:$C,0)))</f>
        <v>0.25</v>
      </c>
      <c r="N875" s="285">
        <f>IF(ISBLANK(INDEX('Policy Characteristics'!H:H,MATCH($C875,'Policy Characteristics'!$C:$C,0))),"",INDEX('Policy Characteristics'!H:H,MATCH($C875,'Policy Characteristics'!$C:$C,0)))</f>
        <v>0.01</v>
      </c>
      <c r="O875" s="272" t="str">
        <f>IF(ISBLANK(INDEX('Policy Characteristics'!I:I,MATCH($C875,'Policy Characteristics'!$C:$C,0))),"",INDEX('Policy Characteristics'!I:I,MATCH($C875,'Policy Characteristics'!$C:$C,0)))</f>
        <v>% reduction in energy use</v>
      </c>
      <c r="P875" s="272"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272" t="str">
        <f>IF(ISBLANK(INDEX('Policy Characteristics'!K:K,MATCH($C875,'Policy Characteristics'!$C:$C,0))),"",INDEX('Policy Characteristics'!K:K,MATCH($C875,'Policy Characteristics'!$C:$C,0)))</f>
        <v>industry-ag-main.html#eff-stds</v>
      </c>
      <c r="R875" s="272" t="str">
        <f>IF(ISBLANK(INDEX('Policy Characteristics'!L:L,MATCH($C875,'Policy Characteristics'!$C:$C,0))),"",INDEX('Policy Characteristics'!L:L,MATCH($C875,'Policy Characteristics'!$C:$C,0)))</f>
        <v>industry-energy-efficiency-standards.html</v>
      </c>
    </row>
    <row r="876" spans="1:18" s="4" customFormat="1" x14ac:dyDescent="0.25">
      <c r="A876" s="272" t="str">
        <f>IF(ISBLANK(INDEX('Policy Characteristics'!A:A,MATCH($C876,'Policy Characteristics'!$C:$C,0))),"",INDEX('Policy Characteristics'!A:A,MATCH($C876,'Policy Characteristics'!$C:$C,0)))</f>
        <v>Industry</v>
      </c>
      <c r="B876" s="272" t="str">
        <f>IF(ISBLANK(INDEX('Policy Characteristics'!B:B,MATCH($C876,'Policy Characteristics'!$C:$C,0))),"",INDEX('Policy Characteristics'!B:B,MATCH($C876,'Policy Characteristics'!$C:$C,0)))</f>
        <v>Industry Energy Efficiency Standards</v>
      </c>
      <c r="C876" s="274" t="str">
        <f t="shared" si="39"/>
        <v>Percentage Improvement in Eqpt Efficiency Standards above BAU</v>
      </c>
      <c r="D876" s="6" t="s">
        <v>3204</v>
      </c>
      <c r="E876" s="44" t="s">
        <v>2449</v>
      </c>
      <c r="F876" t="s">
        <v>3172</v>
      </c>
      <c r="G876" s="44" t="s">
        <v>2453</v>
      </c>
      <c r="H876" s="43">
        <v>1112</v>
      </c>
      <c r="I876" s="44" t="s">
        <v>46</v>
      </c>
      <c r="J876" s="274" t="str">
        <f>IF(ISBLANK(INDEX('Policy Characteristics'!D:D,MATCH($C876,'Policy Characteristics'!$C:$C,0))),"",INDEX('Policy Characteristics'!D:D,MATCH($C876,'Policy Characteristics'!$C:$C,0)))</f>
        <v>Industry Energy Efficiency Standards</v>
      </c>
      <c r="K876" s="272" t="str">
        <f>IF(ISBLANK(INDEX('Policy Characteristics'!E:E,MATCH($C876,'Policy Characteristics'!$C:$C,0))),"",INDEX('Policy Characteristics'!E:E,MATCH($C876,'Policy Characteristics'!$C:$C,0)))</f>
        <v>indst efficiency standards</v>
      </c>
      <c r="L876" s="285">
        <f>IF(ISBLANK(INDEX('Policy Characteristics'!F:F,MATCH($C876,'Policy Characteristics'!$C:$C,0))),"",INDEX('Policy Characteristics'!F:F,MATCH($C876,'Policy Characteristics'!$C:$C,0)))</f>
        <v>0</v>
      </c>
      <c r="M876" s="285">
        <f>IF(ISBLANK(INDEX('Policy Characteristics'!G:G,MATCH($C876,'Policy Characteristics'!$C:$C,0))),"",INDEX('Policy Characteristics'!G:G,MATCH($C876,'Policy Characteristics'!$C:$C,0)))</f>
        <v>0.25</v>
      </c>
      <c r="N876" s="285">
        <f>IF(ISBLANK(INDEX('Policy Characteristics'!H:H,MATCH($C876,'Policy Characteristics'!$C:$C,0))),"",INDEX('Policy Characteristics'!H:H,MATCH($C876,'Policy Characteristics'!$C:$C,0)))</f>
        <v>0.01</v>
      </c>
      <c r="O876" s="272" t="str">
        <f>IF(ISBLANK(INDEX('Policy Characteristics'!I:I,MATCH($C876,'Policy Characteristics'!$C:$C,0))),"",INDEX('Policy Characteristics'!I:I,MATCH($C876,'Policy Characteristics'!$C:$C,0)))</f>
        <v>% reduction in energy use</v>
      </c>
      <c r="P876" s="272"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272" t="str">
        <f>IF(ISBLANK(INDEX('Policy Characteristics'!K:K,MATCH($C876,'Policy Characteristics'!$C:$C,0))),"",INDEX('Policy Characteristics'!K:K,MATCH($C876,'Policy Characteristics'!$C:$C,0)))</f>
        <v>industry-ag-main.html#eff-stds</v>
      </c>
      <c r="R876" s="272" t="str">
        <f>IF(ISBLANK(INDEX('Policy Characteristics'!L:L,MATCH($C876,'Policy Characteristics'!$C:$C,0))),"",INDEX('Policy Characteristics'!L:L,MATCH($C876,'Policy Characteristics'!$C:$C,0)))</f>
        <v>industry-energy-efficiency-standards.html</v>
      </c>
    </row>
    <row r="877" spans="1:18" s="4" customFormat="1" x14ac:dyDescent="0.25">
      <c r="A877" s="272" t="str">
        <f>IF(ISBLANK(INDEX('Policy Characteristics'!A:A,MATCH($C877,'Policy Characteristics'!$C:$C,0))),"",INDEX('Policy Characteristics'!A:A,MATCH($C877,'Policy Characteristics'!$C:$C,0)))</f>
        <v>Industry</v>
      </c>
      <c r="B877" s="272" t="str">
        <f>IF(ISBLANK(INDEX('Policy Characteristics'!B:B,MATCH($C877,'Policy Characteristics'!$C:$C,0))),"",INDEX('Policy Characteristics'!B:B,MATCH($C877,'Policy Characteristics'!$C:$C,0)))</f>
        <v>Industry Energy Efficiency Standards</v>
      </c>
      <c r="C877" s="274" t="str">
        <f t="shared" si="39"/>
        <v>Percentage Improvement in Eqpt Efficiency Standards above BAU</v>
      </c>
      <c r="D877" s="6" t="s">
        <v>3204</v>
      </c>
      <c r="E877" s="44" t="s">
        <v>2450</v>
      </c>
      <c r="F877" t="s">
        <v>3172</v>
      </c>
      <c r="G877" s="44" t="s">
        <v>2456</v>
      </c>
      <c r="H877" s="43">
        <v>1113</v>
      </c>
      <c r="I877" s="44" t="s">
        <v>46</v>
      </c>
      <c r="J877" s="274" t="str">
        <f>IF(ISBLANK(INDEX('Policy Characteristics'!D:D,MATCH($C877,'Policy Characteristics'!$C:$C,0))),"",INDEX('Policy Characteristics'!D:D,MATCH($C877,'Policy Characteristics'!$C:$C,0)))</f>
        <v>Industry Energy Efficiency Standards</v>
      </c>
      <c r="K877" s="272" t="str">
        <f>IF(ISBLANK(INDEX('Policy Characteristics'!E:E,MATCH($C877,'Policy Characteristics'!$C:$C,0))),"",INDEX('Policy Characteristics'!E:E,MATCH($C877,'Policy Characteristics'!$C:$C,0)))</f>
        <v>indst efficiency standards</v>
      </c>
      <c r="L877" s="285">
        <f>IF(ISBLANK(INDEX('Policy Characteristics'!F:F,MATCH($C877,'Policy Characteristics'!$C:$C,0))),"",INDEX('Policy Characteristics'!F:F,MATCH($C877,'Policy Characteristics'!$C:$C,0)))</f>
        <v>0</v>
      </c>
      <c r="M877" s="285">
        <f>IF(ISBLANK(INDEX('Policy Characteristics'!G:G,MATCH($C877,'Policy Characteristics'!$C:$C,0))),"",INDEX('Policy Characteristics'!G:G,MATCH($C877,'Policy Characteristics'!$C:$C,0)))</f>
        <v>0.25</v>
      </c>
      <c r="N877" s="285">
        <f>IF(ISBLANK(INDEX('Policy Characteristics'!H:H,MATCH($C877,'Policy Characteristics'!$C:$C,0))),"",INDEX('Policy Characteristics'!H:H,MATCH($C877,'Policy Characteristics'!$C:$C,0)))</f>
        <v>0.01</v>
      </c>
      <c r="O877" s="272" t="str">
        <f>IF(ISBLANK(INDEX('Policy Characteristics'!I:I,MATCH($C877,'Policy Characteristics'!$C:$C,0))),"",INDEX('Policy Characteristics'!I:I,MATCH($C877,'Policy Characteristics'!$C:$C,0)))</f>
        <v>% reduction in energy use</v>
      </c>
      <c r="P877" s="272"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272" t="str">
        <f>IF(ISBLANK(INDEX('Policy Characteristics'!K:K,MATCH($C877,'Policy Characteristics'!$C:$C,0))),"",INDEX('Policy Characteristics'!K:K,MATCH($C877,'Policy Characteristics'!$C:$C,0)))</f>
        <v>industry-ag-main.html#eff-stds</v>
      </c>
      <c r="R877" s="272" t="str">
        <f>IF(ISBLANK(INDEX('Policy Characteristics'!L:L,MATCH($C877,'Policy Characteristics'!$C:$C,0))),"",INDEX('Policy Characteristics'!L:L,MATCH($C877,'Policy Characteristics'!$C:$C,0)))</f>
        <v>industry-energy-efficiency-standards.html</v>
      </c>
    </row>
    <row r="878" spans="1:18" s="4" customFormat="1" x14ac:dyDescent="0.25">
      <c r="A878" s="272" t="str">
        <f>IF(ISBLANK(INDEX('Policy Characteristics'!A:A,MATCH($C878,'Policy Characteristics'!$C:$C,0))),"",INDEX('Policy Characteristics'!A:A,MATCH($C878,'Policy Characteristics'!$C:$C,0)))</f>
        <v>Industry</v>
      </c>
      <c r="B878" s="272" t="str">
        <f>IF(ISBLANK(INDEX('Policy Characteristics'!B:B,MATCH($C878,'Policy Characteristics'!$C:$C,0))),"",INDEX('Policy Characteristics'!B:B,MATCH($C878,'Policy Characteristics'!$C:$C,0)))</f>
        <v>Industry Energy Efficiency Standards</v>
      </c>
      <c r="C878" s="274" t="str">
        <f t="shared" si="39"/>
        <v>Percentage Improvement in Eqpt Efficiency Standards above BAU</v>
      </c>
      <c r="D878" s="6" t="s">
        <v>3204</v>
      </c>
      <c r="E878" s="44" t="s">
        <v>2786</v>
      </c>
      <c r="F878" t="s">
        <v>3172</v>
      </c>
      <c r="G878" s="44" t="s">
        <v>2789</v>
      </c>
      <c r="H878" s="43">
        <v>1114</v>
      </c>
      <c r="I878" s="44" t="s">
        <v>46</v>
      </c>
      <c r="J878" s="274" t="str">
        <f>IF(ISBLANK(INDEX('Policy Characteristics'!D:D,MATCH($C878,'Policy Characteristics'!$C:$C,0))),"",INDEX('Policy Characteristics'!D:D,MATCH($C878,'Policy Characteristics'!$C:$C,0)))</f>
        <v>Industry Energy Efficiency Standards</v>
      </c>
      <c r="K878" s="272" t="str">
        <f>IF(ISBLANK(INDEX('Policy Characteristics'!E:E,MATCH($C878,'Policy Characteristics'!$C:$C,0))),"",INDEX('Policy Characteristics'!E:E,MATCH($C878,'Policy Characteristics'!$C:$C,0)))</f>
        <v>indst efficiency standards</v>
      </c>
      <c r="L878" s="285">
        <f>IF(ISBLANK(INDEX('Policy Characteristics'!F:F,MATCH($C878,'Policy Characteristics'!$C:$C,0))),"",INDEX('Policy Characteristics'!F:F,MATCH($C878,'Policy Characteristics'!$C:$C,0)))</f>
        <v>0</v>
      </c>
      <c r="M878" s="285">
        <f>IF(ISBLANK(INDEX('Policy Characteristics'!G:G,MATCH($C878,'Policy Characteristics'!$C:$C,0))),"",INDEX('Policy Characteristics'!G:G,MATCH($C878,'Policy Characteristics'!$C:$C,0)))</f>
        <v>0.25</v>
      </c>
      <c r="N878" s="285">
        <f>IF(ISBLANK(INDEX('Policy Characteristics'!H:H,MATCH($C878,'Policy Characteristics'!$C:$C,0))),"",INDEX('Policy Characteristics'!H:H,MATCH($C878,'Policy Characteristics'!$C:$C,0)))</f>
        <v>0.01</v>
      </c>
      <c r="O878" s="272" t="str">
        <f>IF(ISBLANK(INDEX('Policy Characteristics'!I:I,MATCH($C878,'Policy Characteristics'!$C:$C,0))),"",INDEX('Policy Characteristics'!I:I,MATCH($C878,'Policy Characteristics'!$C:$C,0)))</f>
        <v>% reduction in energy use</v>
      </c>
      <c r="P878" s="272"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272" t="str">
        <f>IF(ISBLANK(INDEX('Policy Characteristics'!K:K,MATCH($C878,'Policy Characteristics'!$C:$C,0))),"",INDEX('Policy Characteristics'!K:K,MATCH($C878,'Policy Characteristics'!$C:$C,0)))</f>
        <v>industry-ag-main.html#eff-stds</v>
      </c>
      <c r="R878" s="272" t="str">
        <f>IF(ISBLANK(INDEX('Policy Characteristics'!L:L,MATCH($C878,'Policy Characteristics'!$C:$C,0))),"",INDEX('Policy Characteristics'!L:L,MATCH($C878,'Policy Characteristics'!$C:$C,0)))</f>
        <v>industry-energy-efficiency-standards.html</v>
      </c>
    </row>
    <row r="879" spans="1:18" s="4" customFormat="1" x14ac:dyDescent="0.25">
      <c r="A879" s="272" t="str">
        <f>IF(ISBLANK(INDEX('Policy Characteristics'!A:A,MATCH($C879,'Policy Characteristics'!$C:$C,0))),"",INDEX('Policy Characteristics'!A:A,MATCH($C879,'Policy Characteristics'!$C:$C,0)))</f>
        <v>Industry</v>
      </c>
      <c r="B879" s="272" t="str">
        <f>IF(ISBLANK(INDEX('Policy Characteristics'!B:B,MATCH($C879,'Policy Characteristics'!$C:$C,0))),"",INDEX('Policy Characteristics'!B:B,MATCH($C879,'Policy Characteristics'!$C:$C,0)))</f>
        <v>Industry Energy Efficiency Standards</v>
      </c>
      <c r="C879" s="274" t="str">
        <f t="shared" si="39"/>
        <v>Percentage Improvement in Eqpt Efficiency Standards above BAU</v>
      </c>
      <c r="D879" s="6" t="s">
        <v>3204</v>
      </c>
      <c r="E879" s="44" t="s">
        <v>2787</v>
      </c>
      <c r="F879" t="s">
        <v>3172</v>
      </c>
      <c r="G879" s="44" t="s">
        <v>2791</v>
      </c>
      <c r="H879" s="43">
        <v>1115</v>
      </c>
      <c r="I879" s="44" t="s">
        <v>46</v>
      </c>
      <c r="J879" s="274" t="str">
        <f>IF(ISBLANK(INDEX('Policy Characteristics'!D:D,MATCH($C879,'Policy Characteristics'!$C:$C,0))),"",INDEX('Policy Characteristics'!D:D,MATCH($C879,'Policy Characteristics'!$C:$C,0)))</f>
        <v>Industry Energy Efficiency Standards</v>
      </c>
      <c r="K879" s="272" t="str">
        <f>IF(ISBLANK(INDEX('Policy Characteristics'!E:E,MATCH($C879,'Policy Characteristics'!$C:$C,0))),"",INDEX('Policy Characteristics'!E:E,MATCH($C879,'Policy Characteristics'!$C:$C,0)))</f>
        <v>indst efficiency standards</v>
      </c>
      <c r="L879" s="285">
        <f>IF(ISBLANK(INDEX('Policy Characteristics'!F:F,MATCH($C879,'Policy Characteristics'!$C:$C,0))),"",INDEX('Policy Characteristics'!F:F,MATCH($C879,'Policy Characteristics'!$C:$C,0)))</f>
        <v>0</v>
      </c>
      <c r="M879" s="285">
        <f>IF(ISBLANK(INDEX('Policy Characteristics'!G:G,MATCH($C879,'Policy Characteristics'!$C:$C,0))),"",INDEX('Policy Characteristics'!G:G,MATCH($C879,'Policy Characteristics'!$C:$C,0)))</f>
        <v>0.25</v>
      </c>
      <c r="N879" s="285">
        <f>IF(ISBLANK(INDEX('Policy Characteristics'!H:H,MATCH($C879,'Policy Characteristics'!$C:$C,0))),"",INDEX('Policy Characteristics'!H:H,MATCH($C879,'Policy Characteristics'!$C:$C,0)))</f>
        <v>0.01</v>
      </c>
      <c r="O879" s="272" t="str">
        <f>IF(ISBLANK(INDEX('Policy Characteristics'!I:I,MATCH($C879,'Policy Characteristics'!$C:$C,0))),"",INDEX('Policy Characteristics'!I:I,MATCH($C879,'Policy Characteristics'!$C:$C,0)))</f>
        <v>% reduction in energy use</v>
      </c>
      <c r="P879" s="272"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272" t="str">
        <f>IF(ISBLANK(INDEX('Policy Characteristics'!K:K,MATCH($C879,'Policy Characteristics'!$C:$C,0))),"",INDEX('Policy Characteristics'!K:K,MATCH($C879,'Policy Characteristics'!$C:$C,0)))</f>
        <v>industry-ag-main.html#eff-stds</v>
      </c>
      <c r="R879" s="272" t="str">
        <f>IF(ISBLANK(INDEX('Policy Characteristics'!L:L,MATCH($C879,'Policy Characteristics'!$C:$C,0))),"",INDEX('Policy Characteristics'!L:L,MATCH($C879,'Policy Characteristics'!$C:$C,0)))</f>
        <v>industry-energy-efficiency-standards.html</v>
      </c>
    </row>
    <row r="880" spans="1:18" s="4" customFormat="1" x14ac:dyDescent="0.25">
      <c r="A880" s="272" t="str">
        <f>IF(ISBLANK(INDEX('Policy Characteristics'!A:A,MATCH($C880,'Policy Characteristics'!$C:$C,0))),"",INDEX('Policy Characteristics'!A:A,MATCH($C880,'Policy Characteristics'!$C:$C,0)))</f>
        <v>Industry</v>
      </c>
      <c r="B880" s="272" t="str">
        <f>IF(ISBLANK(INDEX('Policy Characteristics'!B:B,MATCH($C880,'Policy Characteristics'!$C:$C,0))),"",INDEX('Policy Characteristics'!B:B,MATCH($C880,'Policy Characteristics'!$C:$C,0)))</f>
        <v>Industry Energy Efficiency Standards</v>
      </c>
      <c r="C880" s="274" t="str">
        <f t="shared" si="39"/>
        <v>Percentage Improvement in Eqpt Efficiency Standards above BAU</v>
      </c>
      <c r="D880" s="6" t="s">
        <v>3204</v>
      </c>
      <c r="E880" s="44" t="s">
        <v>2788</v>
      </c>
      <c r="F880" t="s">
        <v>3172</v>
      </c>
      <c r="G880" s="44" t="s">
        <v>2792</v>
      </c>
      <c r="H880" s="43">
        <v>1116</v>
      </c>
      <c r="I880" s="44" t="s">
        <v>46</v>
      </c>
      <c r="J880" s="274" t="str">
        <f>IF(ISBLANK(INDEX('Policy Characteristics'!D:D,MATCH($C880,'Policy Characteristics'!$C:$C,0))),"",INDEX('Policy Characteristics'!D:D,MATCH($C880,'Policy Characteristics'!$C:$C,0)))</f>
        <v>Industry Energy Efficiency Standards</v>
      </c>
      <c r="K880" s="272" t="str">
        <f>IF(ISBLANK(INDEX('Policy Characteristics'!E:E,MATCH($C880,'Policy Characteristics'!$C:$C,0))),"",INDEX('Policy Characteristics'!E:E,MATCH($C880,'Policy Characteristics'!$C:$C,0)))</f>
        <v>indst efficiency standards</v>
      </c>
      <c r="L880" s="285">
        <f>IF(ISBLANK(INDEX('Policy Characteristics'!F:F,MATCH($C880,'Policy Characteristics'!$C:$C,0))),"",INDEX('Policy Characteristics'!F:F,MATCH($C880,'Policy Characteristics'!$C:$C,0)))</f>
        <v>0</v>
      </c>
      <c r="M880" s="285">
        <f>IF(ISBLANK(INDEX('Policy Characteristics'!G:G,MATCH($C880,'Policy Characteristics'!$C:$C,0))),"",INDEX('Policy Characteristics'!G:G,MATCH($C880,'Policy Characteristics'!$C:$C,0)))</f>
        <v>0.25</v>
      </c>
      <c r="N880" s="285">
        <f>IF(ISBLANK(INDEX('Policy Characteristics'!H:H,MATCH($C880,'Policy Characteristics'!$C:$C,0))),"",INDEX('Policy Characteristics'!H:H,MATCH($C880,'Policy Characteristics'!$C:$C,0)))</f>
        <v>0.01</v>
      </c>
      <c r="O880" s="272" t="str">
        <f>IF(ISBLANK(INDEX('Policy Characteristics'!I:I,MATCH($C880,'Policy Characteristics'!$C:$C,0))),"",INDEX('Policy Characteristics'!I:I,MATCH($C880,'Policy Characteristics'!$C:$C,0)))</f>
        <v>% reduction in energy use</v>
      </c>
      <c r="P880" s="272"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272" t="str">
        <f>IF(ISBLANK(INDEX('Policy Characteristics'!K:K,MATCH($C880,'Policy Characteristics'!$C:$C,0))),"",INDEX('Policy Characteristics'!K:K,MATCH($C880,'Policy Characteristics'!$C:$C,0)))</f>
        <v>industry-ag-main.html#eff-stds</v>
      </c>
      <c r="R880" s="272" t="str">
        <f>IF(ISBLANK(INDEX('Policy Characteristics'!L:L,MATCH($C880,'Policy Characteristics'!$C:$C,0))),"",INDEX('Policy Characteristics'!L:L,MATCH($C880,'Policy Characteristics'!$C:$C,0)))</f>
        <v>industry-energy-efficiency-standards.html</v>
      </c>
    </row>
    <row r="881" spans="1:18" s="4" customFormat="1" x14ac:dyDescent="0.25">
      <c r="A881" s="272" t="str">
        <f>IF(ISBLANK(INDEX('Policy Characteristics'!A:A,MATCH($C881,'Policy Characteristics'!$C:$C,0))),"",INDEX('Policy Characteristics'!A:A,MATCH($C881,'Policy Characteristics'!$C:$C,0)))</f>
        <v>Industry</v>
      </c>
      <c r="B881" s="272" t="str">
        <f>IF(ISBLANK(INDEX('Policy Characteristics'!B:B,MATCH($C881,'Policy Characteristics'!$C:$C,0))),"",INDEX('Policy Characteristics'!B:B,MATCH($C881,'Policy Characteristics'!$C:$C,0)))</f>
        <v>Industry Energy Efficiency Standards</v>
      </c>
      <c r="C881" s="274" t="str">
        <f t="shared" si="39"/>
        <v>Percentage Improvement in Eqpt Efficiency Standards above BAU</v>
      </c>
      <c r="D881" s="6" t="s">
        <v>3204</v>
      </c>
      <c r="E881" s="44" t="s">
        <v>2785</v>
      </c>
      <c r="F881" t="s">
        <v>3172</v>
      </c>
      <c r="G881" s="44" t="s">
        <v>2790</v>
      </c>
      <c r="H881" s="43">
        <v>1117</v>
      </c>
      <c r="I881" s="44" t="s">
        <v>46</v>
      </c>
      <c r="J881" s="274" t="str">
        <f>IF(ISBLANK(INDEX('Policy Characteristics'!D:D,MATCH($C881,'Policy Characteristics'!$C:$C,0))),"",INDEX('Policy Characteristics'!D:D,MATCH($C881,'Policy Characteristics'!$C:$C,0)))</f>
        <v>Industry Energy Efficiency Standards</v>
      </c>
      <c r="K881" s="272" t="str">
        <f>IF(ISBLANK(INDEX('Policy Characteristics'!E:E,MATCH($C881,'Policy Characteristics'!$C:$C,0))),"",INDEX('Policy Characteristics'!E:E,MATCH($C881,'Policy Characteristics'!$C:$C,0)))</f>
        <v>indst efficiency standards</v>
      </c>
      <c r="L881" s="285">
        <f>IF(ISBLANK(INDEX('Policy Characteristics'!F:F,MATCH($C881,'Policy Characteristics'!$C:$C,0))),"",INDEX('Policy Characteristics'!F:F,MATCH($C881,'Policy Characteristics'!$C:$C,0)))</f>
        <v>0</v>
      </c>
      <c r="M881" s="285">
        <f>IF(ISBLANK(INDEX('Policy Characteristics'!G:G,MATCH($C881,'Policy Characteristics'!$C:$C,0))),"",INDEX('Policy Characteristics'!G:G,MATCH($C881,'Policy Characteristics'!$C:$C,0)))</f>
        <v>0.25</v>
      </c>
      <c r="N881" s="285">
        <f>IF(ISBLANK(INDEX('Policy Characteristics'!H:H,MATCH($C881,'Policy Characteristics'!$C:$C,0))),"",INDEX('Policy Characteristics'!H:H,MATCH($C881,'Policy Characteristics'!$C:$C,0)))</f>
        <v>0.01</v>
      </c>
      <c r="O881" s="272" t="str">
        <f>IF(ISBLANK(INDEX('Policy Characteristics'!I:I,MATCH($C881,'Policy Characteristics'!$C:$C,0))),"",INDEX('Policy Characteristics'!I:I,MATCH($C881,'Policy Characteristics'!$C:$C,0)))</f>
        <v>% reduction in energy use</v>
      </c>
      <c r="P881" s="272"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272" t="str">
        <f>IF(ISBLANK(INDEX('Policy Characteristics'!K:K,MATCH($C881,'Policy Characteristics'!$C:$C,0))),"",INDEX('Policy Characteristics'!K:K,MATCH($C881,'Policy Characteristics'!$C:$C,0)))</f>
        <v>industry-ag-main.html#eff-stds</v>
      </c>
      <c r="R881" s="272" t="str">
        <f>IF(ISBLANK(INDEX('Policy Characteristics'!L:L,MATCH($C881,'Policy Characteristics'!$C:$C,0))),"",INDEX('Policy Characteristics'!L:L,MATCH($C881,'Policy Characteristics'!$C:$C,0)))</f>
        <v>industry-energy-efficiency-standards.html</v>
      </c>
    </row>
    <row r="882" spans="1:18" s="4" customFormat="1" x14ac:dyDescent="0.25">
      <c r="A882" s="272" t="str">
        <f>IF(ISBLANK(INDEX('Policy Characteristics'!A:A,MATCH($C882,'Policy Characteristics'!$C:$C,0))),"",INDEX('Policy Characteristics'!A:A,MATCH($C882,'Policy Characteristics'!$C:$C,0)))</f>
        <v>Industry</v>
      </c>
      <c r="B882" s="272" t="str">
        <f>IF(ISBLANK(INDEX('Policy Characteristics'!B:B,MATCH($C882,'Policy Characteristics'!$C:$C,0))),"",INDEX('Policy Characteristics'!B:B,MATCH($C882,'Policy Characteristics'!$C:$C,0)))</f>
        <v>Industry Energy Efficiency Standards</v>
      </c>
      <c r="C882" s="274" t="str">
        <f t="shared" si="39"/>
        <v>Percentage Improvement in Eqpt Efficiency Standards above BAU</v>
      </c>
      <c r="D882" s="6" t="s">
        <v>3205</v>
      </c>
      <c r="E882" s="44" t="s">
        <v>2445</v>
      </c>
      <c r="F882" t="s">
        <v>3173</v>
      </c>
      <c r="G882" s="44" t="s">
        <v>2451</v>
      </c>
      <c r="H882" s="43">
        <v>1118</v>
      </c>
      <c r="I882" s="44" t="s">
        <v>46</v>
      </c>
      <c r="J882" s="274" t="str">
        <f>IF(ISBLANK(INDEX('Policy Characteristics'!D:D,MATCH($C882,'Policy Characteristics'!$C:$C,0))),"",INDEX('Policy Characteristics'!D:D,MATCH($C882,'Policy Characteristics'!$C:$C,0)))</f>
        <v>Industry Energy Efficiency Standards</v>
      </c>
      <c r="K882" s="272" t="str">
        <f>IF(ISBLANK(INDEX('Policy Characteristics'!E:E,MATCH($C882,'Policy Characteristics'!$C:$C,0))),"",INDEX('Policy Characteristics'!E:E,MATCH($C882,'Policy Characteristics'!$C:$C,0)))</f>
        <v>indst efficiency standards</v>
      </c>
      <c r="L882" s="285">
        <f>IF(ISBLANK(INDEX('Policy Characteristics'!F:F,MATCH($C882,'Policy Characteristics'!$C:$C,0))),"",INDEX('Policy Characteristics'!F:F,MATCH($C882,'Policy Characteristics'!$C:$C,0)))</f>
        <v>0</v>
      </c>
      <c r="M882" s="285">
        <f>IF(ISBLANK(INDEX('Policy Characteristics'!G:G,MATCH($C882,'Policy Characteristics'!$C:$C,0))),"",INDEX('Policy Characteristics'!G:G,MATCH($C882,'Policy Characteristics'!$C:$C,0)))</f>
        <v>0.25</v>
      </c>
      <c r="N882" s="285">
        <f>IF(ISBLANK(INDEX('Policy Characteristics'!H:H,MATCH($C882,'Policy Characteristics'!$C:$C,0))),"",INDEX('Policy Characteristics'!H:H,MATCH($C882,'Policy Characteristics'!$C:$C,0)))</f>
        <v>0.01</v>
      </c>
      <c r="O882" s="272" t="str">
        <f>IF(ISBLANK(INDEX('Policy Characteristics'!I:I,MATCH($C882,'Policy Characteristics'!$C:$C,0))),"",INDEX('Policy Characteristics'!I:I,MATCH($C882,'Policy Characteristics'!$C:$C,0)))</f>
        <v>% reduction in energy use</v>
      </c>
      <c r="P882" s="272"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272" t="str">
        <f>IF(ISBLANK(INDEX('Policy Characteristics'!K:K,MATCH($C882,'Policy Characteristics'!$C:$C,0))),"",INDEX('Policy Characteristics'!K:K,MATCH($C882,'Policy Characteristics'!$C:$C,0)))</f>
        <v>industry-ag-main.html#eff-stds</v>
      </c>
      <c r="R882" s="272" t="str">
        <f>IF(ISBLANK(INDEX('Policy Characteristics'!L:L,MATCH($C882,'Policy Characteristics'!$C:$C,0))),"",INDEX('Policy Characteristics'!L:L,MATCH($C882,'Policy Characteristics'!$C:$C,0)))</f>
        <v>industry-energy-efficiency-standards.html</v>
      </c>
    </row>
    <row r="883" spans="1:18" s="4" customFormat="1" x14ac:dyDescent="0.25">
      <c r="A883" s="272" t="str">
        <f>IF(ISBLANK(INDEX('Policy Characteristics'!A:A,MATCH($C883,'Policy Characteristics'!$C:$C,0))),"",INDEX('Policy Characteristics'!A:A,MATCH($C883,'Policy Characteristics'!$C:$C,0)))</f>
        <v>Industry</v>
      </c>
      <c r="B883" s="272" t="str">
        <f>IF(ISBLANK(INDEX('Policy Characteristics'!B:B,MATCH($C883,'Policy Characteristics'!$C:$C,0))),"",INDEX('Policy Characteristics'!B:B,MATCH($C883,'Policy Characteristics'!$C:$C,0)))</f>
        <v>Industry Energy Efficiency Standards</v>
      </c>
      <c r="C883" s="274" t="str">
        <f t="shared" si="39"/>
        <v>Percentage Improvement in Eqpt Efficiency Standards above BAU</v>
      </c>
      <c r="D883" s="6" t="s">
        <v>3205</v>
      </c>
      <c r="E883" s="44" t="s">
        <v>2446</v>
      </c>
      <c r="F883" t="s">
        <v>3173</v>
      </c>
      <c r="G883" s="44" t="s">
        <v>2454</v>
      </c>
      <c r="H883" s="43">
        <v>1119</v>
      </c>
      <c r="I883" s="44" t="s">
        <v>46</v>
      </c>
      <c r="J883" s="274" t="str">
        <f>IF(ISBLANK(INDEX('Policy Characteristics'!D:D,MATCH($C883,'Policy Characteristics'!$C:$C,0))),"",INDEX('Policy Characteristics'!D:D,MATCH($C883,'Policy Characteristics'!$C:$C,0)))</f>
        <v>Industry Energy Efficiency Standards</v>
      </c>
      <c r="K883" s="272" t="str">
        <f>IF(ISBLANK(INDEX('Policy Characteristics'!E:E,MATCH($C883,'Policy Characteristics'!$C:$C,0))),"",INDEX('Policy Characteristics'!E:E,MATCH($C883,'Policy Characteristics'!$C:$C,0)))</f>
        <v>indst efficiency standards</v>
      </c>
      <c r="L883" s="285">
        <f>IF(ISBLANK(INDEX('Policy Characteristics'!F:F,MATCH($C883,'Policy Characteristics'!$C:$C,0))),"",INDEX('Policy Characteristics'!F:F,MATCH($C883,'Policy Characteristics'!$C:$C,0)))</f>
        <v>0</v>
      </c>
      <c r="M883" s="285">
        <f>IF(ISBLANK(INDEX('Policy Characteristics'!G:G,MATCH($C883,'Policy Characteristics'!$C:$C,0))),"",INDEX('Policy Characteristics'!G:G,MATCH($C883,'Policy Characteristics'!$C:$C,0)))</f>
        <v>0.25</v>
      </c>
      <c r="N883" s="285">
        <f>IF(ISBLANK(INDEX('Policy Characteristics'!H:H,MATCH($C883,'Policy Characteristics'!$C:$C,0))),"",INDEX('Policy Characteristics'!H:H,MATCH($C883,'Policy Characteristics'!$C:$C,0)))</f>
        <v>0.01</v>
      </c>
      <c r="O883" s="272" t="str">
        <f>IF(ISBLANK(INDEX('Policy Characteristics'!I:I,MATCH($C883,'Policy Characteristics'!$C:$C,0))),"",INDEX('Policy Characteristics'!I:I,MATCH($C883,'Policy Characteristics'!$C:$C,0)))</f>
        <v>% reduction in energy use</v>
      </c>
      <c r="P883" s="272"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272" t="str">
        <f>IF(ISBLANK(INDEX('Policy Characteristics'!K:K,MATCH($C883,'Policy Characteristics'!$C:$C,0))),"",INDEX('Policy Characteristics'!K:K,MATCH($C883,'Policy Characteristics'!$C:$C,0)))</f>
        <v>industry-ag-main.html#eff-stds</v>
      </c>
      <c r="R883" s="272" t="str">
        <f>IF(ISBLANK(INDEX('Policy Characteristics'!L:L,MATCH($C883,'Policy Characteristics'!$C:$C,0))),"",INDEX('Policy Characteristics'!L:L,MATCH($C883,'Policy Characteristics'!$C:$C,0)))</f>
        <v>industry-energy-efficiency-standards.html</v>
      </c>
    </row>
    <row r="884" spans="1:18" s="4" customFormat="1" x14ac:dyDescent="0.25">
      <c r="A884" s="272" t="str">
        <f>IF(ISBLANK(INDEX('Policy Characteristics'!A:A,MATCH($C884,'Policy Characteristics'!$C:$C,0))),"",INDEX('Policy Characteristics'!A:A,MATCH($C884,'Policy Characteristics'!$C:$C,0)))</f>
        <v>Industry</v>
      </c>
      <c r="B884" s="272" t="str">
        <f>IF(ISBLANK(INDEX('Policy Characteristics'!B:B,MATCH($C884,'Policy Characteristics'!$C:$C,0))),"",INDEX('Policy Characteristics'!B:B,MATCH($C884,'Policy Characteristics'!$C:$C,0)))</f>
        <v>Industry Energy Efficiency Standards</v>
      </c>
      <c r="C884" s="274" t="str">
        <f t="shared" si="39"/>
        <v>Percentage Improvement in Eqpt Efficiency Standards above BAU</v>
      </c>
      <c r="D884" s="6" t="s">
        <v>3205</v>
      </c>
      <c r="E884" s="44" t="s">
        <v>2447</v>
      </c>
      <c r="F884" t="s">
        <v>3173</v>
      </c>
      <c r="G884" s="44" t="s">
        <v>2455</v>
      </c>
      <c r="H884" s="43">
        <v>1120</v>
      </c>
      <c r="I884" s="44" t="s">
        <v>46</v>
      </c>
      <c r="J884" s="274" t="str">
        <f>IF(ISBLANK(INDEX('Policy Characteristics'!D:D,MATCH($C884,'Policy Characteristics'!$C:$C,0))),"",INDEX('Policy Characteristics'!D:D,MATCH($C884,'Policy Characteristics'!$C:$C,0)))</f>
        <v>Industry Energy Efficiency Standards</v>
      </c>
      <c r="K884" s="272" t="str">
        <f>IF(ISBLANK(INDEX('Policy Characteristics'!E:E,MATCH($C884,'Policy Characteristics'!$C:$C,0))),"",INDEX('Policy Characteristics'!E:E,MATCH($C884,'Policy Characteristics'!$C:$C,0)))</f>
        <v>indst efficiency standards</v>
      </c>
      <c r="L884" s="285">
        <f>IF(ISBLANK(INDEX('Policy Characteristics'!F:F,MATCH($C884,'Policy Characteristics'!$C:$C,0))),"",INDEX('Policy Characteristics'!F:F,MATCH($C884,'Policy Characteristics'!$C:$C,0)))</f>
        <v>0</v>
      </c>
      <c r="M884" s="285">
        <f>IF(ISBLANK(INDEX('Policy Characteristics'!G:G,MATCH($C884,'Policy Characteristics'!$C:$C,0))),"",INDEX('Policy Characteristics'!G:G,MATCH($C884,'Policy Characteristics'!$C:$C,0)))</f>
        <v>0.25</v>
      </c>
      <c r="N884" s="285">
        <f>IF(ISBLANK(INDEX('Policy Characteristics'!H:H,MATCH($C884,'Policy Characteristics'!$C:$C,0))),"",INDEX('Policy Characteristics'!H:H,MATCH($C884,'Policy Characteristics'!$C:$C,0)))</f>
        <v>0.01</v>
      </c>
      <c r="O884" s="272" t="str">
        <f>IF(ISBLANK(INDEX('Policy Characteristics'!I:I,MATCH($C884,'Policy Characteristics'!$C:$C,0))),"",INDEX('Policy Characteristics'!I:I,MATCH($C884,'Policy Characteristics'!$C:$C,0)))</f>
        <v>% reduction in energy use</v>
      </c>
      <c r="P884" s="272"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272" t="str">
        <f>IF(ISBLANK(INDEX('Policy Characteristics'!K:K,MATCH($C884,'Policy Characteristics'!$C:$C,0))),"",INDEX('Policy Characteristics'!K:K,MATCH($C884,'Policy Characteristics'!$C:$C,0)))</f>
        <v>industry-ag-main.html#eff-stds</v>
      </c>
      <c r="R884" s="272" t="str">
        <f>IF(ISBLANK(INDEX('Policy Characteristics'!L:L,MATCH($C884,'Policy Characteristics'!$C:$C,0))),"",INDEX('Policy Characteristics'!L:L,MATCH($C884,'Policy Characteristics'!$C:$C,0)))</f>
        <v>industry-energy-efficiency-standards.html</v>
      </c>
    </row>
    <row r="885" spans="1:18" s="4" customFormat="1" x14ac:dyDescent="0.25">
      <c r="A885" s="272" t="str">
        <f>IF(ISBLANK(INDEX('Policy Characteristics'!A:A,MATCH($C885,'Policy Characteristics'!$C:$C,0))),"",INDEX('Policy Characteristics'!A:A,MATCH($C885,'Policy Characteristics'!$C:$C,0)))</f>
        <v>Industry</v>
      </c>
      <c r="B885" s="272" t="str">
        <f>IF(ISBLANK(INDEX('Policy Characteristics'!B:B,MATCH($C885,'Policy Characteristics'!$C:$C,0))),"",INDEX('Policy Characteristics'!B:B,MATCH($C885,'Policy Characteristics'!$C:$C,0)))</f>
        <v>Industry Energy Efficiency Standards</v>
      </c>
      <c r="C885" s="274" t="str">
        <f t="shared" si="39"/>
        <v>Percentage Improvement in Eqpt Efficiency Standards above BAU</v>
      </c>
      <c r="D885" s="6" t="s">
        <v>3205</v>
      </c>
      <c r="E885" s="44" t="s">
        <v>2448</v>
      </c>
      <c r="F885" t="s">
        <v>3173</v>
      </c>
      <c r="G885" s="44" t="s">
        <v>2452</v>
      </c>
      <c r="H885" s="43">
        <v>1121</v>
      </c>
      <c r="I885" s="44" t="s">
        <v>46</v>
      </c>
      <c r="J885" s="274" t="str">
        <f>IF(ISBLANK(INDEX('Policy Characteristics'!D:D,MATCH($C885,'Policy Characteristics'!$C:$C,0))),"",INDEX('Policy Characteristics'!D:D,MATCH($C885,'Policy Characteristics'!$C:$C,0)))</f>
        <v>Industry Energy Efficiency Standards</v>
      </c>
      <c r="K885" s="272" t="str">
        <f>IF(ISBLANK(INDEX('Policy Characteristics'!E:E,MATCH($C885,'Policy Characteristics'!$C:$C,0))),"",INDEX('Policy Characteristics'!E:E,MATCH($C885,'Policy Characteristics'!$C:$C,0)))</f>
        <v>indst efficiency standards</v>
      </c>
      <c r="L885" s="285">
        <f>IF(ISBLANK(INDEX('Policy Characteristics'!F:F,MATCH($C885,'Policy Characteristics'!$C:$C,0))),"",INDEX('Policy Characteristics'!F:F,MATCH($C885,'Policy Characteristics'!$C:$C,0)))</f>
        <v>0</v>
      </c>
      <c r="M885" s="285">
        <f>IF(ISBLANK(INDEX('Policy Characteristics'!G:G,MATCH($C885,'Policy Characteristics'!$C:$C,0))),"",INDEX('Policy Characteristics'!G:G,MATCH($C885,'Policy Characteristics'!$C:$C,0)))</f>
        <v>0.25</v>
      </c>
      <c r="N885" s="285">
        <f>IF(ISBLANK(INDEX('Policy Characteristics'!H:H,MATCH($C885,'Policy Characteristics'!$C:$C,0))),"",INDEX('Policy Characteristics'!H:H,MATCH($C885,'Policy Characteristics'!$C:$C,0)))</f>
        <v>0.01</v>
      </c>
      <c r="O885" s="272" t="str">
        <f>IF(ISBLANK(INDEX('Policy Characteristics'!I:I,MATCH($C885,'Policy Characteristics'!$C:$C,0))),"",INDEX('Policy Characteristics'!I:I,MATCH($C885,'Policy Characteristics'!$C:$C,0)))</f>
        <v>% reduction in energy use</v>
      </c>
      <c r="P885" s="272"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272" t="str">
        <f>IF(ISBLANK(INDEX('Policy Characteristics'!K:K,MATCH($C885,'Policy Characteristics'!$C:$C,0))),"",INDEX('Policy Characteristics'!K:K,MATCH($C885,'Policy Characteristics'!$C:$C,0)))</f>
        <v>industry-ag-main.html#eff-stds</v>
      </c>
      <c r="R885" s="272" t="str">
        <f>IF(ISBLANK(INDEX('Policy Characteristics'!L:L,MATCH($C885,'Policy Characteristics'!$C:$C,0))),"",INDEX('Policy Characteristics'!L:L,MATCH($C885,'Policy Characteristics'!$C:$C,0)))</f>
        <v>industry-energy-efficiency-standards.html</v>
      </c>
    </row>
    <row r="886" spans="1:18" s="4" customFormat="1" x14ac:dyDescent="0.25">
      <c r="A886" s="272" t="str">
        <f>IF(ISBLANK(INDEX('Policy Characteristics'!A:A,MATCH($C886,'Policy Characteristics'!$C:$C,0))),"",INDEX('Policy Characteristics'!A:A,MATCH($C886,'Policy Characteristics'!$C:$C,0)))</f>
        <v>Industry</v>
      </c>
      <c r="B886" s="272" t="str">
        <f>IF(ISBLANK(INDEX('Policy Characteristics'!B:B,MATCH($C886,'Policy Characteristics'!$C:$C,0))),"",INDEX('Policy Characteristics'!B:B,MATCH($C886,'Policy Characteristics'!$C:$C,0)))</f>
        <v>Industry Energy Efficiency Standards</v>
      </c>
      <c r="C886" s="274" t="str">
        <f t="shared" si="39"/>
        <v>Percentage Improvement in Eqpt Efficiency Standards above BAU</v>
      </c>
      <c r="D886" s="6" t="s">
        <v>3205</v>
      </c>
      <c r="E886" s="44" t="s">
        <v>2449</v>
      </c>
      <c r="F886" t="s">
        <v>3173</v>
      </c>
      <c r="G886" s="44" t="s">
        <v>2453</v>
      </c>
      <c r="H886" s="43">
        <v>1122</v>
      </c>
      <c r="I886" s="44" t="s">
        <v>46</v>
      </c>
      <c r="J886" s="274" t="str">
        <f>IF(ISBLANK(INDEX('Policy Characteristics'!D:D,MATCH($C886,'Policy Characteristics'!$C:$C,0))),"",INDEX('Policy Characteristics'!D:D,MATCH($C886,'Policy Characteristics'!$C:$C,0)))</f>
        <v>Industry Energy Efficiency Standards</v>
      </c>
      <c r="K886" s="272" t="str">
        <f>IF(ISBLANK(INDEX('Policy Characteristics'!E:E,MATCH($C886,'Policy Characteristics'!$C:$C,0))),"",INDEX('Policy Characteristics'!E:E,MATCH($C886,'Policy Characteristics'!$C:$C,0)))</f>
        <v>indst efficiency standards</v>
      </c>
      <c r="L886" s="285">
        <f>IF(ISBLANK(INDEX('Policy Characteristics'!F:F,MATCH($C886,'Policy Characteristics'!$C:$C,0))),"",INDEX('Policy Characteristics'!F:F,MATCH($C886,'Policy Characteristics'!$C:$C,0)))</f>
        <v>0</v>
      </c>
      <c r="M886" s="285">
        <f>IF(ISBLANK(INDEX('Policy Characteristics'!G:G,MATCH($C886,'Policy Characteristics'!$C:$C,0))),"",INDEX('Policy Characteristics'!G:G,MATCH($C886,'Policy Characteristics'!$C:$C,0)))</f>
        <v>0.25</v>
      </c>
      <c r="N886" s="285">
        <f>IF(ISBLANK(INDEX('Policy Characteristics'!H:H,MATCH($C886,'Policy Characteristics'!$C:$C,0))),"",INDEX('Policy Characteristics'!H:H,MATCH($C886,'Policy Characteristics'!$C:$C,0)))</f>
        <v>0.01</v>
      </c>
      <c r="O886" s="272" t="str">
        <f>IF(ISBLANK(INDEX('Policy Characteristics'!I:I,MATCH($C886,'Policy Characteristics'!$C:$C,0))),"",INDEX('Policy Characteristics'!I:I,MATCH($C886,'Policy Characteristics'!$C:$C,0)))</f>
        <v>% reduction in energy use</v>
      </c>
      <c r="P886" s="272"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272" t="str">
        <f>IF(ISBLANK(INDEX('Policy Characteristics'!K:K,MATCH($C886,'Policy Characteristics'!$C:$C,0))),"",INDEX('Policy Characteristics'!K:K,MATCH($C886,'Policy Characteristics'!$C:$C,0)))</f>
        <v>industry-ag-main.html#eff-stds</v>
      </c>
      <c r="R886" s="272" t="str">
        <f>IF(ISBLANK(INDEX('Policy Characteristics'!L:L,MATCH($C886,'Policy Characteristics'!$C:$C,0))),"",INDEX('Policy Characteristics'!L:L,MATCH($C886,'Policy Characteristics'!$C:$C,0)))</f>
        <v>industry-energy-efficiency-standards.html</v>
      </c>
    </row>
    <row r="887" spans="1:18" s="4" customFormat="1" x14ac:dyDescent="0.25">
      <c r="A887" s="272" t="str">
        <f>IF(ISBLANK(INDEX('Policy Characteristics'!A:A,MATCH($C887,'Policy Characteristics'!$C:$C,0))),"",INDEX('Policy Characteristics'!A:A,MATCH($C887,'Policy Characteristics'!$C:$C,0)))</f>
        <v>Industry</v>
      </c>
      <c r="B887" s="272" t="str">
        <f>IF(ISBLANK(INDEX('Policy Characteristics'!B:B,MATCH($C887,'Policy Characteristics'!$C:$C,0))),"",INDEX('Policy Characteristics'!B:B,MATCH($C887,'Policy Characteristics'!$C:$C,0)))</f>
        <v>Industry Energy Efficiency Standards</v>
      </c>
      <c r="C887" s="274" t="str">
        <f t="shared" si="39"/>
        <v>Percentage Improvement in Eqpt Efficiency Standards above BAU</v>
      </c>
      <c r="D887" s="6" t="s">
        <v>3205</v>
      </c>
      <c r="E887" s="44" t="s">
        <v>2450</v>
      </c>
      <c r="F887" t="s">
        <v>3173</v>
      </c>
      <c r="G887" s="44" t="s">
        <v>2456</v>
      </c>
      <c r="H887" s="43">
        <v>1123</v>
      </c>
      <c r="I887" s="44" t="s">
        <v>46</v>
      </c>
      <c r="J887" s="274" t="str">
        <f>IF(ISBLANK(INDEX('Policy Characteristics'!D:D,MATCH($C887,'Policy Characteristics'!$C:$C,0))),"",INDEX('Policy Characteristics'!D:D,MATCH($C887,'Policy Characteristics'!$C:$C,0)))</f>
        <v>Industry Energy Efficiency Standards</v>
      </c>
      <c r="K887" s="272" t="str">
        <f>IF(ISBLANK(INDEX('Policy Characteristics'!E:E,MATCH($C887,'Policy Characteristics'!$C:$C,0))),"",INDEX('Policy Characteristics'!E:E,MATCH($C887,'Policy Characteristics'!$C:$C,0)))</f>
        <v>indst efficiency standards</v>
      </c>
      <c r="L887" s="285">
        <f>IF(ISBLANK(INDEX('Policy Characteristics'!F:F,MATCH($C887,'Policy Characteristics'!$C:$C,0))),"",INDEX('Policy Characteristics'!F:F,MATCH($C887,'Policy Characteristics'!$C:$C,0)))</f>
        <v>0</v>
      </c>
      <c r="M887" s="285">
        <f>IF(ISBLANK(INDEX('Policy Characteristics'!G:G,MATCH($C887,'Policy Characteristics'!$C:$C,0))),"",INDEX('Policy Characteristics'!G:G,MATCH($C887,'Policy Characteristics'!$C:$C,0)))</f>
        <v>0.25</v>
      </c>
      <c r="N887" s="285">
        <f>IF(ISBLANK(INDEX('Policy Characteristics'!H:H,MATCH($C887,'Policy Characteristics'!$C:$C,0))),"",INDEX('Policy Characteristics'!H:H,MATCH($C887,'Policy Characteristics'!$C:$C,0)))</f>
        <v>0.01</v>
      </c>
      <c r="O887" s="272" t="str">
        <f>IF(ISBLANK(INDEX('Policy Characteristics'!I:I,MATCH($C887,'Policy Characteristics'!$C:$C,0))),"",INDEX('Policy Characteristics'!I:I,MATCH($C887,'Policy Characteristics'!$C:$C,0)))</f>
        <v>% reduction in energy use</v>
      </c>
      <c r="P887" s="272"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272" t="str">
        <f>IF(ISBLANK(INDEX('Policy Characteristics'!K:K,MATCH($C887,'Policy Characteristics'!$C:$C,0))),"",INDEX('Policy Characteristics'!K:K,MATCH($C887,'Policy Characteristics'!$C:$C,0)))</f>
        <v>industry-ag-main.html#eff-stds</v>
      </c>
      <c r="R887" s="272" t="str">
        <f>IF(ISBLANK(INDEX('Policy Characteristics'!L:L,MATCH($C887,'Policy Characteristics'!$C:$C,0))),"",INDEX('Policy Characteristics'!L:L,MATCH($C887,'Policy Characteristics'!$C:$C,0)))</f>
        <v>industry-energy-efficiency-standards.html</v>
      </c>
    </row>
    <row r="888" spans="1:18" s="4" customFormat="1" x14ac:dyDescent="0.25">
      <c r="A888" s="272" t="str">
        <f>IF(ISBLANK(INDEX('Policy Characteristics'!A:A,MATCH($C888,'Policy Characteristics'!$C:$C,0))),"",INDEX('Policy Characteristics'!A:A,MATCH($C888,'Policy Characteristics'!$C:$C,0)))</f>
        <v>Industry</v>
      </c>
      <c r="B888" s="272" t="str">
        <f>IF(ISBLANK(INDEX('Policy Characteristics'!B:B,MATCH($C888,'Policy Characteristics'!$C:$C,0))),"",INDEX('Policy Characteristics'!B:B,MATCH($C888,'Policy Characteristics'!$C:$C,0)))</f>
        <v>Industry Energy Efficiency Standards</v>
      </c>
      <c r="C888" s="274" t="str">
        <f t="shared" si="39"/>
        <v>Percentage Improvement in Eqpt Efficiency Standards above BAU</v>
      </c>
      <c r="D888" s="6" t="s">
        <v>3205</v>
      </c>
      <c r="E888" s="44" t="s">
        <v>2786</v>
      </c>
      <c r="F888" t="s">
        <v>3173</v>
      </c>
      <c r="G888" s="44" t="s">
        <v>2789</v>
      </c>
      <c r="H888" s="43">
        <v>1124</v>
      </c>
      <c r="I888" s="44" t="s">
        <v>46</v>
      </c>
      <c r="J888" s="274" t="str">
        <f>IF(ISBLANK(INDEX('Policy Characteristics'!D:D,MATCH($C888,'Policy Characteristics'!$C:$C,0))),"",INDEX('Policy Characteristics'!D:D,MATCH($C888,'Policy Characteristics'!$C:$C,0)))</f>
        <v>Industry Energy Efficiency Standards</v>
      </c>
      <c r="K888" s="272" t="str">
        <f>IF(ISBLANK(INDEX('Policy Characteristics'!E:E,MATCH($C888,'Policy Characteristics'!$C:$C,0))),"",INDEX('Policy Characteristics'!E:E,MATCH($C888,'Policy Characteristics'!$C:$C,0)))</f>
        <v>indst efficiency standards</v>
      </c>
      <c r="L888" s="285">
        <f>IF(ISBLANK(INDEX('Policy Characteristics'!F:F,MATCH($C888,'Policy Characteristics'!$C:$C,0))),"",INDEX('Policy Characteristics'!F:F,MATCH($C888,'Policy Characteristics'!$C:$C,0)))</f>
        <v>0</v>
      </c>
      <c r="M888" s="285">
        <f>IF(ISBLANK(INDEX('Policy Characteristics'!G:G,MATCH($C888,'Policy Characteristics'!$C:$C,0))),"",INDEX('Policy Characteristics'!G:G,MATCH($C888,'Policy Characteristics'!$C:$C,0)))</f>
        <v>0.25</v>
      </c>
      <c r="N888" s="285">
        <f>IF(ISBLANK(INDEX('Policy Characteristics'!H:H,MATCH($C888,'Policy Characteristics'!$C:$C,0))),"",INDEX('Policy Characteristics'!H:H,MATCH($C888,'Policy Characteristics'!$C:$C,0)))</f>
        <v>0.01</v>
      </c>
      <c r="O888" s="272" t="str">
        <f>IF(ISBLANK(INDEX('Policy Characteristics'!I:I,MATCH($C888,'Policy Characteristics'!$C:$C,0))),"",INDEX('Policy Characteristics'!I:I,MATCH($C888,'Policy Characteristics'!$C:$C,0)))</f>
        <v>% reduction in energy use</v>
      </c>
      <c r="P888" s="272"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272" t="str">
        <f>IF(ISBLANK(INDEX('Policy Characteristics'!K:K,MATCH($C888,'Policy Characteristics'!$C:$C,0))),"",INDEX('Policy Characteristics'!K:K,MATCH($C888,'Policy Characteristics'!$C:$C,0)))</f>
        <v>industry-ag-main.html#eff-stds</v>
      </c>
      <c r="R888" s="272" t="str">
        <f>IF(ISBLANK(INDEX('Policy Characteristics'!L:L,MATCH($C888,'Policy Characteristics'!$C:$C,0))),"",INDEX('Policy Characteristics'!L:L,MATCH($C888,'Policy Characteristics'!$C:$C,0)))</f>
        <v>industry-energy-efficiency-standards.html</v>
      </c>
    </row>
    <row r="889" spans="1:18" s="4" customFormat="1" x14ac:dyDescent="0.25">
      <c r="A889" s="272" t="str">
        <f>IF(ISBLANK(INDEX('Policy Characteristics'!A:A,MATCH($C889,'Policy Characteristics'!$C:$C,0))),"",INDEX('Policy Characteristics'!A:A,MATCH($C889,'Policy Characteristics'!$C:$C,0)))</f>
        <v>Industry</v>
      </c>
      <c r="B889" s="272" t="str">
        <f>IF(ISBLANK(INDEX('Policy Characteristics'!B:B,MATCH($C889,'Policy Characteristics'!$C:$C,0))),"",INDEX('Policy Characteristics'!B:B,MATCH($C889,'Policy Characteristics'!$C:$C,0)))</f>
        <v>Industry Energy Efficiency Standards</v>
      </c>
      <c r="C889" s="274" t="str">
        <f t="shared" si="39"/>
        <v>Percentage Improvement in Eqpt Efficiency Standards above BAU</v>
      </c>
      <c r="D889" s="6" t="s">
        <v>3205</v>
      </c>
      <c r="E889" s="44" t="s">
        <v>2787</v>
      </c>
      <c r="F889" t="s">
        <v>3173</v>
      </c>
      <c r="G889" s="44" t="s">
        <v>2791</v>
      </c>
      <c r="H889" s="43">
        <v>1125</v>
      </c>
      <c r="I889" s="44" t="s">
        <v>46</v>
      </c>
      <c r="J889" s="274" t="str">
        <f>IF(ISBLANK(INDEX('Policy Characteristics'!D:D,MATCH($C889,'Policy Characteristics'!$C:$C,0))),"",INDEX('Policy Characteristics'!D:D,MATCH($C889,'Policy Characteristics'!$C:$C,0)))</f>
        <v>Industry Energy Efficiency Standards</v>
      </c>
      <c r="K889" s="272" t="str">
        <f>IF(ISBLANK(INDEX('Policy Characteristics'!E:E,MATCH($C889,'Policy Characteristics'!$C:$C,0))),"",INDEX('Policy Characteristics'!E:E,MATCH($C889,'Policy Characteristics'!$C:$C,0)))</f>
        <v>indst efficiency standards</v>
      </c>
      <c r="L889" s="285">
        <f>IF(ISBLANK(INDEX('Policy Characteristics'!F:F,MATCH($C889,'Policy Characteristics'!$C:$C,0))),"",INDEX('Policy Characteristics'!F:F,MATCH($C889,'Policy Characteristics'!$C:$C,0)))</f>
        <v>0</v>
      </c>
      <c r="M889" s="285">
        <f>IF(ISBLANK(INDEX('Policy Characteristics'!G:G,MATCH($C889,'Policy Characteristics'!$C:$C,0))),"",INDEX('Policy Characteristics'!G:G,MATCH($C889,'Policy Characteristics'!$C:$C,0)))</f>
        <v>0.25</v>
      </c>
      <c r="N889" s="285">
        <f>IF(ISBLANK(INDEX('Policy Characteristics'!H:H,MATCH($C889,'Policy Characteristics'!$C:$C,0))),"",INDEX('Policy Characteristics'!H:H,MATCH($C889,'Policy Characteristics'!$C:$C,0)))</f>
        <v>0.01</v>
      </c>
      <c r="O889" s="272" t="str">
        <f>IF(ISBLANK(INDEX('Policy Characteristics'!I:I,MATCH($C889,'Policy Characteristics'!$C:$C,0))),"",INDEX('Policy Characteristics'!I:I,MATCH($C889,'Policy Characteristics'!$C:$C,0)))</f>
        <v>% reduction in energy use</v>
      </c>
      <c r="P889" s="272"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272" t="str">
        <f>IF(ISBLANK(INDEX('Policy Characteristics'!K:K,MATCH($C889,'Policy Characteristics'!$C:$C,0))),"",INDEX('Policy Characteristics'!K:K,MATCH($C889,'Policy Characteristics'!$C:$C,0)))</f>
        <v>industry-ag-main.html#eff-stds</v>
      </c>
      <c r="R889" s="272" t="str">
        <f>IF(ISBLANK(INDEX('Policy Characteristics'!L:L,MATCH($C889,'Policy Characteristics'!$C:$C,0))),"",INDEX('Policy Characteristics'!L:L,MATCH($C889,'Policy Characteristics'!$C:$C,0)))</f>
        <v>industry-energy-efficiency-standards.html</v>
      </c>
    </row>
    <row r="890" spans="1:18" s="4" customFormat="1" x14ac:dyDescent="0.25">
      <c r="A890" s="272" t="str">
        <f>IF(ISBLANK(INDEX('Policy Characteristics'!A:A,MATCH($C890,'Policy Characteristics'!$C:$C,0))),"",INDEX('Policy Characteristics'!A:A,MATCH($C890,'Policy Characteristics'!$C:$C,0)))</f>
        <v>Industry</v>
      </c>
      <c r="B890" s="272" t="str">
        <f>IF(ISBLANK(INDEX('Policy Characteristics'!B:B,MATCH($C890,'Policy Characteristics'!$C:$C,0))),"",INDEX('Policy Characteristics'!B:B,MATCH($C890,'Policy Characteristics'!$C:$C,0)))</f>
        <v>Industry Energy Efficiency Standards</v>
      </c>
      <c r="C890" s="274" t="str">
        <f t="shared" si="39"/>
        <v>Percentage Improvement in Eqpt Efficiency Standards above BAU</v>
      </c>
      <c r="D890" s="6" t="s">
        <v>3205</v>
      </c>
      <c r="E890" s="44" t="s">
        <v>2788</v>
      </c>
      <c r="F890" t="s">
        <v>3173</v>
      </c>
      <c r="G890" s="44" t="s">
        <v>2792</v>
      </c>
      <c r="H890" s="43">
        <v>1126</v>
      </c>
      <c r="I890" s="44" t="s">
        <v>46</v>
      </c>
      <c r="J890" s="274" t="str">
        <f>IF(ISBLANK(INDEX('Policy Characteristics'!D:D,MATCH($C890,'Policy Characteristics'!$C:$C,0))),"",INDEX('Policy Characteristics'!D:D,MATCH($C890,'Policy Characteristics'!$C:$C,0)))</f>
        <v>Industry Energy Efficiency Standards</v>
      </c>
      <c r="K890" s="272" t="str">
        <f>IF(ISBLANK(INDEX('Policy Characteristics'!E:E,MATCH($C890,'Policy Characteristics'!$C:$C,0))),"",INDEX('Policy Characteristics'!E:E,MATCH($C890,'Policy Characteristics'!$C:$C,0)))</f>
        <v>indst efficiency standards</v>
      </c>
      <c r="L890" s="285">
        <f>IF(ISBLANK(INDEX('Policy Characteristics'!F:F,MATCH($C890,'Policy Characteristics'!$C:$C,0))),"",INDEX('Policy Characteristics'!F:F,MATCH($C890,'Policy Characteristics'!$C:$C,0)))</f>
        <v>0</v>
      </c>
      <c r="M890" s="285">
        <f>IF(ISBLANK(INDEX('Policy Characteristics'!G:G,MATCH($C890,'Policy Characteristics'!$C:$C,0))),"",INDEX('Policy Characteristics'!G:G,MATCH($C890,'Policy Characteristics'!$C:$C,0)))</f>
        <v>0.25</v>
      </c>
      <c r="N890" s="285">
        <f>IF(ISBLANK(INDEX('Policy Characteristics'!H:H,MATCH($C890,'Policy Characteristics'!$C:$C,0))),"",INDEX('Policy Characteristics'!H:H,MATCH($C890,'Policy Characteristics'!$C:$C,0)))</f>
        <v>0.01</v>
      </c>
      <c r="O890" s="272" t="str">
        <f>IF(ISBLANK(INDEX('Policy Characteristics'!I:I,MATCH($C890,'Policy Characteristics'!$C:$C,0))),"",INDEX('Policy Characteristics'!I:I,MATCH($C890,'Policy Characteristics'!$C:$C,0)))</f>
        <v>% reduction in energy use</v>
      </c>
      <c r="P890" s="272"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272" t="str">
        <f>IF(ISBLANK(INDEX('Policy Characteristics'!K:K,MATCH($C890,'Policy Characteristics'!$C:$C,0))),"",INDEX('Policy Characteristics'!K:K,MATCH($C890,'Policy Characteristics'!$C:$C,0)))</f>
        <v>industry-ag-main.html#eff-stds</v>
      </c>
      <c r="R890" s="272" t="str">
        <f>IF(ISBLANK(INDEX('Policy Characteristics'!L:L,MATCH($C890,'Policy Characteristics'!$C:$C,0))),"",INDEX('Policy Characteristics'!L:L,MATCH($C890,'Policy Characteristics'!$C:$C,0)))</f>
        <v>industry-energy-efficiency-standards.html</v>
      </c>
    </row>
    <row r="891" spans="1:18" s="4" customFormat="1" x14ac:dyDescent="0.25">
      <c r="A891" s="272" t="str">
        <f>IF(ISBLANK(INDEX('Policy Characteristics'!A:A,MATCH($C891,'Policy Characteristics'!$C:$C,0))),"",INDEX('Policy Characteristics'!A:A,MATCH($C891,'Policy Characteristics'!$C:$C,0)))</f>
        <v>Industry</v>
      </c>
      <c r="B891" s="272" t="str">
        <f>IF(ISBLANK(INDEX('Policy Characteristics'!B:B,MATCH($C891,'Policy Characteristics'!$C:$C,0))),"",INDEX('Policy Characteristics'!B:B,MATCH($C891,'Policy Characteristics'!$C:$C,0)))</f>
        <v>Industry Energy Efficiency Standards</v>
      </c>
      <c r="C891" s="274" t="str">
        <f t="shared" si="39"/>
        <v>Percentage Improvement in Eqpt Efficiency Standards above BAU</v>
      </c>
      <c r="D891" s="6" t="s">
        <v>3205</v>
      </c>
      <c r="E891" s="44" t="s">
        <v>2785</v>
      </c>
      <c r="F891" t="s">
        <v>3173</v>
      </c>
      <c r="G891" s="44" t="s">
        <v>2790</v>
      </c>
      <c r="H891" s="43">
        <v>1127</v>
      </c>
      <c r="I891" s="44" t="s">
        <v>46</v>
      </c>
      <c r="J891" s="274" t="str">
        <f>IF(ISBLANK(INDEX('Policy Characteristics'!D:D,MATCH($C891,'Policy Characteristics'!$C:$C,0))),"",INDEX('Policy Characteristics'!D:D,MATCH($C891,'Policy Characteristics'!$C:$C,0)))</f>
        <v>Industry Energy Efficiency Standards</v>
      </c>
      <c r="K891" s="272" t="str">
        <f>IF(ISBLANK(INDEX('Policy Characteristics'!E:E,MATCH($C891,'Policy Characteristics'!$C:$C,0))),"",INDEX('Policy Characteristics'!E:E,MATCH($C891,'Policy Characteristics'!$C:$C,0)))</f>
        <v>indst efficiency standards</v>
      </c>
      <c r="L891" s="285">
        <f>IF(ISBLANK(INDEX('Policy Characteristics'!F:F,MATCH($C891,'Policy Characteristics'!$C:$C,0))),"",INDEX('Policy Characteristics'!F:F,MATCH($C891,'Policy Characteristics'!$C:$C,0)))</f>
        <v>0</v>
      </c>
      <c r="M891" s="285">
        <f>IF(ISBLANK(INDEX('Policy Characteristics'!G:G,MATCH($C891,'Policy Characteristics'!$C:$C,0))),"",INDEX('Policy Characteristics'!G:G,MATCH($C891,'Policy Characteristics'!$C:$C,0)))</f>
        <v>0.25</v>
      </c>
      <c r="N891" s="285">
        <f>IF(ISBLANK(INDEX('Policy Characteristics'!H:H,MATCH($C891,'Policy Characteristics'!$C:$C,0))),"",INDEX('Policy Characteristics'!H:H,MATCH($C891,'Policy Characteristics'!$C:$C,0)))</f>
        <v>0.01</v>
      </c>
      <c r="O891" s="272" t="str">
        <f>IF(ISBLANK(INDEX('Policy Characteristics'!I:I,MATCH($C891,'Policy Characteristics'!$C:$C,0))),"",INDEX('Policy Characteristics'!I:I,MATCH($C891,'Policy Characteristics'!$C:$C,0)))</f>
        <v>% reduction in energy use</v>
      </c>
      <c r="P891" s="272"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272" t="str">
        <f>IF(ISBLANK(INDEX('Policy Characteristics'!K:K,MATCH($C891,'Policy Characteristics'!$C:$C,0))),"",INDEX('Policy Characteristics'!K:K,MATCH($C891,'Policy Characteristics'!$C:$C,0)))</f>
        <v>industry-ag-main.html#eff-stds</v>
      </c>
      <c r="R891" s="272" t="str">
        <f>IF(ISBLANK(INDEX('Policy Characteristics'!L:L,MATCH($C891,'Policy Characteristics'!$C:$C,0))),"",INDEX('Policy Characteristics'!L:L,MATCH($C891,'Policy Characteristics'!$C:$C,0)))</f>
        <v>industry-energy-efficiency-standards.html</v>
      </c>
    </row>
    <row r="892" spans="1:18" s="4" customFormat="1" x14ac:dyDescent="0.25">
      <c r="A892" s="272" t="str">
        <f>IF(ISBLANK(INDEX('Policy Characteristics'!A:A,MATCH($C892,'Policy Characteristics'!$C:$C,0))),"",INDEX('Policy Characteristics'!A:A,MATCH($C892,'Policy Characteristics'!$C:$C,0)))</f>
        <v>Industry</v>
      </c>
      <c r="B892" s="272" t="str">
        <f>IF(ISBLANK(INDEX('Policy Characteristics'!B:B,MATCH($C892,'Policy Characteristics'!$C:$C,0))),"",INDEX('Policy Characteristics'!B:B,MATCH($C892,'Policy Characteristics'!$C:$C,0)))</f>
        <v>Industry Energy Efficiency Standards</v>
      </c>
      <c r="C892" s="274" t="str">
        <f t="shared" si="39"/>
        <v>Percentage Improvement in Eqpt Efficiency Standards above BAU</v>
      </c>
      <c r="D892" s="6" t="s">
        <v>3206</v>
      </c>
      <c r="E892" s="44" t="s">
        <v>2445</v>
      </c>
      <c r="F892" t="s">
        <v>3174</v>
      </c>
      <c r="G892" s="44" t="s">
        <v>2451</v>
      </c>
      <c r="H892" s="43">
        <v>1128</v>
      </c>
      <c r="I892" s="44" t="s">
        <v>46</v>
      </c>
      <c r="J892" s="274" t="str">
        <f>IF(ISBLANK(INDEX('Policy Characteristics'!D:D,MATCH($C892,'Policy Characteristics'!$C:$C,0))),"",INDEX('Policy Characteristics'!D:D,MATCH($C892,'Policy Characteristics'!$C:$C,0)))</f>
        <v>Industry Energy Efficiency Standards</v>
      </c>
      <c r="K892" s="272" t="str">
        <f>IF(ISBLANK(INDEX('Policy Characteristics'!E:E,MATCH($C892,'Policy Characteristics'!$C:$C,0))),"",INDEX('Policy Characteristics'!E:E,MATCH($C892,'Policy Characteristics'!$C:$C,0)))</f>
        <v>indst efficiency standards</v>
      </c>
      <c r="L892" s="285">
        <f>IF(ISBLANK(INDEX('Policy Characteristics'!F:F,MATCH($C892,'Policy Characteristics'!$C:$C,0))),"",INDEX('Policy Characteristics'!F:F,MATCH($C892,'Policy Characteristics'!$C:$C,0)))</f>
        <v>0</v>
      </c>
      <c r="M892" s="285">
        <f>IF(ISBLANK(INDEX('Policy Characteristics'!G:G,MATCH($C892,'Policy Characteristics'!$C:$C,0))),"",INDEX('Policy Characteristics'!G:G,MATCH($C892,'Policy Characteristics'!$C:$C,0)))</f>
        <v>0.25</v>
      </c>
      <c r="N892" s="285">
        <f>IF(ISBLANK(INDEX('Policy Characteristics'!H:H,MATCH($C892,'Policy Characteristics'!$C:$C,0))),"",INDEX('Policy Characteristics'!H:H,MATCH($C892,'Policy Characteristics'!$C:$C,0)))</f>
        <v>0.01</v>
      </c>
      <c r="O892" s="272" t="str">
        <f>IF(ISBLANK(INDEX('Policy Characteristics'!I:I,MATCH($C892,'Policy Characteristics'!$C:$C,0))),"",INDEX('Policy Characteristics'!I:I,MATCH($C892,'Policy Characteristics'!$C:$C,0)))</f>
        <v>% reduction in energy use</v>
      </c>
      <c r="P892" s="272"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272" t="str">
        <f>IF(ISBLANK(INDEX('Policy Characteristics'!K:K,MATCH($C892,'Policy Characteristics'!$C:$C,0))),"",INDEX('Policy Characteristics'!K:K,MATCH($C892,'Policy Characteristics'!$C:$C,0)))</f>
        <v>industry-ag-main.html#eff-stds</v>
      </c>
      <c r="R892" s="272" t="str">
        <f>IF(ISBLANK(INDEX('Policy Characteristics'!L:L,MATCH($C892,'Policy Characteristics'!$C:$C,0))),"",INDEX('Policy Characteristics'!L:L,MATCH($C892,'Policy Characteristics'!$C:$C,0)))</f>
        <v>industry-energy-efficiency-standards.html</v>
      </c>
    </row>
    <row r="893" spans="1:18" s="4" customFormat="1" x14ac:dyDescent="0.25">
      <c r="A893" s="272" t="str">
        <f>IF(ISBLANK(INDEX('Policy Characteristics'!A:A,MATCH($C893,'Policy Characteristics'!$C:$C,0))),"",INDEX('Policy Characteristics'!A:A,MATCH($C893,'Policy Characteristics'!$C:$C,0)))</f>
        <v>Industry</v>
      </c>
      <c r="B893" s="272" t="str">
        <f>IF(ISBLANK(INDEX('Policy Characteristics'!B:B,MATCH($C893,'Policy Characteristics'!$C:$C,0))),"",INDEX('Policy Characteristics'!B:B,MATCH($C893,'Policy Characteristics'!$C:$C,0)))</f>
        <v>Industry Energy Efficiency Standards</v>
      </c>
      <c r="C893" s="274" t="str">
        <f t="shared" si="39"/>
        <v>Percentage Improvement in Eqpt Efficiency Standards above BAU</v>
      </c>
      <c r="D893" s="6" t="s">
        <v>3206</v>
      </c>
      <c r="E893" s="44" t="s">
        <v>2446</v>
      </c>
      <c r="F893" t="s">
        <v>3174</v>
      </c>
      <c r="G893" s="44" t="s">
        <v>2454</v>
      </c>
      <c r="H893" s="43">
        <v>1129</v>
      </c>
      <c r="I893" s="44" t="s">
        <v>46</v>
      </c>
      <c r="J893" s="274" t="str">
        <f>IF(ISBLANK(INDEX('Policy Characteristics'!D:D,MATCH($C893,'Policy Characteristics'!$C:$C,0))),"",INDEX('Policy Characteristics'!D:D,MATCH($C893,'Policy Characteristics'!$C:$C,0)))</f>
        <v>Industry Energy Efficiency Standards</v>
      </c>
      <c r="K893" s="272" t="str">
        <f>IF(ISBLANK(INDEX('Policy Characteristics'!E:E,MATCH($C893,'Policy Characteristics'!$C:$C,0))),"",INDEX('Policy Characteristics'!E:E,MATCH($C893,'Policy Characteristics'!$C:$C,0)))</f>
        <v>indst efficiency standards</v>
      </c>
      <c r="L893" s="285">
        <f>IF(ISBLANK(INDEX('Policy Characteristics'!F:F,MATCH($C893,'Policy Characteristics'!$C:$C,0))),"",INDEX('Policy Characteristics'!F:F,MATCH($C893,'Policy Characteristics'!$C:$C,0)))</f>
        <v>0</v>
      </c>
      <c r="M893" s="285">
        <f>IF(ISBLANK(INDEX('Policy Characteristics'!G:G,MATCH($C893,'Policy Characteristics'!$C:$C,0))),"",INDEX('Policy Characteristics'!G:G,MATCH($C893,'Policy Characteristics'!$C:$C,0)))</f>
        <v>0.25</v>
      </c>
      <c r="N893" s="285">
        <f>IF(ISBLANK(INDEX('Policy Characteristics'!H:H,MATCH($C893,'Policy Characteristics'!$C:$C,0))),"",INDEX('Policy Characteristics'!H:H,MATCH($C893,'Policy Characteristics'!$C:$C,0)))</f>
        <v>0.01</v>
      </c>
      <c r="O893" s="272" t="str">
        <f>IF(ISBLANK(INDEX('Policy Characteristics'!I:I,MATCH($C893,'Policy Characteristics'!$C:$C,0))),"",INDEX('Policy Characteristics'!I:I,MATCH($C893,'Policy Characteristics'!$C:$C,0)))</f>
        <v>% reduction in energy use</v>
      </c>
      <c r="P893" s="272"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272" t="str">
        <f>IF(ISBLANK(INDEX('Policy Characteristics'!K:K,MATCH($C893,'Policy Characteristics'!$C:$C,0))),"",INDEX('Policy Characteristics'!K:K,MATCH($C893,'Policy Characteristics'!$C:$C,0)))</f>
        <v>industry-ag-main.html#eff-stds</v>
      </c>
      <c r="R893" s="272" t="str">
        <f>IF(ISBLANK(INDEX('Policy Characteristics'!L:L,MATCH($C893,'Policy Characteristics'!$C:$C,0))),"",INDEX('Policy Characteristics'!L:L,MATCH($C893,'Policy Characteristics'!$C:$C,0)))</f>
        <v>industry-energy-efficiency-standards.html</v>
      </c>
    </row>
    <row r="894" spans="1:18" s="4" customFormat="1" x14ac:dyDescent="0.25">
      <c r="A894" s="272" t="str">
        <f>IF(ISBLANK(INDEX('Policy Characteristics'!A:A,MATCH($C894,'Policy Characteristics'!$C:$C,0))),"",INDEX('Policy Characteristics'!A:A,MATCH($C894,'Policy Characteristics'!$C:$C,0)))</f>
        <v>Industry</v>
      </c>
      <c r="B894" s="272" t="str">
        <f>IF(ISBLANK(INDEX('Policy Characteristics'!B:B,MATCH($C894,'Policy Characteristics'!$C:$C,0))),"",INDEX('Policy Characteristics'!B:B,MATCH($C894,'Policy Characteristics'!$C:$C,0)))</f>
        <v>Industry Energy Efficiency Standards</v>
      </c>
      <c r="C894" s="274" t="str">
        <f t="shared" si="39"/>
        <v>Percentage Improvement in Eqpt Efficiency Standards above BAU</v>
      </c>
      <c r="D894" s="6" t="s">
        <v>3206</v>
      </c>
      <c r="E894" s="44" t="s">
        <v>2447</v>
      </c>
      <c r="F894" t="s">
        <v>3174</v>
      </c>
      <c r="G894" s="44" t="s">
        <v>2455</v>
      </c>
      <c r="H894" s="43">
        <v>1130</v>
      </c>
      <c r="I894" s="44" t="s">
        <v>46</v>
      </c>
      <c r="J894" s="274" t="str">
        <f>IF(ISBLANK(INDEX('Policy Characteristics'!D:D,MATCH($C894,'Policy Characteristics'!$C:$C,0))),"",INDEX('Policy Characteristics'!D:D,MATCH($C894,'Policy Characteristics'!$C:$C,0)))</f>
        <v>Industry Energy Efficiency Standards</v>
      </c>
      <c r="K894" s="272" t="str">
        <f>IF(ISBLANK(INDEX('Policy Characteristics'!E:E,MATCH($C894,'Policy Characteristics'!$C:$C,0))),"",INDEX('Policy Characteristics'!E:E,MATCH($C894,'Policy Characteristics'!$C:$C,0)))</f>
        <v>indst efficiency standards</v>
      </c>
      <c r="L894" s="285">
        <f>IF(ISBLANK(INDEX('Policy Characteristics'!F:F,MATCH($C894,'Policy Characteristics'!$C:$C,0))),"",INDEX('Policy Characteristics'!F:F,MATCH($C894,'Policy Characteristics'!$C:$C,0)))</f>
        <v>0</v>
      </c>
      <c r="M894" s="285">
        <f>IF(ISBLANK(INDEX('Policy Characteristics'!G:G,MATCH($C894,'Policy Characteristics'!$C:$C,0))),"",INDEX('Policy Characteristics'!G:G,MATCH($C894,'Policy Characteristics'!$C:$C,0)))</f>
        <v>0.25</v>
      </c>
      <c r="N894" s="285">
        <f>IF(ISBLANK(INDEX('Policy Characteristics'!H:H,MATCH($C894,'Policy Characteristics'!$C:$C,0))),"",INDEX('Policy Characteristics'!H:H,MATCH($C894,'Policy Characteristics'!$C:$C,0)))</f>
        <v>0.01</v>
      </c>
      <c r="O894" s="272" t="str">
        <f>IF(ISBLANK(INDEX('Policy Characteristics'!I:I,MATCH($C894,'Policy Characteristics'!$C:$C,0))),"",INDEX('Policy Characteristics'!I:I,MATCH($C894,'Policy Characteristics'!$C:$C,0)))</f>
        <v>% reduction in energy use</v>
      </c>
      <c r="P894" s="272"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272" t="str">
        <f>IF(ISBLANK(INDEX('Policy Characteristics'!K:K,MATCH($C894,'Policy Characteristics'!$C:$C,0))),"",INDEX('Policy Characteristics'!K:K,MATCH($C894,'Policy Characteristics'!$C:$C,0)))</f>
        <v>industry-ag-main.html#eff-stds</v>
      </c>
      <c r="R894" s="272" t="str">
        <f>IF(ISBLANK(INDEX('Policy Characteristics'!L:L,MATCH($C894,'Policy Characteristics'!$C:$C,0))),"",INDEX('Policy Characteristics'!L:L,MATCH($C894,'Policy Characteristics'!$C:$C,0)))</f>
        <v>industry-energy-efficiency-standards.html</v>
      </c>
    </row>
    <row r="895" spans="1:18" s="4" customFormat="1" x14ac:dyDescent="0.25">
      <c r="A895" s="272" t="str">
        <f>IF(ISBLANK(INDEX('Policy Characteristics'!A:A,MATCH($C895,'Policy Characteristics'!$C:$C,0))),"",INDEX('Policy Characteristics'!A:A,MATCH($C895,'Policy Characteristics'!$C:$C,0)))</f>
        <v>Industry</v>
      </c>
      <c r="B895" s="272" t="str">
        <f>IF(ISBLANK(INDEX('Policy Characteristics'!B:B,MATCH($C895,'Policy Characteristics'!$C:$C,0))),"",INDEX('Policy Characteristics'!B:B,MATCH($C895,'Policy Characteristics'!$C:$C,0)))</f>
        <v>Industry Energy Efficiency Standards</v>
      </c>
      <c r="C895" s="274" t="str">
        <f t="shared" si="39"/>
        <v>Percentage Improvement in Eqpt Efficiency Standards above BAU</v>
      </c>
      <c r="D895" s="6" t="s">
        <v>3206</v>
      </c>
      <c r="E895" s="44" t="s">
        <v>2448</v>
      </c>
      <c r="F895" t="s">
        <v>3174</v>
      </c>
      <c r="G895" s="44" t="s">
        <v>2452</v>
      </c>
      <c r="H895" s="43">
        <v>1131</v>
      </c>
      <c r="I895" s="44" t="s">
        <v>46</v>
      </c>
      <c r="J895" s="274" t="str">
        <f>IF(ISBLANK(INDEX('Policy Characteristics'!D:D,MATCH($C895,'Policy Characteristics'!$C:$C,0))),"",INDEX('Policy Characteristics'!D:D,MATCH($C895,'Policy Characteristics'!$C:$C,0)))</f>
        <v>Industry Energy Efficiency Standards</v>
      </c>
      <c r="K895" s="272" t="str">
        <f>IF(ISBLANK(INDEX('Policy Characteristics'!E:E,MATCH($C895,'Policy Characteristics'!$C:$C,0))),"",INDEX('Policy Characteristics'!E:E,MATCH($C895,'Policy Characteristics'!$C:$C,0)))</f>
        <v>indst efficiency standards</v>
      </c>
      <c r="L895" s="285">
        <f>IF(ISBLANK(INDEX('Policy Characteristics'!F:F,MATCH($C895,'Policy Characteristics'!$C:$C,0))),"",INDEX('Policy Characteristics'!F:F,MATCH($C895,'Policy Characteristics'!$C:$C,0)))</f>
        <v>0</v>
      </c>
      <c r="M895" s="285">
        <f>IF(ISBLANK(INDEX('Policy Characteristics'!G:G,MATCH($C895,'Policy Characteristics'!$C:$C,0))),"",INDEX('Policy Characteristics'!G:G,MATCH($C895,'Policy Characteristics'!$C:$C,0)))</f>
        <v>0.25</v>
      </c>
      <c r="N895" s="285">
        <f>IF(ISBLANK(INDEX('Policy Characteristics'!H:H,MATCH($C895,'Policy Characteristics'!$C:$C,0))),"",INDEX('Policy Characteristics'!H:H,MATCH($C895,'Policy Characteristics'!$C:$C,0)))</f>
        <v>0.01</v>
      </c>
      <c r="O895" s="272" t="str">
        <f>IF(ISBLANK(INDEX('Policy Characteristics'!I:I,MATCH($C895,'Policy Characteristics'!$C:$C,0))),"",INDEX('Policy Characteristics'!I:I,MATCH($C895,'Policy Characteristics'!$C:$C,0)))</f>
        <v>% reduction in energy use</v>
      </c>
      <c r="P895" s="272"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272" t="str">
        <f>IF(ISBLANK(INDEX('Policy Characteristics'!K:K,MATCH($C895,'Policy Characteristics'!$C:$C,0))),"",INDEX('Policy Characteristics'!K:K,MATCH($C895,'Policy Characteristics'!$C:$C,0)))</f>
        <v>industry-ag-main.html#eff-stds</v>
      </c>
      <c r="R895" s="272" t="str">
        <f>IF(ISBLANK(INDEX('Policy Characteristics'!L:L,MATCH($C895,'Policy Characteristics'!$C:$C,0))),"",INDEX('Policy Characteristics'!L:L,MATCH($C895,'Policy Characteristics'!$C:$C,0)))</f>
        <v>industry-energy-efficiency-standards.html</v>
      </c>
    </row>
    <row r="896" spans="1:18" s="4" customFormat="1" x14ac:dyDescent="0.25">
      <c r="A896" s="272" t="str">
        <f>IF(ISBLANK(INDEX('Policy Characteristics'!A:A,MATCH($C896,'Policy Characteristics'!$C:$C,0))),"",INDEX('Policy Characteristics'!A:A,MATCH($C896,'Policy Characteristics'!$C:$C,0)))</f>
        <v>Industry</v>
      </c>
      <c r="B896" s="272" t="str">
        <f>IF(ISBLANK(INDEX('Policy Characteristics'!B:B,MATCH($C896,'Policy Characteristics'!$C:$C,0))),"",INDEX('Policy Characteristics'!B:B,MATCH($C896,'Policy Characteristics'!$C:$C,0)))</f>
        <v>Industry Energy Efficiency Standards</v>
      </c>
      <c r="C896" s="274" t="str">
        <f t="shared" si="39"/>
        <v>Percentage Improvement in Eqpt Efficiency Standards above BAU</v>
      </c>
      <c r="D896" s="6" t="s">
        <v>3206</v>
      </c>
      <c r="E896" s="44" t="s">
        <v>2449</v>
      </c>
      <c r="F896" t="s">
        <v>3174</v>
      </c>
      <c r="G896" s="44" t="s">
        <v>2453</v>
      </c>
      <c r="H896" s="43">
        <v>1132</v>
      </c>
      <c r="I896" s="44" t="s">
        <v>46</v>
      </c>
      <c r="J896" s="274" t="str">
        <f>IF(ISBLANK(INDEX('Policy Characteristics'!D:D,MATCH($C896,'Policy Characteristics'!$C:$C,0))),"",INDEX('Policy Characteristics'!D:D,MATCH($C896,'Policy Characteristics'!$C:$C,0)))</f>
        <v>Industry Energy Efficiency Standards</v>
      </c>
      <c r="K896" s="272" t="str">
        <f>IF(ISBLANK(INDEX('Policy Characteristics'!E:E,MATCH($C896,'Policy Characteristics'!$C:$C,0))),"",INDEX('Policy Characteristics'!E:E,MATCH($C896,'Policy Characteristics'!$C:$C,0)))</f>
        <v>indst efficiency standards</v>
      </c>
      <c r="L896" s="285">
        <f>IF(ISBLANK(INDEX('Policy Characteristics'!F:F,MATCH($C896,'Policy Characteristics'!$C:$C,0))),"",INDEX('Policy Characteristics'!F:F,MATCH($C896,'Policy Characteristics'!$C:$C,0)))</f>
        <v>0</v>
      </c>
      <c r="M896" s="285">
        <f>IF(ISBLANK(INDEX('Policy Characteristics'!G:G,MATCH($C896,'Policy Characteristics'!$C:$C,0))),"",INDEX('Policy Characteristics'!G:G,MATCH($C896,'Policy Characteristics'!$C:$C,0)))</f>
        <v>0.25</v>
      </c>
      <c r="N896" s="285">
        <f>IF(ISBLANK(INDEX('Policy Characteristics'!H:H,MATCH($C896,'Policy Characteristics'!$C:$C,0))),"",INDEX('Policy Characteristics'!H:H,MATCH($C896,'Policy Characteristics'!$C:$C,0)))</f>
        <v>0.01</v>
      </c>
      <c r="O896" s="272" t="str">
        <f>IF(ISBLANK(INDEX('Policy Characteristics'!I:I,MATCH($C896,'Policy Characteristics'!$C:$C,0))),"",INDEX('Policy Characteristics'!I:I,MATCH($C896,'Policy Characteristics'!$C:$C,0)))</f>
        <v>% reduction in energy use</v>
      </c>
      <c r="P896" s="272"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272" t="str">
        <f>IF(ISBLANK(INDEX('Policy Characteristics'!K:K,MATCH($C896,'Policy Characteristics'!$C:$C,0))),"",INDEX('Policy Characteristics'!K:K,MATCH($C896,'Policy Characteristics'!$C:$C,0)))</f>
        <v>industry-ag-main.html#eff-stds</v>
      </c>
      <c r="R896" s="272" t="str">
        <f>IF(ISBLANK(INDEX('Policy Characteristics'!L:L,MATCH($C896,'Policy Characteristics'!$C:$C,0))),"",INDEX('Policy Characteristics'!L:L,MATCH($C896,'Policy Characteristics'!$C:$C,0)))</f>
        <v>industry-energy-efficiency-standards.html</v>
      </c>
    </row>
    <row r="897" spans="1:18" s="4" customFormat="1" x14ac:dyDescent="0.25">
      <c r="A897" s="272" t="str">
        <f>IF(ISBLANK(INDEX('Policy Characteristics'!A:A,MATCH($C897,'Policy Characteristics'!$C:$C,0))),"",INDEX('Policy Characteristics'!A:A,MATCH($C897,'Policy Characteristics'!$C:$C,0)))</f>
        <v>Industry</v>
      </c>
      <c r="B897" s="272" t="str">
        <f>IF(ISBLANK(INDEX('Policy Characteristics'!B:B,MATCH($C897,'Policy Characteristics'!$C:$C,0))),"",INDEX('Policy Characteristics'!B:B,MATCH($C897,'Policy Characteristics'!$C:$C,0)))</f>
        <v>Industry Energy Efficiency Standards</v>
      </c>
      <c r="C897" s="274" t="str">
        <f t="shared" si="39"/>
        <v>Percentage Improvement in Eqpt Efficiency Standards above BAU</v>
      </c>
      <c r="D897" s="6" t="s">
        <v>3206</v>
      </c>
      <c r="E897" s="44" t="s">
        <v>2450</v>
      </c>
      <c r="F897" t="s">
        <v>3174</v>
      </c>
      <c r="G897" s="44" t="s">
        <v>2456</v>
      </c>
      <c r="H897" s="43">
        <v>1133</v>
      </c>
      <c r="I897" s="44" t="s">
        <v>46</v>
      </c>
      <c r="J897" s="274" t="str">
        <f>IF(ISBLANK(INDEX('Policy Characteristics'!D:D,MATCH($C897,'Policy Characteristics'!$C:$C,0))),"",INDEX('Policy Characteristics'!D:D,MATCH($C897,'Policy Characteristics'!$C:$C,0)))</f>
        <v>Industry Energy Efficiency Standards</v>
      </c>
      <c r="K897" s="272" t="str">
        <f>IF(ISBLANK(INDEX('Policy Characteristics'!E:E,MATCH($C897,'Policy Characteristics'!$C:$C,0))),"",INDEX('Policy Characteristics'!E:E,MATCH($C897,'Policy Characteristics'!$C:$C,0)))</f>
        <v>indst efficiency standards</v>
      </c>
      <c r="L897" s="285">
        <f>IF(ISBLANK(INDEX('Policy Characteristics'!F:F,MATCH($C897,'Policy Characteristics'!$C:$C,0))),"",INDEX('Policy Characteristics'!F:F,MATCH($C897,'Policy Characteristics'!$C:$C,0)))</f>
        <v>0</v>
      </c>
      <c r="M897" s="285">
        <f>IF(ISBLANK(INDEX('Policy Characteristics'!G:G,MATCH($C897,'Policy Characteristics'!$C:$C,0))),"",INDEX('Policy Characteristics'!G:G,MATCH($C897,'Policy Characteristics'!$C:$C,0)))</f>
        <v>0.25</v>
      </c>
      <c r="N897" s="285">
        <f>IF(ISBLANK(INDEX('Policy Characteristics'!H:H,MATCH($C897,'Policy Characteristics'!$C:$C,0))),"",INDEX('Policy Characteristics'!H:H,MATCH($C897,'Policy Characteristics'!$C:$C,0)))</f>
        <v>0.01</v>
      </c>
      <c r="O897" s="272" t="str">
        <f>IF(ISBLANK(INDEX('Policy Characteristics'!I:I,MATCH($C897,'Policy Characteristics'!$C:$C,0))),"",INDEX('Policy Characteristics'!I:I,MATCH($C897,'Policy Characteristics'!$C:$C,0)))</f>
        <v>% reduction in energy use</v>
      </c>
      <c r="P897" s="272"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272" t="str">
        <f>IF(ISBLANK(INDEX('Policy Characteristics'!K:K,MATCH($C897,'Policy Characteristics'!$C:$C,0))),"",INDEX('Policy Characteristics'!K:K,MATCH($C897,'Policy Characteristics'!$C:$C,0)))</f>
        <v>industry-ag-main.html#eff-stds</v>
      </c>
      <c r="R897" s="272" t="str">
        <f>IF(ISBLANK(INDEX('Policy Characteristics'!L:L,MATCH($C897,'Policy Characteristics'!$C:$C,0))),"",INDEX('Policy Characteristics'!L:L,MATCH($C897,'Policy Characteristics'!$C:$C,0)))</f>
        <v>industry-energy-efficiency-standards.html</v>
      </c>
    </row>
    <row r="898" spans="1:18" s="4" customFormat="1" x14ac:dyDescent="0.25">
      <c r="A898" s="272" t="str">
        <f>IF(ISBLANK(INDEX('Policy Characteristics'!A:A,MATCH($C898,'Policy Characteristics'!$C:$C,0))),"",INDEX('Policy Characteristics'!A:A,MATCH($C898,'Policy Characteristics'!$C:$C,0)))</f>
        <v>Industry</v>
      </c>
      <c r="B898" s="272" t="str">
        <f>IF(ISBLANK(INDEX('Policy Characteristics'!B:B,MATCH($C898,'Policy Characteristics'!$C:$C,0))),"",INDEX('Policy Characteristics'!B:B,MATCH($C898,'Policy Characteristics'!$C:$C,0)))</f>
        <v>Industry Energy Efficiency Standards</v>
      </c>
      <c r="C898" s="274" t="str">
        <f t="shared" si="39"/>
        <v>Percentage Improvement in Eqpt Efficiency Standards above BAU</v>
      </c>
      <c r="D898" s="6" t="s">
        <v>3206</v>
      </c>
      <c r="E898" s="44" t="s">
        <v>2786</v>
      </c>
      <c r="F898" t="s">
        <v>3174</v>
      </c>
      <c r="G898" s="44" t="s">
        <v>2789</v>
      </c>
      <c r="H898" s="43">
        <v>1134</v>
      </c>
      <c r="I898" s="44" t="s">
        <v>46</v>
      </c>
      <c r="J898" s="274" t="str">
        <f>IF(ISBLANK(INDEX('Policy Characteristics'!D:D,MATCH($C898,'Policy Characteristics'!$C:$C,0))),"",INDEX('Policy Characteristics'!D:D,MATCH($C898,'Policy Characteristics'!$C:$C,0)))</f>
        <v>Industry Energy Efficiency Standards</v>
      </c>
      <c r="K898" s="272" t="str">
        <f>IF(ISBLANK(INDEX('Policy Characteristics'!E:E,MATCH($C898,'Policy Characteristics'!$C:$C,0))),"",INDEX('Policy Characteristics'!E:E,MATCH($C898,'Policy Characteristics'!$C:$C,0)))</f>
        <v>indst efficiency standards</v>
      </c>
      <c r="L898" s="285">
        <f>IF(ISBLANK(INDEX('Policy Characteristics'!F:F,MATCH($C898,'Policy Characteristics'!$C:$C,0))),"",INDEX('Policy Characteristics'!F:F,MATCH($C898,'Policy Characteristics'!$C:$C,0)))</f>
        <v>0</v>
      </c>
      <c r="M898" s="285">
        <f>IF(ISBLANK(INDEX('Policy Characteristics'!G:G,MATCH($C898,'Policy Characteristics'!$C:$C,0))),"",INDEX('Policy Characteristics'!G:G,MATCH($C898,'Policy Characteristics'!$C:$C,0)))</f>
        <v>0.25</v>
      </c>
      <c r="N898" s="285">
        <f>IF(ISBLANK(INDEX('Policy Characteristics'!H:H,MATCH($C898,'Policy Characteristics'!$C:$C,0))),"",INDEX('Policy Characteristics'!H:H,MATCH($C898,'Policy Characteristics'!$C:$C,0)))</f>
        <v>0.01</v>
      </c>
      <c r="O898" s="272" t="str">
        <f>IF(ISBLANK(INDEX('Policy Characteristics'!I:I,MATCH($C898,'Policy Characteristics'!$C:$C,0))),"",INDEX('Policy Characteristics'!I:I,MATCH($C898,'Policy Characteristics'!$C:$C,0)))</f>
        <v>% reduction in energy use</v>
      </c>
      <c r="P898" s="272"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272" t="str">
        <f>IF(ISBLANK(INDEX('Policy Characteristics'!K:K,MATCH($C898,'Policy Characteristics'!$C:$C,0))),"",INDEX('Policy Characteristics'!K:K,MATCH($C898,'Policy Characteristics'!$C:$C,0)))</f>
        <v>industry-ag-main.html#eff-stds</v>
      </c>
      <c r="R898" s="272" t="str">
        <f>IF(ISBLANK(INDEX('Policy Characteristics'!L:L,MATCH($C898,'Policy Characteristics'!$C:$C,0))),"",INDEX('Policy Characteristics'!L:L,MATCH($C898,'Policy Characteristics'!$C:$C,0)))</f>
        <v>industry-energy-efficiency-standards.html</v>
      </c>
    </row>
    <row r="899" spans="1:18" s="4" customFormat="1" x14ac:dyDescent="0.25">
      <c r="A899" s="272" t="str">
        <f>IF(ISBLANK(INDEX('Policy Characteristics'!A:A,MATCH($C899,'Policy Characteristics'!$C:$C,0))),"",INDEX('Policy Characteristics'!A:A,MATCH($C899,'Policy Characteristics'!$C:$C,0)))</f>
        <v>Industry</v>
      </c>
      <c r="B899" s="272" t="str">
        <f>IF(ISBLANK(INDEX('Policy Characteristics'!B:B,MATCH($C899,'Policy Characteristics'!$C:$C,0))),"",INDEX('Policy Characteristics'!B:B,MATCH($C899,'Policy Characteristics'!$C:$C,0)))</f>
        <v>Industry Energy Efficiency Standards</v>
      </c>
      <c r="C899" s="274" t="str">
        <f t="shared" si="39"/>
        <v>Percentage Improvement in Eqpt Efficiency Standards above BAU</v>
      </c>
      <c r="D899" s="6" t="s">
        <v>3206</v>
      </c>
      <c r="E899" s="44" t="s">
        <v>2787</v>
      </c>
      <c r="F899" t="s">
        <v>3174</v>
      </c>
      <c r="G899" s="44" t="s">
        <v>2791</v>
      </c>
      <c r="H899" s="43">
        <v>1135</v>
      </c>
      <c r="I899" s="44" t="s">
        <v>46</v>
      </c>
      <c r="J899" s="274" t="str">
        <f>IF(ISBLANK(INDEX('Policy Characteristics'!D:D,MATCH($C899,'Policy Characteristics'!$C:$C,0))),"",INDEX('Policy Characteristics'!D:D,MATCH($C899,'Policy Characteristics'!$C:$C,0)))</f>
        <v>Industry Energy Efficiency Standards</v>
      </c>
      <c r="K899" s="272" t="str">
        <f>IF(ISBLANK(INDEX('Policy Characteristics'!E:E,MATCH($C899,'Policy Characteristics'!$C:$C,0))),"",INDEX('Policy Characteristics'!E:E,MATCH($C899,'Policy Characteristics'!$C:$C,0)))</f>
        <v>indst efficiency standards</v>
      </c>
      <c r="L899" s="285">
        <f>IF(ISBLANK(INDEX('Policy Characteristics'!F:F,MATCH($C899,'Policy Characteristics'!$C:$C,0))),"",INDEX('Policy Characteristics'!F:F,MATCH($C899,'Policy Characteristics'!$C:$C,0)))</f>
        <v>0</v>
      </c>
      <c r="M899" s="285">
        <f>IF(ISBLANK(INDEX('Policy Characteristics'!G:G,MATCH($C899,'Policy Characteristics'!$C:$C,0))),"",INDEX('Policy Characteristics'!G:G,MATCH($C899,'Policy Characteristics'!$C:$C,0)))</f>
        <v>0.25</v>
      </c>
      <c r="N899" s="285">
        <f>IF(ISBLANK(INDEX('Policy Characteristics'!H:H,MATCH($C899,'Policy Characteristics'!$C:$C,0))),"",INDEX('Policy Characteristics'!H:H,MATCH($C899,'Policy Characteristics'!$C:$C,0)))</f>
        <v>0.01</v>
      </c>
      <c r="O899" s="272" t="str">
        <f>IF(ISBLANK(INDEX('Policy Characteristics'!I:I,MATCH($C899,'Policy Characteristics'!$C:$C,0))),"",INDEX('Policy Characteristics'!I:I,MATCH($C899,'Policy Characteristics'!$C:$C,0)))</f>
        <v>% reduction in energy use</v>
      </c>
      <c r="P899" s="272"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272" t="str">
        <f>IF(ISBLANK(INDEX('Policy Characteristics'!K:K,MATCH($C899,'Policy Characteristics'!$C:$C,0))),"",INDEX('Policy Characteristics'!K:K,MATCH($C899,'Policy Characteristics'!$C:$C,0)))</f>
        <v>industry-ag-main.html#eff-stds</v>
      </c>
      <c r="R899" s="272" t="str">
        <f>IF(ISBLANK(INDEX('Policy Characteristics'!L:L,MATCH($C899,'Policy Characteristics'!$C:$C,0))),"",INDEX('Policy Characteristics'!L:L,MATCH($C899,'Policy Characteristics'!$C:$C,0)))</f>
        <v>industry-energy-efficiency-standards.html</v>
      </c>
    </row>
    <row r="900" spans="1:18" s="4" customFormat="1" x14ac:dyDescent="0.25">
      <c r="A900" s="272" t="str">
        <f>IF(ISBLANK(INDEX('Policy Characteristics'!A:A,MATCH($C900,'Policy Characteristics'!$C:$C,0))),"",INDEX('Policy Characteristics'!A:A,MATCH($C900,'Policy Characteristics'!$C:$C,0)))</f>
        <v>Industry</v>
      </c>
      <c r="B900" s="272" t="str">
        <f>IF(ISBLANK(INDEX('Policy Characteristics'!B:B,MATCH($C900,'Policy Characteristics'!$C:$C,0))),"",INDEX('Policy Characteristics'!B:B,MATCH($C900,'Policy Characteristics'!$C:$C,0)))</f>
        <v>Industry Energy Efficiency Standards</v>
      </c>
      <c r="C900" s="274" t="str">
        <f t="shared" si="39"/>
        <v>Percentage Improvement in Eqpt Efficiency Standards above BAU</v>
      </c>
      <c r="D900" s="6" t="s">
        <v>3206</v>
      </c>
      <c r="E900" s="44" t="s">
        <v>2788</v>
      </c>
      <c r="F900" t="s">
        <v>3174</v>
      </c>
      <c r="G900" s="44" t="s">
        <v>2792</v>
      </c>
      <c r="H900" s="43">
        <v>1136</v>
      </c>
      <c r="I900" s="44" t="s">
        <v>46</v>
      </c>
      <c r="J900" s="274" t="str">
        <f>IF(ISBLANK(INDEX('Policy Characteristics'!D:D,MATCH($C900,'Policy Characteristics'!$C:$C,0))),"",INDEX('Policy Characteristics'!D:D,MATCH($C900,'Policy Characteristics'!$C:$C,0)))</f>
        <v>Industry Energy Efficiency Standards</v>
      </c>
      <c r="K900" s="272" t="str">
        <f>IF(ISBLANK(INDEX('Policy Characteristics'!E:E,MATCH($C900,'Policy Characteristics'!$C:$C,0))),"",INDEX('Policy Characteristics'!E:E,MATCH($C900,'Policy Characteristics'!$C:$C,0)))</f>
        <v>indst efficiency standards</v>
      </c>
      <c r="L900" s="285">
        <f>IF(ISBLANK(INDEX('Policy Characteristics'!F:F,MATCH($C900,'Policy Characteristics'!$C:$C,0))),"",INDEX('Policy Characteristics'!F:F,MATCH($C900,'Policy Characteristics'!$C:$C,0)))</f>
        <v>0</v>
      </c>
      <c r="M900" s="285">
        <f>IF(ISBLANK(INDEX('Policy Characteristics'!G:G,MATCH($C900,'Policy Characteristics'!$C:$C,0))),"",INDEX('Policy Characteristics'!G:G,MATCH($C900,'Policy Characteristics'!$C:$C,0)))</f>
        <v>0.25</v>
      </c>
      <c r="N900" s="285">
        <f>IF(ISBLANK(INDEX('Policy Characteristics'!H:H,MATCH($C900,'Policy Characteristics'!$C:$C,0))),"",INDEX('Policy Characteristics'!H:H,MATCH($C900,'Policy Characteristics'!$C:$C,0)))</f>
        <v>0.01</v>
      </c>
      <c r="O900" s="272" t="str">
        <f>IF(ISBLANK(INDEX('Policy Characteristics'!I:I,MATCH($C900,'Policy Characteristics'!$C:$C,0))),"",INDEX('Policy Characteristics'!I:I,MATCH($C900,'Policy Characteristics'!$C:$C,0)))</f>
        <v>% reduction in energy use</v>
      </c>
      <c r="P900" s="272"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272" t="str">
        <f>IF(ISBLANK(INDEX('Policy Characteristics'!K:K,MATCH($C900,'Policy Characteristics'!$C:$C,0))),"",INDEX('Policy Characteristics'!K:K,MATCH($C900,'Policy Characteristics'!$C:$C,0)))</f>
        <v>industry-ag-main.html#eff-stds</v>
      </c>
      <c r="R900" s="272" t="str">
        <f>IF(ISBLANK(INDEX('Policy Characteristics'!L:L,MATCH($C900,'Policy Characteristics'!$C:$C,0))),"",INDEX('Policy Characteristics'!L:L,MATCH($C900,'Policy Characteristics'!$C:$C,0)))</f>
        <v>industry-energy-efficiency-standards.html</v>
      </c>
    </row>
    <row r="901" spans="1:18" s="4" customFormat="1" x14ac:dyDescent="0.25">
      <c r="A901" s="272" t="str">
        <f>IF(ISBLANK(INDEX('Policy Characteristics'!A:A,MATCH($C901,'Policy Characteristics'!$C:$C,0))),"",INDEX('Policy Characteristics'!A:A,MATCH($C901,'Policy Characteristics'!$C:$C,0)))</f>
        <v>Industry</v>
      </c>
      <c r="B901" s="272" t="str">
        <f>IF(ISBLANK(INDEX('Policy Characteristics'!B:B,MATCH($C901,'Policy Characteristics'!$C:$C,0))),"",INDEX('Policy Characteristics'!B:B,MATCH($C901,'Policy Characteristics'!$C:$C,0)))</f>
        <v>Industry Energy Efficiency Standards</v>
      </c>
      <c r="C901" s="274" t="str">
        <f t="shared" si="39"/>
        <v>Percentage Improvement in Eqpt Efficiency Standards above BAU</v>
      </c>
      <c r="D901" s="6" t="s">
        <v>3206</v>
      </c>
      <c r="E901" s="44" t="s">
        <v>2785</v>
      </c>
      <c r="F901" t="s">
        <v>3174</v>
      </c>
      <c r="G901" s="44" t="s">
        <v>2790</v>
      </c>
      <c r="H901" s="43">
        <v>1137</v>
      </c>
      <c r="I901" s="44" t="s">
        <v>46</v>
      </c>
      <c r="J901" s="274" t="str">
        <f>IF(ISBLANK(INDEX('Policy Characteristics'!D:D,MATCH($C901,'Policy Characteristics'!$C:$C,0))),"",INDEX('Policy Characteristics'!D:D,MATCH($C901,'Policy Characteristics'!$C:$C,0)))</f>
        <v>Industry Energy Efficiency Standards</v>
      </c>
      <c r="K901" s="272" t="str">
        <f>IF(ISBLANK(INDEX('Policy Characteristics'!E:E,MATCH($C901,'Policy Characteristics'!$C:$C,0))),"",INDEX('Policy Characteristics'!E:E,MATCH($C901,'Policy Characteristics'!$C:$C,0)))</f>
        <v>indst efficiency standards</v>
      </c>
      <c r="L901" s="285">
        <f>IF(ISBLANK(INDEX('Policy Characteristics'!F:F,MATCH($C901,'Policy Characteristics'!$C:$C,0))),"",INDEX('Policy Characteristics'!F:F,MATCH($C901,'Policy Characteristics'!$C:$C,0)))</f>
        <v>0</v>
      </c>
      <c r="M901" s="285">
        <f>IF(ISBLANK(INDEX('Policy Characteristics'!G:G,MATCH($C901,'Policy Characteristics'!$C:$C,0))),"",INDEX('Policy Characteristics'!G:G,MATCH($C901,'Policy Characteristics'!$C:$C,0)))</f>
        <v>0.25</v>
      </c>
      <c r="N901" s="285">
        <f>IF(ISBLANK(INDEX('Policy Characteristics'!H:H,MATCH($C901,'Policy Characteristics'!$C:$C,0))),"",INDEX('Policy Characteristics'!H:H,MATCH($C901,'Policy Characteristics'!$C:$C,0)))</f>
        <v>0.01</v>
      </c>
      <c r="O901" s="272" t="str">
        <f>IF(ISBLANK(INDEX('Policy Characteristics'!I:I,MATCH($C901,'Policy Characteristics'!$C:$C,0))),"",INDEX('Policy Characteristics'!I:I,MATCH($C901,'Policy Characteristics'!$C:$C,0)))</f>
        <v>% reduction in energy use</v>
      </c>
      <c r="P901" s="272"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272" t="str">
        <f>IF(ISBLANK(INDEX('Policy Characteristics'!K:K,MATCH($C901,'Policy Characteristics'!$C:$C,0))),"",INDEX('Policy Characteristics'!K:K,MATCH($C901,'Policy Characteristics'!$C:$C,0)))</f>
        <v>industry-ag-main.html#eff-stds</v>
      </c>
      <c r="R901" s="272" t="str">
        <f>IF(ISBLANK(INDEX('Policy Characteristics'!L:L,MATCH($C901,'Policy Characteristics'!$C:$C,0))),"",INDEX('Policy Characteristics'!L:L,MATCH($C901,'Policy Characteristics'!$C:$C,0)))</f>
        <v>industry-energy-efficiency-standards.html</v>
      </c>
    </row>
    <row r="902" spans="1:18" s="4" customFormat="1" x14ac:dyDescent="0.25">
      <c r="A902" s="272" t="str">
        <f>IF(ISBLANK(INDEX('Policy Characteristics'!A:A,MATCH($C902,'Policy Characteristics'!$C:$C,0))),"",INDEX('Policy Characteristics'!A:A,MATCH($C902,'Policy Characteristics'!$C:$C,0)))</f>
        <v>Industry</v>
      </c>
      <c r="B902" s="272" t="str">
        <f>IF(ISBLANK(INDEX('Policy Characteristics'!B:B,MATCH($C902,'Policy Characteristics'!$C:$C,0))),"",INDEX('Policy Characteristics'!B:B,MATCH($C902,'Policy Characteristics'!$C:$C,0)))</f>
        <v>Industry Energy Efficiency Standards</v>
      </c>
      <c r="C902" s="274" t="str">
        <f t="shared" si="39"/>
        <v>Percentage Improvement in Eqpt Efficiency Standards above BAU</v>
      </c>
      <c r="D902" s="6" t="s">
        <v>3207</v>
      </c>
      <c r="E902" s="44" t="s">
        <v>2445</v>
      </c>
      <c r="F902" t="s">
        <v>3175</v>
      </c>
      <c r="G902" s="44" t="s">
        <v>2451</v>
      </c>
      <c r="H902" s="43">
        <v>1138</v>
      </c>
      <c r="I902" s="44" t="s">
        <v>46</v>
      </c>
      <c r="J902" s="274" t="str">
        <f>IF(ISBLANK(INDEX('Policy Characteristics'!D:D,MATCH($C902,'Policy Characteristics'!$C:$C,0))),"",INDEX('Policy Characteristics'!D:D,MATCH($C902,'Policy Characteristics'!$C:$C,0)))</f>
        <v>Industry Energy Efficiency Standards</v>
      </c>
      <c r="K902" s="272" t="str">
        <f>IF(ISBLANK(INDEX('Policy Characteristics'!E:E,MATCH($C902,'Policy Characteristics'!$C:$C,0))),"",INDEX('Policy Characteristics'!E:E,MATCH($C902,'Policy Characteristics'!$C:$C,0)))</f>
        <v>indst efficiency standards</v>
      </c>
      <c r="L902" s="285">
        <f>IF(ISBLANK(INDEX('Policy Characteristics'!F:F,MATCH($C902,'Policy Characteristics'!$C:$C,0))),"",INDEX('Policy Characteristics'!F:F,MATCH($C902,'Policy Characteristics'!$C:$C,0)))</f>
        <v>0</v>
      </c>
      <c r="M902" s="285">
        <f>IF(ISBLANK(INDEX('Policy Characteristics'!G:G,MATCH($C902,'Policy Characteristics'!$C:$C,0))),"",INDEX('Policy Characteristics'!G:G,MATCH($C902,'Policy Characteristics'!$C:$C,0)))</f>
        <v>0.25</v>
      </c>
      <c r="N902" s="285">
        <f>IF(ISBLANK(INDEX('Policy Characteristics'!H:H,MATCH($C902,'Policy Characteristics'!$C:$C,0))),"",INDEX('Policy Characteristics'!H:H,MATCH($C902,'Policy Characteristics'!$C:$C,0)))</f>
        <v>0.01</v>
      </c>
      <c r="O902" s="272" t="str">
        <f>IF(ISBLANK(INDEX('Policy Characteristics'!I:I,MATCH($C902,'Policy Characteristics'!$C:$C,0))),"",INDEX('Policy Characteristics'!I:I,MATCH($C902,'Policy Characteristics'!$C:$C,0)))</f>
        <v>% reduction in energy use</v>
      </c>
      <c r="P902" s="272"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272" t="str">
        <f>IF(ISBLANK(INDEX('Policy Characteristics'!K:K,MATCH($C902,'Policy Characteristics'!$C:$C,0))),"",INDEX('Policy Characteristics'!K:K,MATCH($C902,'Policy Characteristics'!$C:$C,0)))</f>
        <v>industry-ag-main.html#eff-stds</v>
      </c>
      <c r="R902" s="272" t="str">
        <f>IF(ISBLANK(INDEX('Policy Characteristics'!L:L,MATCH($C902,'Policy Characteristics'!$C:$C,0))),"",INDEX('Policy Characteristics'!L:L,MATCH($C902,'Policy Characteristics'!$C:$C,0)))</f>
        <v>industry-energy-efficiency-standards.html</v>
      </c>
    </row>
    <row r="903" spans="1:18" s="4" customFormat="1" x14ac:dyDescent="0.25">
      <c r="A903" s="272" t="str">
        <f>IF(ISBLANK(INDEX('Policy Characteristics'!A:A,MATCH($C903,'Policy Characteristics'!$C:$C,0))),"",INDEX('Policy Characteristics'!A:A,MATCH($C903,'Policy Characteristics'!$C:$C,0)))</f>
        <v>Industry</v>
      </c>
      <c r="B903" s="272" t="str">
        <f>IF(ISBLANK(INDEX('Policy Characteristics'!B:B,MATCH($C903,'Policy Characteristics'!$C:$C,0))),"",INDEX('Policy Characteristics'!B:B,MATCH($C903,'Policy Characteristics'!$C:$C,0)))</f>
        <v>Industry Energy Efficiency Standards</v>
      </c>
      <c r="C903" s="274" t="str">
        <f t="shared" si="39"/>
        <v>Percentage Improvement in Eqpt Efficiency Standards above BAU</v>
      </c>
      <c r="D903" s="6" t="s">
        <v>3207</v>
      </c>
      <c r="E903" s="44" t="s">
        <v>2446</v>
      </c>
      <c r="F903" t="s">
        <v>3175</v>
      </c>
      <c r="G903" s="44" t="s">
        <v>2454</v>
      </c>
      <c r="H903" s="43">
        <v>1139</v>
      </c>
      <c r="I903" s="44" t="s">
        <v>46</v>
      </c>
      <c r="J903" s="274" t="str">
        <f>IF(ISBLANK(INDEX('Policy Characteristics'!D:D,MATCH($C903,'Policy Characteristics'!$C:$C,0))),"",INDEX('Policy Characteristics'!D:D,MATCH($C903,'Policy Characteristics'!$C:$C,0)))</f>
        <v>Industry Energy Efficiency Standards</v>
      </c>
      <c r="K903" s="272" t="str">
        <f>IF(ISBLANK(INDEX('Policy Characteristics'!E:E,MATCH($C903,'Policy Characteristics'!$C:$C,0))),"",INDEX('Policy Characteristics'!E:E,MATCH($C903,'Policy Characteristics'!$C:$C,0)))</f>
        <v>indst efficiency standards</v>
      </c>
      <c r="L903" s="285">
        <f>IF(ISBLANK(INDEX('Policy Characteristics'!F:F,MATCH($C903,'Policy Characteristics'!$C:$C,0))),"",INDEX('Policy Characteristics'!F:F,MATCH($C903,'Policy Characteristics'!$C:$C,0)))</f>
        <v>0</v>
      </c>
      <c r="M903" s="285">
        <f>IF(ISBLANK(INDEX('Policy Characteristics'!G:G,MATCH($C903,'Policy Characteristics'!$C:$C,0))),"",INDEX('Policy Characteristics'!G:G,MATCH($C903,'Policy Characteristics'!$C:$C,0)))</f>
        <v>0.25</v>
      </c>
      <c r="N903" s="285">
        <f>IF(ISBLANK(INDEX('Policy Characteristics'!H:H,MATCH($C903,'Policy Characteristics'!$C:$C,0))),"",INDEX('Policy Characteristics'!H:H,MATCH($C903,'Policy Characteristics'!$C:$C,0)))</f>
        <v>0.01</v>
      </c>
      <c r="O903" s="272" t="str">
        <f>IF(ISBLANK(INDEX('Policy Characteristics'!I:I,MATCH($C903,'Policy Characteristics'!$C:$C,0))),"",INDEX('Policy Characteristics'!I:I,MATCH($C903,'Policy Characteristics'!$C:$C,0)))</f>
        <v>% reduction in energy use</v>
      </c>
      <c r="P903" s="272"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272" t="str">
        <f>IF(ISBLANK(INDEX('Policy Characteristics'!K:K,MATCH($C903,'Policy Characteristics'!$C:$C,0))),"",INDEX('Policy Characteristics'!K:K,MATCH($C903,'Policy Characteristics'!$C:$C,0)))</f>
        <v>industry-ag-main.html#eff-stds</v>
      </c>
      <c r="R903" s="272" t="str">
        <f>IF(ISBLANK(INDEX('Policy Characteristics'!L:L,MATCH($C903,'Policy Characteristics'!$C:$C,0))),"",INDEX('Policy Characteristics'!L:L,MATCH($C903,'Policy Characteristics'!$C:$C,0)))</f>
        <v>industry-energy-efficiency-standards.html</v>
      </c>
    </row>
    <row r="904" spans="1:18" s="4" customFormat="1" x14ac:dyDescent="0.25">
      <c r="A904" s="272" t="str">
        <f>IF(ISBLANK(INDEX('Policy Characteristics'!A:A,MATCH($C904,'Policy Characteristics'!$C:$C,0))),"",INDEX('Policy Characteristics'!A:A,MATCH($C904,'Policy Characteristics'!$C:$C,0)))</f>
        <v>Industry</v>
      </c>
      <c r="B904" s="272" t="str">
        <f>IF(ISBLANK(INDEX('Policy Characteristics'!B:B,MATCH($C904,'Policy Characteristics'!$C:$C,0))),"",INDEX('Policy Characteristics'!B:B,MATCH($C904,'Policy Characteristics'!$C:$C,0)))</f>
        <v>Industry Energy Efficiency Standards</v>
      </c>
      <c r="C904" s="274" t="str">
        <f t="shared" si="39"/>
        <v>Percentage Improvement in Eqpt Efficiency Standards above BAU</v>
      </c>
      <c r="D904" s="6" t="s">
        <v>3207</v>
      </c>
      <c r="E904" s="44" t="s">
        <v>2447</v>
      </c>
      <c r="F904" t="s">
        <v>3175</v>
      </c>
      <c r="G904" s="44" t="s">
        <v>2455</v>
      </c>
      <c r="H904" s="43">
        <v>1140</v>
      </c>
      <c r="I904" s="44" t="s">
        <v>46</v>
      </c>
      <c r="J904" s="274" t="str">
        <f>IF(ISBLANK(INDEX('Policy Characteristics'!D:D,MATCH($C904,'Policy Characteristics'!$C:$C,0))),"",INDEX('Policy Characteristics'!D:D,MATCH($C904,'Policy Characteristics'!$C:$C,0)))</f>
        <v>Industry Energy Efficiency Standards</v>
      </c>
      <c r="K904" s="272" t="str">
        <f>IF(ISBLANK(INDEX('Policy Characteristics'!E:E,MATCH($C904,'Policy Characteristics'!$C:$C,0))),"",INDEX('Policy Characteristics'!E:E,MATCH($C904,'Policy Characteristics'!$C:$C,0)))</f>
        <v>indst efficiency standards</v>
      </c>
      <c r="L904" s="285">
        <f>IF(ISBLANK(INDEX('Policy Characteristics'!F:F,MATCH($C904,'Policy Characteristics'!$C:$C,0))),"",INDEX('Policy Characteristics'!F:F,MATCH($C904,'Policy Characteristics'!$C:$C,0)))</f>
        <v>0</v>
      </c>
      <c r="M904" s="285">
        <f>IF(ISBLANK(INDEX('Policy Characteristics'!G:G,MATCH($C904,'Policy Characteristics'!$C:$C,0))),"",INDEX('Policy Characteristics'!G:G,MATCH($C904,'Policy Characteristics'!$C:$C,0)))</f>
        <v>0.25</v>
      </c>
      <c r="N904" s="285">
        <f>IF(ISBLANK(INDEX('Policy Characteristics'!H:H,MATCH($C904,'Policy Characteristics'!$C:$C,0))),"",INDEX('Policy Characteristics'!H:H,MATCH($C904,'Policy Characteristics'!$C:$C,0)))</f>
        <v>0.01</v>
      </c>
      <c r="O904" s="272" t="str">
        <f>IF(ISBLANK(INDEX('Policy Characteristics'!I:I,MATCH($C904,'Policy Characteristics'!$C:$C,0))),"",INDEX('Policy Characteristics'!I:I,MATCH($C904,'Policy Characteristics'!$C:$C,0)))</f>
        <v>% reduction in energy use</v>
      </c>
      <c r="P904" s="272"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272" t="str">
        <f>IF(ISBLANK(INDEX('Policy Characteristics'!K:K,MATCH($C904,'Policy Characteristics'!$C:$C,0))),"",INDEX('Policy Characteristics'!K:K,MATCH($C904,'Policy Characteristics'!$C:$C,0)))</f>
        <v>industry-ag-main.html#eff-stds</v>
      </c>
      <c r="R904" s="272" t="str">
        <f>IF(ISBLANK(INDEX('Policy Characteristics'!L:L,MATCH($C904,'Policy Characteristics'!$C:$C,0))),"",INDEX('Policy Characteristics'!L:L,MATCH($C904,'Policy Characteristics'!$C:$C,0)))</f>
        <v>industry-energy-efficiency-standards.html</v>
      </c>
    </row>
    <row r="905" spans="1:18" s="4" customFormat="1" x14ac:dyDescent="0.25">
      <c r="A905" s="272" t="str">
        <f>IF(ISBLANK(INDEX('Policy Characteristics'!A:A,MATCH($C905,'Policy Characteristics'!$C:$C,0))),"",INDEX('Policy Characteristics'!A:A,MATCH($C905,'Policy Characteristics'!$C:$C,0)))</f>
        <v>Industry</v>
      </c>
      <c r="B905" s="272" t="str">
        <f>IF(ISBLANK(INDEX('Policy Characteristics'!B:B,MATCH($C905,'Policy Characteristics'!$C:$C,0))),"",INDEX('Policy Characteristics'!B:B,MATCH($C905,'Policy Characteristics'!$C:$C,0)))</f>
        <v>Industry Energy Efficiency Standards</v>
      </c>
      <c r="C905" s="274" t="str">
        <f t="shared" si="39"/>
        <v>Percentage Improvement in Eqpt Efficiency Standards above BAU</v>
      </c>
      <c r="D905" s="6" t="s">
        <v>3207</v>
      </c>
      <c r="E905" s="44" t="s">
        <v>2448</v>
      </c>
      <c r="F905" t="s">
        <v>3175</v>
      </c>
      <c r="G905" s="44" t="s">
        <v>2452</v>
      </c>
      <c r="H905" s="43">
        <v>1141</v>
      </c>
      <c r="I905" s="44" t="s">
        <v>46</v>
      </c>
      <c r="J905" s="274" t="str">
        <f>IF(ISBLANK(INDEX('Policy Characteristics'!D:D,MATCH($C905,'Policy Characteristics'!$C:$C,0))),"",INDEX('Policy Characteristics'!D:D,MATCH($C905,'Policy Characteristics'!$C:$C,0)))</f>
        <v>Industry Energy Efficiency Standards</v>
      </c>
      <c r="K905" s="272" t="str">
        <f>IF(ISBLANK(INDEX('Policy Characteristics'!E:E,MATCH($C905,'Policy Characteristics'!$C:$C,0))),"",INDEX('Policy Characteristics'!E:E,MATCH($C905,'Policy Characteristics'!$C:$C,0)))</f>
        <v>indst efficiency standards</v>
      </c>
      <c r="L905" s="285">
        <f>IF(ISBLANK(INDEX('Policy Characteristics'!F:F,MATCH($C905,'Policy Characteristics'!$C:$C,0))),"",INDEX('Policy Characteristics'!F:F,MATCH($C905,'Policy Characteristics'!$C:$C,0)))</f>
        <v>0</v>
      </c>
      <c r="M905" s="285">
        <f>IF(ISBLANK(INDEX('Policy Characteristics'!G:G,MATCH($C905,'Policy Characteristics'!$C:$C,0))),"",INDEX('Policy Characteristics'!G:G,MATCH($C905,'Policy Characteristics'!$C:$C,0)))</f>
        <v>0.25</v>
      </c>
      <c r="N905" s="285">
        <f>IF(ISBLANK(INDEX('Policy Characteristics'!H:H,MATCH($C905,'Policy Characteristics'!$C:$C,0))),"",INDEX('Policy Characteristics'!H:H,MATCH($C905,'Policy Characteristics'!$C:$C,0)))</f>
        <v>0.01</v>
      </c>
      <c r="O905" s="272" t="str">
        <f>IF(ISBLANK(INDEX('Policy Characteristics'!I:I,MATCH($C905,'Policy Characteristics'!$C:$C,0))),"",INDEX('Policy Characteristics'!I:I,MATCH($C905,'Policy Characteristics'!$C:$C,0)))</f>
        <v>% reduction in energy use</v>
      </c>
      <c r="P905" s="272"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272" t="str">
        <f>IF(ISBLANK(INDEX('Policy Characteristics'!K:K,MATCH($C905,'Policy Characteristics'!$C:$C,0))),"",INDEX('Policy Characteristics'!K:K,MATCH($C905,'Policy Characteristics'!$C:$C,0)))</f>
        <v>industry-ag-main.html#eff-stds</v>
      </c>
      <c r="R905" s="272" t="str">
        <f>IF(ISBLANK(INDEX('Policy Characteristics'!L:L,MATCH($C905,'Policy Characteristics'!$C:$C,0))),"",INDEX('Policy Characteristics'!L:L,MATCH($C905,'Policy Characteristics'!$C:$C,0)))</f>
        <v>industry-energy-efficiency-standards.html</v>
      </c>
    </row>
    <row r="906" spans="1:18" s="4" customFormat="1" x14ac:dyDescent="0.25">
      <c r="A906" s="272" t="str">
        <f>IF(ISBLANK(INDEX('Policy Characteristics'!A:A,MATCH($C906,'Policy Characteristics'!$C:$C,0))),"",INDEX('Policy Characteristics'!A:A,MATCH($C906,'Policy Characteristics'!$C:$C,0)))</f>
        <v>Industry</v>
      </c>
      <c r="B906" s="272" t="str">
        <f>IF(ISBLANK(INDEX('Policy Characteristics'!B:B,MATCH($C906,'Policy Characteristics'!$C:$C,0))),"",INDEX('Policy Characteristics'!B:B,MATCH($C906,'Policy Characteristics'!$C:$C,0)))</f>
        <v>Industry Energy Efficiency Standards</v>
      </c>
      <c r="C906" s="274" t="str">
        <f t="shared" si="39"/>
        <v>Percentage Improvement in Eqpt Efficiency Standards above BAU</v>
      </c>
      <c r="D906" s="6" t="s">
        <v>3207</v>
      </c>
      <c r="E906" s="44" t="s">
        <v>2449</v>
      </c>
      <c r="F906" t="s">
        <v>3175</v>
      </c>
      <c r="G906" s="44" t="s">
        <v>2453</v>
      </c>
      <c r="H906" s="43">
        <v>1142</v>
      </c>
      <c r="I906" s="44" t="s">
        <v>46</v>
      </c>
      <c r="J906" s="274" t="str">
        <f>IF(ISBLANK(INDEX('Policy Characteristics'!D:D,MATCH($C906,'Policy Characteristics'!$C:$C,0))),"",INDEX('Policy Characteristics'!D:D,MATCH($C906,'Policy Characteristics'!$C:$C,0)))</f>
        <v>Industry Energy Efficiency Standards</v>
      </c>
      <c r="K906" s="272" t="str">
        <f>IF(ISBLANK(INDEX('Policy Characteristics'!E:E,MATCH($C906,'Policy Characteristics'!$C:$C,0))),"",INDEX('Policy Characteristics'!E:E,MATCH($C906,'Policy Characteristics'!$C:$C,0)))</f>
        <v>indst efficiency standards</v>
      </c>
      <c r="L906" s="285">
        <f>IF(ISBLANK(INDEX('Policy Characteristics'!F:F,MATCH($C906,'Policy Characteristics'!$C:$C,0))),"",INDEX('Policy Characteristics'!F:F,MATCH($C906,'Policy Characteristics'!$C:$C,0)))</f>
        <v>0</v>
      </c>
      <c r="M906" s="285">
        <f>IF(ISBLANK(INDEX('Policy Characteristics'!G:G,MATCH($C906,'Policy Characteristics'!$C:$C,0))),"",INDEX('Policy Characteristics'!G:G,MATCH($C906,'Policy Characteristics'!$C:$C,0)))</f>
        <v>0.25</v>
      </c>
      <c r="N906" s="285">
        <f>IF(ISBLANK(INDEX('Policy Characteristics'!H:H,MATCH($C906,'Policy Characteristics'!$C:$C,0))),"",INDEX('Policy Characteristics'!H:H,MATCH($C906,'Policy Characteristics'!$C:$C,0)))</f>
        <v>0.01</v>
      </c>
      <c r="O906" s="272" t="str">
        <f>IF(ISBLANK(INDEX('Policy Characteristics'!I:I,MATCH($C906,'Policy Characteristics'!$C:$C,0))),"",INDEX('Policy Characteristics'!I:I,MATCH($C906,'Policy Characteristics'!$C:$C,0)))</f>
        <v>% reduction in energy use</v>
      </c>
      <c r="P906" s="272"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272" t="str">
        <f>IF(ISBLANK(INDEX('Policy Characteristics'!K:K,MATCH($C906,'Policy Characteristics'!$C:$C,0))),"",INDEX('Policy Characteristics'!K:K,MATCH($C906,'Policy Characteristics'!$C:$C,0)))</f>
        <v>industry-ag-main.html#eff-stds</v>
      </c>
      <c r="R906" s="272" t="str">
        <f>IF(ISBLANK(INDEX('Policy Characteristics'!L:L,MATCH($C906,'Policy Characteristics'!$C:$C,0))),"",INDEX('Policy Characteristics'!L:L,MATCH($C906,'Policy Characteristics'!$C:$C,0)))</f>
        <v>industry-energy-efficiency-standards.html</v>
      </c>
    </row>
    <row r="907" spans="1:18" s="4" customFormat="1" x14ac:dyDescent="0.25">
      <c r="A907" s="272" t="str">
        <f>IF(ISBLANK(INDEX('Policy Characteristics'!A:A,MATCH($C907,'Policy Characteristics'!$C:$C,0))),"",INDEX('Policy Characteristics'!A:A,MATCH($C907,'Policy Characteristics'!$C:$C,0)))</f>
        <v>Industry</v>
      </c>
      <c r="B907" s="272" t="str">
        <f>IF(ISBLANK(INDEX('Policy Characteristics'!B:B,MATCH($C907,'Policy Characteristics'!$C:$C,0))),"",INDEX('Policy Characteristics'!B:B,MATCH($C907,'Policy Characteristics'!$C:$C,0)))</f>
        <v>Industry Energy Efficiency Standards</v>
      </c>
      <c r="C907" s="274" t="str">
        <f t="shared" si="39"/>
        <v>Percentage Improvement in Eqpt Efficiency Standards above BAU</v>
      </c>
      <c r="D907" s="6" t="s">
        <v>3207</v>
      </c>
      <c r="E907" s="44" t="s">
        <v>2450</v>
      </c>
      <c r="F907" t="s">
        <v>3175</v>
      </c>
      <c r="G907" s="44" t="s">
        <v>2456</v>
      </c>
      <c r="H907" s="43">
        <v>1143</v>
      </c>
      <c r="I907" s="44" t="s">
        <v>46</v>
      </c>
      <c r="J907" s="274" t="str">
        <f>IF(ISBLANK(INDEX('Policy Characteristics'!D:D,MATCH($C907,'Policy Characteristics'!$C:$C,0))),"",INDEX('Policy Characteristics'!D:D,MATCH($C907,'Policy Characteristics'!$C:$C,0)))</f>
        <v>Industry Energy Efficiency Standards</v>
      </c>
      <c r="K907" s="272" t="str">
        <f>IF(ISBLANK(INDEX('Policy Characteristics'!E:E,MATCH($C907,'Policy Characteristics'!$C:$C,0))),"",INDEX('Policy Characteristics'!E:E,MATCH($C907,'Policy Characteristics'!$C:$C,0)))</f>
        <v>indst efficiency standards</v>
      </c>
      <c r="L907" s="285">
        <f>IF(ISBLANK(INDEX('Policy Characteristics'!F:F,MATCH($C907,'Policy Characteristics'!$C:$C,0))),"",INDEX('Policy Characteristics'!F:F,MATCH($C907,'Policy Characteristics'!$C:$C,0)))</f>
        <v>0</v>
      </c>
      <c r="M907" s="285">
        <f>IF(ISBLANK(INDEX('Policy Characteristics'!G:G,MATCH($C907,'Policy Characteristics'!$C:$C,0))),"",INDEX('Policy Characteristics'!G:G,MATCH($C907,'Policy Characteristics'!$C:$C,0)))</f>
        <v>0.25</v>
      </c>
      <c r="N907" s="285">
        <f>IF(ISBLANK(INDEX('Policy Characteristics'!H:H,MATCH($C907,'Policy Characteristics'!$C:$C,0))),"",INDEX('Policy Characteristics'!H:H,MATCH($C907,'Policy Characteristics'!$C:$C,0)))</f>
        <v>0.01</v>
      </c>
      <c r="O907" s="272" t="str">
        <f>IF(ISBLANK(INDEX('Policy Characteristics'!I:I,MATCH($C907,'Policy Characteristics'!$C:$C,0))),"",INDEX('Policy Characteristics'!I:I,MATCH($C907,'Policy Characteristics'!$C:$C,0)))</f>
        <v>% reduction in energy use</v>
      </c>
      <c r="P907" s="272"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272" t="str">
        <f>IF(ISBLANK(INDEX('Policy Characteristics'!K:K,MATCH($C907,'Policy Characteristics'!$C:$C,0))),"",INDEX('Policy Characteristics'!K:K,MATCH($C907,'Policy Characteristics'!$C:$C,0)))</f>
        <v>industry-ag-main.html#eff-stds</v>
      </c>
      <c r="R907" s="272" t="str">
        <f>IF(ISBLANK(INDEX('Policy Characteristics'!L:L,MATCH($C907,'Policy Characteristics'!$C:$C,0))),"",INDEX('Policy Characteristics'!L:L,MATCH($C907,'Policy Characteristics'!$C:$C,0)))</f>
        <v>industry-energy-efficiency-standards.html</v>
      </c>
    </row>
    <row r="908" spans="1:18" s="4" customFormat="1" x14ac:dyDescent="0.25">
      <c r="A908" s="272" t="str">
        <f>IF(ISBLANK(INDEX('Policy Characteristics'!A:A,MATCH($C908,'Policy Characteristics'!$C:$C,0))),"",INDEX('Policy Characteristics'!A:A,MATCH($C908,'Policy Characteristics'!$C:$C,0)))</f>
        <v>Industry</v>
      </c>
      <c r="B908" s="272" t="str">
        <f>IF(ISBLANK(INDEX('Policy Characteristics'!B:B,MATCH($C908,'Policy Characteristics'!$C:$C,0))),"",INDEX('Policy Characteristics'!B:B,MATCH($C908,'Policy Characteristics'!$C:$C,0)))</f>
        <v>Industry Energy Efficiency Standards</v>
      </c>
      <c r="C908" s="274" t="str">
        <f t="shared" si="39"/>
        <v>Percentage Improvement in Eqpt Efficiency Standards above BAU</v>
      </c>
      <c r="D908" s="6" t="s">
        <v>3207</v>
      </c>
      <c r="E908" s="44" t="s">
        <v>2786</v>
      </c>
      <c r="F908" t="s">
        <v>3175</v>
      </c>
      <c r="G908" s="44" t="s">
        <v>2789</v>
      </c>
      <c r="H908" s="43">
        <v>1144</v>
      </c>
      <c r="I908" s="44" t="s">
        <v>46</v>
      </c>
      <c r="J908" s="274" t="str">
        <f>IF(ISBLANK(INDEX('Policy Characteristics'!D:D,MATCH($C908,'Policy Characteristics'!$C:$C,0))),"",INDEX('Policy Characteristics'!D:D,MATCH($C908,'Policy Characteristics'!$C:$C,0)))</f>
        <v>Industry Energy Efficiency Standards</v>
      </c>
      <c r="K908" s="272" t="str">
        <f>IF(ISBLANK(INDEX('Policy Characteristics'!E:E,MATCH($C908,'Policy Characteristics'!$C:$C,0))),"",INDEX('Policy Characteristics'!E:E,MATCH($C908,'Policy Characteristics'!$C:$C,0)))</f>
        <v>indst efficiency standards</v>
      </c>
      <c r="L908" s="285">
        <f>IF(ISBLANK(INDEX('Policy Characteristics'!F:F,MATCH($C908,'Policy Characteristics'!$C:$C,0))),"",INDEX('Policy Characteristics'!F:F,MATCH($C908,'Policy Characteristics'!$C:$C,0)))</f>
        <v>0</v>
      </c>
      <c r="M908" s="285">
        <f>IF(ISBLANK(INDEX('Policy Characteristics'!G:G,MATCH($C908,'Policy Characteristics'!$C:$C,0))),"",INDEX('Policy Characteristics'!G:G,MATCH($C908,'Policy Characteristics'!$C:$C,0)))</f>
        <v>0.25</v>
      </c>
      <c r="N908" s="285">
        <f>IF(ISBLANK(INDEX('Policy Characteristics'!H:H,MATCH($C908,'Policy Characteristics'!$C:$C,0))),"",INDEX('Policy Characteristics'!H:H,MATCH($C908,'Policy Characteristics'!$C:$C,0)))</f>
        <v>0.01</v>
      </c>
      <c r="O908" s="272" t="str">
        <f>IF(ISBLANK(INDEX('Policy Characteristics'!I:I,MATCH($C908,'Policy Characteristics'!$C:$C,0))),"",INDEX('Policy Characteristics'!I:I,MATCH($C908,'Policy Characteristics'!$C:$C,0)))</f>
        <v>% reduction in energy use</v>
      </c>
      <c r="P908" s="272"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272" t="str">
        <f>IF(ISBLANK(INDEX('Policy Characteristics'!K:K,MATCH($C908,'Policy Characteristics'!$C:$C,0))),"",INDEX('Policy Characteristics'!K:K,MATCH($C908,'Policy Characteristics'!$C:$C,0)))</f>
        <v>industry-ag-main.html#eff-stds</v>
      </c>
      <c r="R908" s="272" t="str">
        <f>IF(ISBLANK(INDEX('Policy Characteristics'!L:L,MATCH($C908,'Policy Characteristics'!$C:$C,0))),"",INDEX('Policy Characteristics'!L:L,MATCH($C908,'Policy Characteristics'!$C:$C,0)))</f>
        <v>industry-energy-efficiency-standards.html</v>
      </c>
    </row>
    <row r="909" spans="1:18" s="4" customFormat="1" x14ac:dyDescent="0.25">
      <c r="A909" s="272" t="str">
        <f>IF(ISBLANK(INDEX('Policy Characteristics'!A:A,MATCH($C909,'Policy Characteristics'!$C:$C,0))),"",INDEX('Policy Characteristics'!A:A,MATCH($C909,'Policy Characteristics'!$C:$C,0)))</f>
        <v>Industry</v>
      </c>
      <c r="B909" s="272" t="str">
        <f>IF(ISBLANK(INDEX('Policy Characteristics'!B:B,MATCH($C909,'Policy Characteristics'!$C:$C,0))),"",INDEX('Policy Characteristics'!B:B,MATCH($C909,'Policy Characteristics'!$C:$C,0)))</f>
        <v>Industry Energy Efficiency Standards</v>
      </c>
      <c r="C909" s="274" t="str">
        <f t="shared" si="39"/>
        <v>Percentage Improvement in Eqpt Efficiency Standards above BAU</v>
      </c>
      <c r="D909" s="6" t="s">
        <v>3207</v>
      </c>
      <c r="E909" s="44" t="s">
        <v>2787</v>
      </c>
      <c r="F909" t="s">
        <v>3175</v>
      </c>
      <c r="G909" s="44" t="s">
        <v>2791</v>
      </c>
      <c r="H909" s="43">
        <v>1145</v>
      </c>
      <c r="I909" s="44" t="s">
        <v>46</v>
      </c>
      <c r="J909" s="274" t="str">
        <f>IF(ISBLANK(INDEX('Policy Characteristics'!D:D,MATCH($C909,'Policy Characteristics'!$C:$C,0))),"",INDEX('Policy Characteristics'!D:D,MATCH($C909,'Policy Characteristics'!$C:$C,0)))</f>
        <v>Industry Energy Efficiency Standards</v>
      </c>
      <c r="K909" s="272" t="str">
        <f>IF(ISBLANK(INDEX('Policy Characteristics'!E:E,MATCH($C909,'Policy Characteristics'!$C:$C,0))),"",INDEX('Policy Characteristics'!E:E,MATCH($C909,'Policy Characteristics'!$C:$C,0)))</f>
        <v>indst efficiency standards</v>
      </c>
      <c r="L909" s="285">
        <f>IF(ISBLANK(INDEX('Policy Characteristics'!F:F,MATCH($C909,'Policy Characteristics'!$C:$C,0))),"",INDEX('Policy Characteristics'!F:F,MATCH($C909,'Policy Characteristics'!$C:$C,0)))</f>
        <v>0</v>
      </c>
      <c r="M909" s="285">
        <f>IF(ISBLANK(INDEX('Policy Characteristics'!G:G,MATCH($C909,'Policy Characteristics'!$C:$C,0))),"",INDEX('Policy Characteristics'!G:G,MATCH($C909,'Policy Characteristics'!$C:$C,0)))</f>
        <v>0.25</v>
      </c>
      <c r="N909" s="285">
        <f>IF(ISBLANK(INDEX('Policy Characteristics'!H:H,MATCH($C909,'Policy Characteristics'!$C:$C,0))),"",INDEX('Policy Characteristics'!H:H,MATCH($C909,'Policy Characteristics'!$C:$C,0)))</f>
        <v>0.01</v>
      </c>
      <c r="O909" s="272" t="str">
        <f>IF(ISBLANK(INDEX('Policy Characteristics'!I:I,MATCH($C909,'Policy Characteristics'!$C:$C,0))),"",INDEX('Policy Characteristics'!I:I,MATCH($C909,'Policy Characteristics'!$C:$C,0)))</f>
        <v>% reduction in energy use</v>
      </c>
      <c r="P909" s="272"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272" t="str">
        <f>IF(ISBLANK(INDEX('Policy Characteristics'!K:K,MATCH($C909,'Policy Characteristics'!$C:$C,0))),"",INDEX('Policy Characteristics'!K:K,MATCH($C909,'Policy Characteristics'!$C:$C,0)))</f>
        <v>industry-ag-main.html#eff-stds</v>
      </c>
      <c r="R909" s="272" t="str">
        <f>IF(ISBLANK(INDEX('Policy Characteristics'!L:L,MATCH($C909,'Policy Characteristics'!$C:$C,0))),"",INDEX('Policy Characteristics'!L:L,MATCH($C909,'Policy Characteristics'!$C:$C,0)))</f>
        <v>industry-energy-efficiency-standards.html</v>
      </c>
    </row>
    <row r="910" spans="1:18" s="4" customFormat="1" x14ac:dyDescent="0.25">
      <c r="A910" s="272" t="str">
        <f>IF(ISBLANK(INDEX('Policy Characteristics'!A:A,MATCH($C910,'Policy Characteristics'!$C:$C,0))),"",INDEX('Policy Characteristics'!A:A,MATCH($C910,'Policy Characteristics'!$C:$C,0)))</f>
        <v>Industry</v>
      </c>
      <c r="B910" s="272" t="str">
        <f>IF(ISBLANK(INDEX('Policy Characteristics'!B:B,MATCH($C910,'Policy Characteristics'!$C:$C,0))),"",INDEX('Policy Characteristics'!B:B,MATCH($C910,'Policy Characteristics'!$C:$C,0)))</f>
        <v>Industry Energy Efficiency Standards</v>
      </c>
      <c r="C910" s="274" t="str">
        <f t="shared" si="39"/>
        <v>Percentage Improvement in Eqpt Efficiency Standards above BAU</v>
      </c>
      <c r="D910" s="6" t="s">
        <v>3207</v>
      </c>
      <c r="E910" s="44" t="s">
        <v>2788</v>
      </c>
      <c r="F910" t="s">
        <v>3175</v>
      </c>
      <c r="G910" s="44" t="s">
        <v>2792</v>
      </c>
      <c r="H910" s="43">
        <v>1146</v>
      </c>
      <c r="I910" s="44" t="s">
        <v>46</v>
      </c>
      <c r="J910" s="274" t="str">
        <f>IF(ISBLANK(INDEX('Policy Characteristics'!D:D,MATCH($C910,'Policy Characteristics'!$C:$C,0))),"",INDEX('Policy Characteristics'!D:D,MATCH($C910,'Policy Characteristics'!$C:$C,0)))</f>
        <v>Industry Energy Efficiency Standards</v>
      </c>
      <c r="K910" s="272" t="str">
        <f>IF(ISBLANK(INDEX('Policy Characteristics'!E:E,MATCH($C910,'Policy Characteristics'!$C:$C,0))),"",INDEX('Policy Characteristics'!E:E,MATCH($C910,'Policy Characteristics'!$C:$C,0)))</f>
        <v>indst efficiency standards</v>
      </c>
      <c r="L910" s="285">
        <f>IF(ISBLANK(INDEX('Policy Characteristics'!F:F,MATCH($C910,'Policy Characteristics'!$C:$C,0))),"",INDEX('Policy Characteristics'!F:F,MATCH($C910,'Policy Characteristics'!$C:$C,0)))</f>
        <v>0</v>
      </c>
      <c r="M910" s="285">
        <f>IF(ISBLANK(INDEX('Policy Characteristics'!G:G,MATCH($C910,'Policy Characteristics'!$C:$C,0))),"",INDEX('Policy Characteristics'!G:G,MATCH($C910,'Policy Characteristics'!$C:$C,0)))</f>
        <v>0.25</v>
      </c>
      <c r="N910" s="285">
        <f>IF(ISBLANK(INDEX('Policy Characteristics'!H:H,MATCH($C910,'Policy Characteristics'!$C:$C,0))),"",INDEX('Policy Characteristics'!H:H,MATCH($C910,'Policy Characteristics'!$C:$C,0)))</f>
        <v>0.01</v>
      </c>
      <c r="O910" s="272" t="str">
        <f>IF(ISBLANK(INDEX('Policy Characteristics'!I:I,MATCH($C910,'Policy Characteristics'!$C:$C,0))),"",INDEX('Policy Characteristics'!I:I,MATCH($C910,'Policy Characteristics'!$C:$C,0)))</f>
        <v>% reduction in energy use</v>
      </c>
      <c r="P910" s="272"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272" t="str">
        <f>IF(ISBLANK(INDEX('Policy Characteristics'!K:K,MATCH($C910,'Policy Characteristics'!$C:$C,0))),"",INDEX('Policy Characteristics'!K:K,MATCH($C910,'Policy Characteristics'!$C:$C,0)))</f>
        <v>industry-ag-main.html#eff-stds</v>
      </c>
      <c r="R910" s="272" t="str">
        <f>IF(ISBLANK(INDEX('Policy Characteristics'!L:L,MATCH($C910,'Policy Characteristics'!$C:$C,0))),"",INDEX('Policy Characteristics'!L:L,MATCH($C910,'Policy Characteristics'!$C:$C,0)))</f>
        <v>industry-energy-efficiency-standards.html</v>
      </c>
    </row>
    <row r="911" spans="1:18" s="4" customFormat="1" x14ac:dyDescent="0.25">
      <c r="A911" s="272" t="str">
        <f>IF(ISBLANK(INDEX('Policy Characteristics'!A:A,MATCH($C911,'Policy Characteristics'!$C:$C,0))),"",INDEX('Policy Characteristics'!A:A,MATCH($C911,'Policy Characteristics'!$C:$C,0)))</f>
        <v>Industry</v>
      </c>
      <c r="B911" s="272" t="str">
        <f>IF(ISBLANK(INDEX('Policy Characteristics'!B:B,MATCH($C911,'Policy Characteristics'!$C:$C,0))),"",INDEX('Policy Characteristics'!B:B,MATCH($C911,'Policy Characteristics'!$C:$C,0)))</f>
        <v>Industry Energy Efficiency Standards</v>
      </c>
      <c r="C911" s="274" t="str">
        <f t="shared" si="39"/>
        <v>Percentage Improvement in Eqpt Efficiency Standards above BAU</v>
      </c>
      <c r="D911" s="6" t="s">
        <v>3207</v>
      </c>
      <c r="E911" s="44" t="s">
        <v>2785</v>
      </c>
      <c r="F911" t="s">
        <v>3175</v>
      </c>
      <c r="G911" s="44" t="s">
        <v>2790</v>
      </c>
      <c r="H911" s="43">
        <v>1147</v>
      </c>
      <c r="I911" s="44" t="s">
        <v>46</v>
      </c>
      <c r="J911" s="274" t="str">
        <f>IF(ISBLANK(INDEX('Policy Characteristics'!D:D,MATCH($C911,'Policy Characteristics'!$C:$C,0))),"",INDEX('Policy Characteristics'!D:D,MATCH($C911,'Policy Characteristics'!$C:$C,0)))</f>
        <v>Industry Energy Efficiency Standards</v>
      </c>
      <c r="K911" s="272" t="str">
        <f>IF(ISBLANK(INDEX('Policy Characteristics'!E:E,MATCH($C911,'Policy Characteristics'!$C:$C,0))),"",INDEX('Policy Characteristics'!E:E,MATCH($C911,'Policy Characteristics'!$C:$C,0)))</f>
        <v>indst efficiency standards</v>
      </c>
      <c r="L911" s="285">
        <f>IF(ISBLANK(INDEX('Policy Characteristics'!F:F,MATCH($C911,'Policy Characteristics'!$C:$C,0))),"",INDEX('Policy Characteristics'!F:F,MATCH($C911,'Policy Characteristics'!$C:$C,0)))</f>
        <v>0</v>
      </c>
      <c r="M911" s="285">
        <f>IF(ISBLANK(INDEX('Policy Characteristics'!G:G,MATCH($C911,'Policy Characteristics'!$C:$C,0))),"",INDEX('Policy Characteristics'!G:G,MATCH($C911,'Policy Characteristics'!$C:$C,0)))</f>
        <v>0.25</v>
      </c>
      <c r="N911" s="285">
        <f>IF(ISBLANK(INDEX('Policy Characteristics'!H:H,MATCH($C911,'Policy Characteristics'!$C:$C,0))),"",INDEX('Policy Characteristics'!H:H,MATCH($C911,'Policy Characteristics'!$C:$C,0)))</f>
        <v>0.01</v>
      </c>
      <c r="O911" s="272" t="str">
        <f>IF(ISBLANK(INDEX('Policy Characteristics'!I:I,MATCH($C911,'Policy Characteristics'!$C:$C,0))),"",INDEX('Policy Characteristics'!I:I,MATCH($C911,'Policy Characteristics'!$C:$C,0)))</f>
        <v>% reduction in energy use</v>
      </c>
      <c r="P911" s="272"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272" t="str">
        <f>IF(ISBLANK(INDEX('Policy Characteristics'!K:K,MATCH($C911,'Policy Characteristics'!$C:$C,0))),"",INDEX('Policy Characteristics'!K:K,MATCH($C911,'Policy Characteristics'!$C:$C,0)))</f>
        <v>industry-ag-main.html#eff-stds</v>
      </c>
      <c r="R911" s="272" t="str">
        <f>IF(ISBLANK(INDEX('Policy Characteristics'!L:L,MATCH($C911,'Policy Characteristics'!$C:$C,0))),"",INDEX('Policy Characteristics'!L:L,MATCH($C911,'Policy Characteristics'!$C:$C,0)))</f>
        <v>industry-energy-efficiency-standards.html</v>
      </c>
    </row>
    <row r="912" spans="1:18" s="4" customFormat="1" x14ac:dyDescent="0.25">
      <c r="A912" s="272" t="str">
        <f>IF(ISBLANK(INDEX('Policy Characteristics'!A:A,MATCH($C912,'Policy Characteristics'!$C:$C,0))),"",INDEX('Policy Characteristics'!A:A,MATCH($C912,'Policy Characteristics'!$C:$C,0)))</f>
        <v>Industry</v>
      </c>
      <c r="B912" s="272" t="str">
        <f>IF(ISBLANK(INDEX('Policy Characteristics'!B:B,MATCH($C912,'Policy Characteristics'!$C:$C,0))),"",INDEX('Policy Characteristics'!B:B,MATCH($C912,'Policy Characteristics'!$C:$C,0)))</f>
        <v>Industry Energy Efficiency Standards</v>
      </c>
      <c r="C912" s="274" t="str">
        <f t="shared" si="39"/>
        <v>Percentage Improvement in Eqpt Efficiency Standards above BAU</v>
      </c>
      <c r="D912" s="6" t="s">
        <v>3208</v>
      </c>
      <c r="E912" s="44" t="s">
        <v>2445</v>
      </c>
      <c r="F912" t="s">
        <v>3176</v>
      </c>
      <c r="G912" s="44" t="s">
        <v>2451</v>
      </c>
      <c r="H912" s="43">
        <v>1148</v>
      </c>
      <c r="I912" s="44" t="s">
        <v>45</v>
      </c>
      <c r="J912" s="274" t="str">
        <f>IF(ISBLANK(INDEX('Policy Characteristics'!D:D,MATCH($C912,'Policy Characteristics'!$C:$C,0))),"",INDEX('Policy Characteristics'!D:D,MATCH($C912,'Policy Characteristics'!$C:$C,0)))</f>
        <v>Industry Energy Efficiency Standards</v>
      </c>
      <c r="K912" s="272" t="str">
        <f>IF(ISBLANK(INDEX('Policy Characteristics'!E:E,MATCH($C912,'Policy Characteristics'!$C:$C,0))),"",INDEX('Policy Characteristics'!E:E,MATCH($C912,'Policy Characteristics'!$C:$C,0)))</f>
        <v>indst efficiency standards</v>
      </c>
      <c r="L912" s="285">
        <f>IF(ISBLANK(INDEX('Policy Characteristics'!F:F,MATCH($C912,'Policy Characteristics'!$C:$C,0))),"",INDEX('Policy Characteristics'!F:F,MATCH($C912,'Policy Characteristics'!$C:$C,0)))</f>
        <v>0</v>
      </c>
      <c r="M912" s="285">
        <f>IF(ISBLANK(INDEX('Policy Characteristics'!G:G,MATCH($C912,'Policy Characteristics'!$C:$C,0))),"",INDEX('Policy Characteristics'!G:G,MATCH($C912,'Policy Characteristics'!$C:$C,0)))</f>
        <v>0.25</v>
      </c>
      <c r="N912" s="285">
        <f>IF(ISBLANK(INDEX('Policy Characteristics'!H:H,MATCH($C912,'Policy Characteristics'!$C:$C,0))),"",INDEX('Policy Characteristics'!H:H,MATCH($C912,'Policy Characteristics'!$C:$C,0)))</f>
        <v>0.01</v>
      </c>
      <c r="O912" s="272" t="str">
        <f>IF(ISBLANK(INDEX('Policy Characteristics'!I:I,MATCH($C912,'Policy Characteristics'!$C:$C,0))),"",INDEX('Policy Characteristics'!I:I,MATCH($C912,'Policy Characteristics'!$C:$C,0)))</f>
        <v>% reduction in energy use</v>
      </c>
      <c r="P912" s="272"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272" t="str">
        <f>IF(ISBLANK(INDEX('Policy Characteristics'!K:K,MATCH($C912,'Policy Characteristics'!$C:$C,0))),"",INDEX('Policy Characteristics'!K:K,MATCH($C912,'Policy Characteristics'!$C:$C,0)))</f>
        <v>industry-ag-main.html#eff-stds</v>
      </c>
      <c r="R912" s="272" t="str">
        <f>IF(ISBLANK(INDEX('Policy Characteristics'!L:L,MATCH($C912,'Policy Characteristics'!$C:$C,0))),"",INDEX('Policy Characteristics'!L:L,MATCH($C912,'Policy Characteristics'!$C:$C,0)))</f>
        <v>industry-energy-efficiency-standards.html</v>
      </c>
    </row>
    <row r="913" spans="1:18" s="4" customFormat="1" x14ac:dyDescent="0.25">
      <c r="A913" s="272" t="str">
        <f>IF(ISBLANK(INDEX('Policy Characteristics'!A:A,MATCH($C913,'Policy Characteristics'!$C:$C,0))),"",INDEX('Policy Characteristics'!A:A,MATCH($C913,'Policy Characteristics'!$C:$C,0)))</f>
        <v>Industry</v>
      </c>
      <c r="B913" s="272" t="str">
        <f>IF(ISBLANK(INDEX('Policy Characteristics'!B:B,MATCH($C913,'Policy Characteristics'!$C:$C,0))),"",INDEX('Policy Characteristics'!B:B,MATCH($C913,'Policy Characteristics'!$C:$C,0)))</f>
        <v>Industry Energy Efficiency Standards</v>
      </c>
      <c r="C913" s="274" t="str">
        <f t="shared" si="39"/>
        <v>Percentage Improvement in Eqpt Efficiency Standards above BAU</v>
      </c>
      <c r="D913" s="6" t="s">
        <v>3208</v>
      </c>
      <c r="E913" s="44" t="s">
        <v>2446</v>
      </c>
      <c r="F913" t="s">
        <v>3176</v>
      </c>
      <c r="G913" s="44" t="s">
        <v>2454</v>
      </c>
      <c r="H913" s="43">
        <v>1149</v>
      </c>
      <c r="I913" s="44" t="s">
        <v>45</v>
      </c>
      <c r="J913" s="274" t="str">
        <f>IF(ISBLANK(INDEX('Policy Characteristics'!D:D,MATCH($C913,'Policy Characteristics'!$C:$C,0))),"",INDEX('Policy Characteristics'!D:D,MATCH($C913,'Policy Characteristics'!$C:$C,0)))</f>
        <v>Industry Energy Efficiency Standards</v>
      </c>
      <c r="K913" s="272" t="str">
        <f>IF(ISBLANK(INDEX('Policy Characteristics'!E:E,MATCH($C913,'Policy Characteristics'!$C:$C,0))),"",INDEX('Policy Characteristics'!E:E,MATCH($C913,'Policy Characteristics'!$C:$C,0)))</f>
        <v>indst efficiency standards</v>
      </c>
      <c r="L913" s="285">
        <f>IF(ISBLANK(INDEX('Policy Characteristics'!F:F,MATCH($C913,'Policy Characteristics'!$C:$C,0))),"",INDEX('Policy Characteristics'!F:F,MATCH($C913,'Policy Characteristics'!$C:$C,0)))</f>
        <v>0</v>
      </c>
      <c r="M913" s="285">
        <f>IF(ISBLANK(INDEX('Policy Characteristics'!G:G,MATCH($C913,'Policy Characteristics'!$C:$C,0))),"",INDEX('Policy Characteristics'!G:G,MATCH($C913,'Policy Characteristics'!$C:$C,0)))</f>
        <v>0.25</v>
      </c>
      <c r="N913" s="285">
        <f>IF(ISBLANK(INDEX('Policy Characteristics'!H:H,MATCH($C913,'Policy Characteristics'!$C:$C,0))),"",INDEX('Policy Characteristics'!H:H,MATCH($C913,'Policy Characteristics'!$C:$C,0)))</f>
        <v>0.01</v>
      </c>
      <c r="O913" s="272" t="str">
        <f>IF(ISBLANK(INDEX('Policy Characteristics'!I:I,MATCH($C913,'Policy Characteristics'!$C:$C,0))),"",INDEX('Policy Characteristics'!I:I,MATCH($C913,'Policy Characteristics'!$C:$C,0)))</f>
        <v>% reduction in energy use</v>
      </c>
      <c r="P913" s="272"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272" t="str">
        <f>IF(ISBLANK(INDEX('Policy Characteristics'!K:K,MATCH($C913,'Policy Characteristics'!$C:$C,0))),"",INDEX('Policy Characteristics'!K:K,MATCH($C913,'Policy Characteristics'!$C:$C,0)))</f>
        <v>industry-ag-main.html#eff-stds</v>
      </c>
      <c r="R913" s="272" t="str">
        <f>IF(ISBLANK(INDEX('Policy Characteristics'!L:L,MATCH($C913,'Policy Characteristics'!$C:$C,0))),"",INDEX('Policy Characteristics'!L:L,MATCH($C913,'Policy Characteristics'!$C:$C,0)))</f>
        <v>industry-energy-efficiency-standards.html</v>
      </c>
    </row>
    <row r="914" spans="1:18" s="4" customFormat="1" x14ac:dyDescent="0.25">
      <c r="A914" s="272" t="str">
        <f>IF(ISBLANK(INDEX('Policy Characteristics'!A:A,MATCH($C914,'Policy Characteristics'!$C:$C,0))),"",INDEX('Policy Characteristics'!A:A,MATCH($C914,'Policy Characteristics'!$C:$C,0)))</f>
        <v>Industry</v>
      </c>
      <c r="B914" s="272" t="str">
        <f>IF(ISBLANK(INDEX('Policy Characteristics'!B:B,MATCH($C914,'Policy Characteristics'!$C:$C,0))),"",INDEX('Policy Characteristics'!B:B,MATCH($C914,'Policy Characteristics'!$C:$C,0)))</f>
        <v>Industry Energy Efficiency Standards</v>
      </c>
      <c r="C914" s="274" t="str">
        <f t="shared" si="39"/>
        <v>Percentage Improvement in Eqpt Efficiency Standards above BAU</v>
      </c>
      <c r="D914" s="6" t="s">
        <v>3208</v>
      </c>
      <c r="E914" s="44" t="s">
        <v>2447</v>
      </c>
      <c r="F914" t="s">
        <v>3176</v>
      </c>
      <c r="G914" s="44" t="s">
        <v>2455</v>
      </c>
      <c r="H914" s="43">
        <v>1150</v>
      </c>
      <c r="I914" s="44" t="s">
        <v>45</v>
      </c>
      <c r="J914" s="274" t="str">
        <f>IF(ISBLANK(INDEX('Policy Characteristics'!D:D,MATCH($C914,'Policy Characteristics'!$C:$C,0))),"",INDEX('Policy Characteristics'!D:D,MATCH($C914,'Policy Characteristics'!$C:$C,0)))</f>
        <v>Industry Energy Efficiency Standards</v>
      </c>
      <c r="K914" s="272" t="str">
        <f>IF(ISBLANK(INDEX('Policy Characteristics'!E:E,MATCH($C914,'Policy Characteristics'!$C:$C,0))),"",INDEX('Policy Characteristics'!E:E,MATCH($C914,'Policy Characteristics'!$C:$C,0)))</f>
        <v>indst efficiency standards</v>
      </c>
      <c r="L914" s="285">
        <f>IF(ISBLANK(INDEX('Policy Characteristics'!F:F,MATCH($C914,'Policy Characteristics'!$C:$C,0))),"",INDEX('Policy Characteristics'!F:F,MATCH($C914,'Policy Characteristics'!$C:$C,0)))</f>
        <v>0</v>
      </c>
      <c r="M914" s="285">
        <f>IF(ISBLANK(INDEX('Policy Characteristics'!G:G,MATCH($C914,'Policy Characteristics'!$C:$C,0))),"",INDEX('Policy Characteristics'!G:G,MATCH($C914,'Policy Characteristics'!$C:$C,0)))</f>
        <v>0.25</v>
      </c>
      <c r="N914" s="285">
        <f>IF(ISBLANK(INDEX('Policy Characteristics'!H:H,MATCH($C914,'Policy Characteristics'!$C:$C,0))),"",INDEX('Policy Characteristics'!H:H,MATCH($C914,'Policy Characteristics'!$C:$C,0)))</f>
        <v>0.01</v>
      </c>
      <c r="O914" s="272" t="str">
        <f>IF(ISBLANK(INDEX('Policy Characteristics'!I:I,MATCH($C914,'Policy Characteristics'!$C:$C,0))),"",INDEX('Policy Characteristics'!I:I,MATCH($C914,'Policy Characteristics'!$C:$C,0)))</f>
        <v>% reduction in energy use</v>
      </c>
      <c r="P914" s="272"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272" t="str">
        <f>IF(ISBLANK(INDEX('Policy Characteristics'!K:K,MATCH($C914,'Policy Characteristics'!$C:$C,0))),"",INDEX('Policy Characteristics'!K:K,MATCH($C914,'Policy Characteristics'!$C:$C,0)))</f>
        <v>industry-ag-main.html#eff-stds</v>
      </c>
      <c r="R914" s="272" t="str">
        <f>IF(ISBLANK(INDEX('Policy Characteristics'!L:L,MATCH($C914,'Policy Characteristics'!$C:$C,0))),"",INDEX('Policy Characteristics'!L:L,MATCH($C914,'Policy Characteristics'!$C:$C,0)))</f>
        <v>industry-energy-efficiency-standards.html</v>
      </c>
    </row>
    <row r="915" spans="1:18" s="4" customFormat="1" x14ac:dyDescent="0.25">
      <c r="A915" s="272" t="str">
        <f>IF(ISBLANK(INDEX('Policy Characteristics'!A:A,MATCH($C915,'Policy Characteristics'!$C:$C,0))),"",INDEX('Policy Characteristics'!A:A,MATCH($C915,'Policy Characteristics'!$C:$C,0)))</f>
        <v>Industry</v>
      </c>
      <c r="B915" s="272" t="str">
        <f>IF(ISBLANK(INDEX('Policy Characteristics'!B:B,MATCH($C915,'Policy Characteristics'!$C:$C,0))),"",INDEX('Policy Characteristics'!B:B,MATCH($C915,'Policy Characteristics'!$C:$C,0)))</f>
        <v>Industry Energy Efficiency Standards</v>
      </c>
      <c r="C915" s="274" t="str">
        <f t="shared" ref="C915:C971" si="40">C$722</f>
        <v>Percentage Improvement in Eqpt Efficiency Standards above BAU</v>
      </c>
      <c r="D915" s="6" t="s">
        <v>3208</v>
      </c>
      <c r="E915" s="44" t="s">
        <v>2448</v>
      </c>
      <c r="F915" t="s">
        <v>3176</v>
      </c>
      <c r="G915" s="44" t="s">
        <v>2452</v>
      </c>
      <c r="H915" s="43">
        <v>1151</v>
      </c>
      <c r="I915" s="44" t="s">
        <v>46</v>
      </c>
      <c r="J915" s="274" t="str">
        <f>IF(ISBLANK(INDEX('Policy Characteristics'!D:D,MATCH($C915,'Policy Characteristics'!$C:$C,0))),"",INDEX('Policy Characteristics'!D:D,MATCH($C915,'Policy Characteristics'!$C:$C,0)))</f>
        <v>Industry Energy Efficiency Standards</v>
      </c>
      <c r="K915" s="272" t="str">
        <f>IF(ISBLANK(INDEX('Policy Characteristics'!E:E,MATCH($C915,'Policy Characteristics'!$C:$C,0))),"",INDEX('Policy Characteristics'!E:E,MATCH($C915,'Policy Characteristics'!$C:$C,0)))</f>
        <v>indst efficiency standards</v>
      </c>
      <c r="L915" s="285">
        <f>IF(ISBLANK(INDEX('Policy Characteristics'!F:F,MATCH($C915,'Policy Characteristics'!$C:$C,0))),"",INDEX('Policy Characteristics'!F:F,MATCH($C915,'Policy Characteristics'!$C:$C,0)))</f>
        <v>0</v>
      </c>
      <c r="M915" s="285">
        <f>IF(ISBLANK(INDEX('Policy Characteristics'!G:G,MATCH($C915,'Policy Characteristics'!$C:$C,0))),"",INDEX('Policy Characteristics'!G:G,MATCH($C915,'Policy Characteristics'!$C:$C,0)))</f>
        <v>0.25</v>
      </c>
      <c r="N915" s="285">
        <f>IF(ISBLANK(INDEX('Policy Characteristics'!H:H,MATCH($C915,'Policy Characteristics'!$C:$C,0))),"",INDEX('Policy Characteristics'!H:H,MATCH($C915,'Policy Characteristics'!$C:$C,0)))</f>
        <v>0.01</v>
      </c>
      <c r="O915" s="272" t="str">
        <f>IF(ISBLANK(INDEX('Policy Characteristics'!I:I,MATCH($C915,'Policy Characteristics'!$C:$C,0))),"",INDEX('Policy Characteristics'!I:I,MATCH($C915,'Policy Characteristics'!$C:$C,0)))</f>
        <v>% reduction in energy use</v>
      </c>
      <c r="P915" s="272"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272" t="str">
        <f>IF(ISBLANK(INDEX('Policy Characteristics'!K:K,MATCH($C915,'Policy Characteristics'!$C:$C,0))),"",INDEX('Policy Characteristics'!K:K,MATCH($C915,'Policy Characteristics'!$C:$C,0)))</f>
        <v>industry-ag-main.html#eff-stds</v>
      </c>
      <c r="R915" s="272" t="str">
        <f>IF(ISBLANK(INDEX('Policy Characteristics'!L:L,MATCH($C915,'Policy Characteristics'!$C:$C,0))),"",INDEX('Policy Characteristics'!L:L,MATCH($C915,'Policy Characteristics'!$C:$C,0)))</f>
        <v>industry-energy-efficiency-standards.html</v>
      </c>
    </row>
    <row r="916" spans="1:18" s="4" customFormat="1" x14ac:dyDescent="0.25">
      <c r="A916" s="272" t="str">
        <f>IF(ISBLANK(INDEX('Policy Characteristics'!A:A,MATCH($C916,'Policy Characteristics'!$C:$C,0))),"",INDEX('Policy Characteristics'!A:A,MATCH($C916,'Policy Characteristics'!$C:$C,0)))</f>
        <v>Industry</v>
      </c>
      <c r="B916" s="272" t="str">
        <f>IF(ISBLANK(INDEX('Policy Characteristics'!B:B,MATCH($C916,'Policy Characteristics'!$C:$C,0))),"",INDEX('Policy Characteristics'!B:B,MATCH($C916,'Policy Characteristics'!$C:$C,0)))</f>
        <v>Industry Energy Efficiency Standards</v>
      </c>
      <c r="C916" s="274" t="str">
        <f t="shared" si="40"/>
        <v>Percentage Improvement in Eqpt Efficiency Standards above BAU</v>
      </c>
      <c r="D916" s="6" t="s">
        <v>3208</v>
      </c>
      <c r="E916" s="44" t="s">
        <v>2449</v>
      </c>
      <c r="F916" t="s">
        <v>3176</v>
      </c>
      <c r="G916" s="44" t="s">
        <v>2453</v>
      </c>
      <c r="H916" s="43">
        <v>1152</v>
      </c>
      <c r="I916" s="44" t="s">
        <v>45</v>
      </c>
      <c r="J916" s="274" t="str">
        <f>IF(ISBLANK(INDEX('Policy Characteristics'!D:D,MATCH($C916,'Policy Characteristics'!$C:$C,0))),"",INDEX('Policy Characteristics'!D:D,MATCH($C916,'Policy Characteristics'!$C:$C,0)))</f>
        <v>Industry Energy Efficiency Standards</v>
      </c>
      <c r="K916" s="272" t="str">
        <f>IF(ISBLANK(INDEX('Policy Characteristics'!E:E,MATCH($C916,'Policy Characteristics'!$C:$C,0))),"",INDEX('Policy Characteristics'!E:E,MATCH($C916,'Policy Characteristics'!$C:$C,0)))</f>
        <v>indst efficiency standards</v>
      </c>
      <c r="L916" s="285">
        <f>IF(ISBLANK(INDEX('Policy Characteristics'!F:F,MATCH($C916,'Policy Characteristics'!$C:$C,0))),"",INDEX('Policy Characteristics'!F:F,MATCH($C916,'Policy Characteristics'!$C:$C,0)))</f>
        <v>0</v>
      </c>
      <c r="M916" s="285">
        <f>IF(ISBLANK(INDEX('Policy Characteristics'!G:G,MATCH($C916,'Policy Characteristics'!$C:$C,0))),"",INDEX('Policy Characteristics'!G:G,MATCH($C916,'Policy Characteristics'!$C:$C,0)))</f>
        <v>0.25</v>
      </c>
      <c r="N916" s="285">
        <f>IF(ISBLANK(INDEX('Policy Characteristics'!H:H,MATCH($C916,'Policy Characteristics'!$C:$C,0))),"",INDEX('Policy Characteristics'!H:H,MATCH($C916,'Policy Characteristics'!$C:$C,0)))</f>
        <v>0.01</v>
      </c>
      <c r="O916" s="272" t="str">
        <f>IF(ISBLANK(INDEX('Policy Characteristics'!I:I,MATCH($C916,'Policy Characteristics'!$C:$C,0))),"",INDEX('Policy Characteristics'!I:I,MATCH($C916,'Policy Characteristics'!$C:$C,0)))</f>
        <v>% reduction in energy use</v>
      </c>
      <c r="P916" s="272"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272" t="str">
        <f>IF(ISBLANK(INDEX('Policy Characteristics'!K:K,MATCH($C916,'Policy Characteristics'!$C:$C,0))),"",INDEX('Policy Characteristics'!K:K,MATCH($C916,'Policy Characteristics'!$C:$C,0)))</f>
        <v>industry-ag-main.html#eff-stds</v>
      </c>
      <c r="R916" s="272" t="str">
        <f>IF(ISBLANK(INDEX('Policy Characteristics'!L:L,MATCH($C916,'Policy Characteristics'!$C:$C,0))),"",INDEX('Policy Characteristics'!L:L,MATCH($C916,'Policy Characteristics'!$C:$C,0)))</f>
        <v>industry-energy-efficiency-standards.html</v>
      </c>
    </row>
    <row r="917" spans="1:18" s="4" customFormat="1" x14ac:dyDescent="0.25">
      <c r="A917" s="272" t="str">
        <f>IF(ISBLANK(INDEX('Policy Characteristics'!A:A,MATCH($C917,'Policy Characteristics'!$C:$C,0))),"",INDEX('Policy Characteristics'!A:A,MATCH($C917,'Policy Characteristics'!$C:$C,0)))</f>
        <v>Industry</v>
      </c>
      <c r="B917" s="272" t="str">
        <f>IF(ISBLANK(INDEX('Policy Characteristics'!B:B,MATCH($C917,'Policy Characteristics'!$C:$C,0))),"",INDEX('Policy Characteristics'!B:B,MATCH($C917,'Policy Characteristics'!$C:$C,0)))</f>
        <v>Industry Energy Efficiency Standards</v>
      </c>
      <c r="C917" s="274" t="str">
        <f t="shared" si="40"/>
        <v>Percentage Improvement in Eqpt Efficiency Standards above BAU</v>
      </c>
      <c r="D917" s="6" t="s">
        <v>3208</v>
      </c>
      <c r="E917" s="44" t="s">
        <v>2450</v>
      </c>
      <c r="F917" t="s">
        <v>3176</v>
      </c>
      <c r="G917" s="44" t="s">
        <v>2456</v>
      </c>
      <c r="H917" s="43">
        <v>1153</v>
      </c>
      <c r="I917" s="44" t="s">
        <v>46</v>
      </c>
      <c r="J917" s="274" t="str">
        <f>IF(ISBLANK(INDEX('Policy Characteristics'!D:D,MATCH($C917,'Policy Characteristics'!$C:$C,0))),"",INDEX('Policy Characteristics'!D:D,MATCH($C917,'Policy Characteristics'!$C:$C,0)))</f>
        <v>Industry Energy Efficiency Standards</v>
      </c>
      <c r="K917" s="272" t="str">
        <f>IF(ISBLANK(INDEX('Policy Characteristics'!E:E,MATCH($C917,'Policy Characteristics'!$C:$C,0))),"",INDEX('Policy Characteristics'!E:E,MATCH($C917,'Policy Characteristics'!$C:$C,0)))</f>
        <v>indst efficiency standards</v>
      </c>
      <c r="L917" s="285">
        <f>IF(ISBLANK(INDEX('Policy Characteristics'!F:F,MATCH($C917,'Policy Characteristics'!$C:$C,0))),"",INDEX('Policy Characteristics'!F:F,MATCH($C917,'Policy Characteristics'!$C:$C,0)))</f>
        <v>0</v>
      </c>
      <c r="M917" s="285">
        <f>IF(ISBLANK(INDEX('Policy Characteristics'!G:G,MATCH($C917,'Policy Characteristics'!$C:$C,0))),"",INDEX('Policy Characteristics'!G:G,MATCH($C917,'Policy Characteristics'!$C:$C,0)))</f>
        <v>0.25</v>
      </c>
      <c r="N917" s="285">
        <f>IF(ISBLANK(INDEX('Policy Characteristics'!H:H,MATCH($C917,'Policy Characteristics'!$C:$C,0))),"",INDEX('Policy Characteristics'!H:H,MATCH($C917,'Policy Characteristics'!$C:$C,0)))</f>
        <v>0.01</v>
      </c>
      <c r="O917" s="272" t="str">
        <f>IF(ISBLANK(INDEX('Policy Characteristics'!I:I,MATCH($C917,'Policy Characteristics'!$C:$C,0))),"",INDEX('Policy Characteristics'!I:I,MATCH($C917,'Policy Characteristics'!$C:$C,0)))</f>
        <v>% reduction in energy use</v>
      </c>
      <c r="P917" s="272"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272" t="str">
        <f>IF(ISBLANK(INDEX('Policy Characteristics'!K:K,MATCH($C917,'Policy Characteristics'!$C:$C,0))),"",INDEX('Policy Characteristics'!K:K,MATCH($C917,'Policy Characteristics'!$C:$C,0)))</f>
        <v>industry-ag-main.html#eff-stds</v>
      </c>
      <c r="R917" s="272" t="str">
        <f>IF(ISBLANK(INDEX('Policy Characteristics'!L:L,MATCH($C917,'Policy Characteristics'!$C:$C,0))),"",INDEX('Policy Characteristics'!L:L,MATCH($C917,'Policy Characteristics'!$C:$C,0)))</f>
        <v>industry-energy-efficiency-standards.html</v>
      </c>
    </row>
    <row r="918" spans="1:18" s="4" customFormat="1" x14ac:dyDescent="0.25">
      <c r="A918" s="272" t="str">
        <f>IF(ISBLANK(INDEX('Policy Characteristics'!A:A,MATCH($C918,'Policy Characteristics'!$C:$C,0))),"",INDEX('Policy Characteristics'!A:A,MATCH($C918,'Policy Characteristics'!$C:$C,0)))</f>
        <v>Industry</v>
      </c>
      <c r="B918" s="272" t="str">
        <f>IF(ISBLANK(INDEX('Policy Characteristics'!B:B,MATCH($C918,'Policy Characteristics'!$C:$C,0))),"",INDEX('Policy Characteristics'!B:B,MATCH($C918,'Policy Characteristics'!$C:$C,0)))</f>
        <v>Industry Energy Efficiency Standards</v>
      </c>
      <c r="C918" s="274" t="str">
        <f t="shared" si="40"/>
        <v>Percentage Improvement in Eqpt Efficiency Standards above BAU</v>
      </c>
      <c r="D918" s="6" t="s">
        <v>3208</v>
      </c>
      <c r="E918" s="44" t="s">
        <v>2786</v>
      </c>
      <c r="F918" t="s">
        <v>3176</v>
      </c>
      <c r="G918" s="44" t="s">
        <v>2789</v>
      </c>
      <c r="H918" s="43">
        <v>1154</v>
      </c>
      <c r="I918" s="44" t="s">
        <v>46</v>
      </c>
      <c r="J918" s="274" t="str">
        <f>IF(ISBLANK(INDEX('Policy Characteristics'!D:D,MATCH($C918,'Policy Characteristics'!$C:$C,0))),"",INDEX('Policy Characteristics'!D:D,MATCH($C918,'Policy Characteristics'!$C:$C,0)))</f>
        <v>Industry Energy Efficiency Standards</v>
      </c>
      <c r="K918" s="272" t="str">
        <f>IF(ISBLANK(INDEX('Policy Characteristics'!E:E,MATCH($C918,'Policy Characteristics'!$C:$C,0))),"",INDEX('Policy Characteristics'!E:E,MATCH($C918,'Policy Characteristics'!$C:$C,0)))</f>
        <v>indst efficiency standards</v>
      </c>
      <c r="L918" s="285">
        <f>IF(ISBLANK(INDEX('Policy Characteristics'!F:F,MATCH($C918,'Policy Characteristics'!$C:$C,0))),"",INDEX('Policy Characteristics'!F:F,MATCH($C918,'Policy Characteristics'!$C:$C,0)))</f>
        <v>0</v>
      </c>
      <c r="M918" s="285">
        <f>IF(ISBLANK(INDEX('Policy Characteristics'!G:G,MATCH($C918,'Policy Characteristics'!$C:$C,0))),"",INDEX('Policy Characteristics'!G:G,MATCH($C918,'Policy Characteristics'!$C:$C,0)))</f>
        <v>0.25</v>
      </c>
      <c r="N918" s="285">
        <f>IF(ISBLANK(INDEX('Policy Characteristics'!H:H,MATCH($C918,'Policy Characteristics'!$C:$C,0))),"",INDEX('Policy Characteristics'!H:H,MATCH($C918,'Policy Characteristics'!$C:$C,0)))</f>
        <v>0.01</v>
      </c>
      <c r="O918" s="272" t="str">
        <f>IF(ISBLANK(INDEX('Policy Characteristics'!I:I,MATCH($C918,'Policy Characteristics'!$C:$C,0))),"",INDEX('Policy Characteristics'!I:I,MATCH($C918,'Policy Characteristics'!$C:$C,0)))</f>
        <v>% reduction in energy use</v>
      </c>
      <c r="P918" s="272"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272" t="str">
        <f>IF(ISBLANK(INDEX('Policy Characteristics'!K:K,MATCH($C918,'Policy Characteristics'!$C:$C,0))),"",INDEX('Policy Characteristics'!K:K,MATCH($C918,'Policy Characteristics'!$C:$C,0)))</f>
        <v>industry-ag-main.html#eff-stds</v>
      </c>
      <c r="R918" s="272" t="str">
        <f>IF(ISBLANK(INDEX('Policy Characteristics'!L:L,MATCH($C918,'Policy Characteristics'!$C:$C,0))),"",INDEX('Policy Characteristics'!L:L,MATCH($C918,'Policy Characteristics'!$C:$C,0)))</f>
        <v>industry-energy-efficiency-standards.html</v>
      </c>
    </row>
    <row r="919" spans="1:18" s="4" customFormat="1" x14ac:dyDescent="0.25">
      <c r="A919" s="272" t="str">
        <f>IF(ISBLANK(INDEX('Policy Characteristics'!A:A,MATCH($C919,'Policy Characteristics'!$C:$C,0))),"",INDEX('Policy Characteristics'!A:A,MATCH($C919,'Policy Characteristics'!$C:$C,0)))</f>
        <v>Industry</v>
      </c>
      <c r="B919" s="272" t="str">
        <f>IF(ISBLANK(INDEX('Policy Characteristics'!B:B,MATCH($C919,'Policy Characteristics'!$C:$C,0))),"",INDEX('Policy Characteristics'!B:B,MATCH($C919,'Policy Characteristics'!$C:$C,0)))</f>
        <v>Industry Energy Efficiency Standards</v>
      </c>
      <c r="C919" s="274" t="str">
        <f t="shared" si="40"/>
        <v>Percentage Improvement in Eqpt Efficiency Standards above BAU</v>
      </c>
      <c r="D919" s="6" t="s">
        <v>3208</v>
      </c>
      <c r="E919" s="44" t="s">
        <v>2787</v>
      </c>
      <c r="F919" t="s">
        <v>3176</v>
      </c>
      <c r="G919" s="44" t="s">
        <v>2791</v>
      </c>
      <c r="H919" s="43">
        <v>1155</v>
      </c>
      <c r="I919" s="44" t="s">
        <v>45</v>
      </c>
      <c r="J919" s="274" t="str">
        <f>IF(ISBLANK(INDEX('Policy Characteristics'!D:D,MATCH($C919,'Policy Characteristics'!$C:$C,0))),"",INDEX('Policy Characteristics'!D:D,MATCH($C919,'Policy Characteristics'!$C:$C,0)))</f>
        <v>Industry Energy Efficiency Standards</v>
      </c>
      <c r="K919" s="272" t="str">
        <f>IF(ISBLANK(INDEX('Policy Characteristics'!E:E,MATCH($C919,'Policy Characteristics'!$C:$C,0))),"",INDEX('Policy Characteristics'!E:E,MATCH($C919,'Policy Characteristics'!$C:$C,0)))</f>
        <v>indst efficiency standards</v>
      </c>
      <c r="L919" s="285">
        <f>IF(ISBLANK(INDEX('Policy Characteristics'!F:F,MATCH($C919,'Policy Characteristics'!$C:$C,0))),"",INDEX('Policy Characteristics'!F:F,MATCH($C919,'Policy Characteristics'!$C:$C,0)))</f>
        <v>0</v>
      </c>
      <c r="M919" s="285">
        <f>IF(ISBLANK(INDEX('Policy Characteristics'!G:G,MATCH($C919,'Policy Characteristics'!$C:$C,0))),"",INDEX('Policy Characteristics'!G:G,MATCH($C919,'Policy Characteristics'!$C:$C,0)))</f>
        <v>0.25</v>
      </c>
      <c r="N919" s="285">
        <f>IF(ISBLANK(INDEX('Policy Characteristics'!H:H,MATCH($C919,'Policy Characteristics'!$C:$C,0))),"",INDEX('Policy Characteristics'!H:H,MATCH($C919,'Policy Characteristics'!$C:$C,0)))</f>
        <v>0.01</v>
      </c>
      <c r="O919" s="272" t="str">
        <f>IF(ISBLANK(INDEX('Policy Characteristics'!I:I,MATCH($C919,'Policy Characteristics'!$C:$C,0))),"",INDEX('Policy Characteristics'!I:I,MATCH($C919,'Policy Characteristics'!$C:$C,0)))</f>
        <v>% reduction in energy use</v>
      </c>
      <c r="P919" s="272"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272" t="str">
        <f>IF(ISBLANK(INDEX('Policy Characteristics'!K:K,MATCH($C919,'Policy Characteristics'!$C:$C,0))),"",INDEX('Policy Characteristics'!K:K,MATCH($C919,'Policy Characteristics'!$C:$C,0)))</f>
        <v>industry-ag-main.html#eff-stds</v>
      </c>
      <c r="R919" s="272" t="str">
        <f>IF(ISBLANK(INDEX('Policy Characteristics'!L:L,MATCH($C919,'Policy Characteristics'!$C:$C,0))),"",INDEX('Policy Characteristics'!L:L,MATCH($C919,'Policy Characteristics'!$C:$C,0)))</f>
        <v>industry-energy-efficiency-standards.html</v>
      </c>
    </row>
    <row r="920" spans="1:18" s="4" customFormat="1" x14ac:dyDescent="0.25">
      <c r="A920" s="272" t="str">
        <f>IF(ISBLANK(INDEX('Policy Characteristics'!A:A,MATCH($C920,'Policy Characteristics'!$C:$C,0))),"",INDEX('Policy Characteristics'!A:A,MATCH($C920,'Policy Characteristics'!$C:$C,0)))</f>
        <v>Industry</v>
      </c>
      <c r="B920" s="272" t="str">
        <f>IF(ISBLANK(INDEX('Policy Characteristics'!B:B,MATCH($C920,'Policy Characteristics'!$C:$C,0))),"",INDEX('Policy Characteristics'!B:B,MATCH($C920,'Policy Characteristics'!$C:$C,0)))</f>
        <v>Industry Energy Efficiency Standards</v>
      </c>
      <c r="C920" s="274" t="str">
        <f t="shared" si="40"/>
        <v>Percentage Improvement in Eqpt Efficiency Standards above BAU</v>
      </c>
      <c r="D920" s="6" t="s">
        <v>3208</v>
      </c>
      <c r="E920" s="44" t="s">
        <v>2788</v>
      </c>
      <c r="F920" t="s">
        <v>3176</v>
      </c>
      <c r="G920" s="44" t="s">
        <v>2792</v>
      </c>
      <c r="H920" s="43">
        <v>1156</v>
      </c>
      <c r="I920" s="44" t="s">
        <v>45</v>
      </c>
      <c r="J920" s="274" t="str">
        <f>IF(ISBLANK(INDEX('Policy Characteristics'!D:D,MATCH($C920,'Policy Characteristics'!$C:$C,0))),"",INDEX('Policy Characteristics'!D:D,MATCH($C920,'Policy Characteristics'!$C:$C,0)))</f>
        <v>Industry Energy Efficiency Standards</v>
      </c>
      <c r="K920" s="272" t="str">
        <f>IF(ISBLANK(INDEX('Policy Characteristics'!E:E,MATCH($C920,'Policy Characteristics'!$C:$C,0))),"",INDEX('Policy Characteristics'!E:E,MATCH($C920,'Policy Characteristics'!$C:$C,0)))</f>
        <v>indst efficiency standards</v>
      </c>
      <c r="L920" s="285">
        <f>IF(ISBLANK(INDEX('Policy Characteristics'!F:F,MATCH($C920,'Policy Characteristics'!$C:$C,0))),"",INDEX('Policy Characteristics'!F:F,MATCH($C920,'Policy Characteristics'!$C:$C,0)))</f>
        <v>0</v>
      </c>
      <c r="M920" s="285">
        <f>IF(ISBLANK(INDEX('Policy Characteristics'!G:G,MATCH($C920,'Policy Characteristics'!$C:$C,0))),"",INDEX('Policy Characteristics'!G:G,MATCH($C920,'Policy Characteristics'!$C:$C,0)))</f>
        <v>0.25</v>
      </c>
      <c r="N920" s="285">
        <f>IF(ISBLANK(INDEX('Policy Characteristics'!H:H,MATCH($C920,'Policy Characteristics'!$C:$C,0))),"",INDEX('Policy Characteristics'!H:H,MATCH($C920,'Policy Characteristics'!$C:$C,0)))</f>
        <v>0.01</v>
      </c>
      <c r="O920" s="272" t="str">
        <f>IF(ISBLANK(INDEX('Policy Characteristics'!I:I,MATCH($C920,'Policy Characteristics'!$C:$C,0))),"",INDEX('Policy Characteristics'!I:I,MATCH($C920,'Policy Characteristics'!$C:$C,0)))</f>
        <v>% reduction in energy use</v>
      </c>
      <c r="P920" s="272"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272" t="str">
        <f>IF(ISBLANK(INDEX('Policy Characteristics'!K:K,MATCH($C920,'Policy Characteristics'!$C:$C,0))),"",INDEX('Policy Characteristics'!K:K,MATCH($C920,'Policy Characteristics'!$C:$C,0)))</f>
        <v>industry-ag-main.html#eff-stds</v>
      </c>
      <c r="R920" s="272" t="str">
        <f>IF(ISBLANK(INDEX('Policy Characteristics'!L:L,MATCH($C920,'Policy Characteristics'!$C:$C,0))),"",INDEX('Policy Characteristics'!L:L,MATCH($C920,'Policy Characteristics'!$C:$C,0)))</f>
        <v>industry-energy-efficiency-standards.html</v>
      </c>
    </row>
    <row r="921" spans="1:18" s="4" customFormat="1" x14ac:dyDescent="0.25">
      <c r="A921" s="272" t="str">
        <f>IF(ISBLANK(INDEX('Policy Characteristics'!A:A,MATCH($C921,'Policy Characteristics'!$C:$C,0))),"",INDEX('Policy Characteristics'!A:A,MATCH($C921,'Policy Characteristics'!$C:$C,0)))</f>
        <v>Industry</v>
      </c>
      <c r="B921" s="272" t="str">
        <f>IF(ISBLANK(INDEX('Policy Characteristics'!B:B,MATCH($C921,'Policy Characteristics'!$C:$C,0))),"",INDEX('Policy Characteristics'!B:B,MATCH($C921,'Policy Characteristics'!$C:$C,0)))</f>
        <v>Industry Energy Efficiency Standards</v>
      </c>
      <c r="C921" s="274" t="str">
        <f t="shared" si="40"/>
        <v>Percentage Improvement in Eqpt Efficiency Standards above BAU</v>
      </c>
      <c r="D921" s="6" t="s">
        <v>3208</v>
      </c>
      <c r="E921" s="44" t="s">
        <v>2785</v>
      </c>
      <c r="F921" t="s">
        <v>3176</v>
      </c>
      <c r="G921" s="44" t="s">
        <v>2790</v>
      </c>
      <c r="H921" s="43">
        <v>1157</v>
      </c>
      <c r="I921" s="44" t="s">
        <v>46</v>
      </c>
      <c r="J921" s="274" t="str">
        <f>IF(ISBLANK(INDEX('Policy Characteristics'!D:D,MATCH($C921,'Policy Characteristics'!$C:$C,0))),"",INDEX('Policy Characteristics'!D:D,MATCH($C921,'Policy Characteristics'!$C:$C,0)))</f>
        <v>Industry Energy Efficiency Standards</v>
      </c>
      <c r="K921" s="272" t="str">
        <f>IF(ISBLANK(INDEX('Policy Characteristics'!E:E,MATCH($C921,'Policy Characteristics'!$C:$C,0))),"",INDEX('Policy Characteristics'!E:E,MATCH($C921,'Policy Characteristics'!$C:$C,0)))</f>
        <v>indst efficiency standards</v>
      </c>
      <c r="L921" s="285">
        <f>IF(ISBLANK(INDEX('Policy Characteristics'!F:F,MATCH($C921,'Policy Characteristics'!$C:$C,0))),"",INDEX('Policy Characteristics'!F:F,MATCH($C921,'Policy Characteristics'!$C:$C,0)))</f>
        <v>0</v>
      </c>
      <c r="M921" s="285">
        <f>IF(ISBLANK(INDEX('Policy Characteristics'!G:G,MATCH($C921,'Policy Characteristics'!$C:$C,0))),"",INDEX('Policy Characteristics'!G:G,MATCH($C921,'Policy Characteristics'!$C:$C,0)))</f>
        <v>0.25</v>
      </c>
      <c r="N921" s="285">
        <f>IF(ISBLANK(INDEX('Policy Characteristics'!H:H,MATCH($C921,'Policy Characteristics'!$C:$C,0))),"",INDEX('Policy Characteristics'!H:H,MATCH($C921,'Policy Characteristics'!$C:$C,0)))</f>
        <v>0.01</v>
      </c>
      <c r="O921" s="272" t="str">
        <f>IF(ISBLANK(INDEX('Policy Characteristics'!I:I,MATCH($C921,'Policy Characteristics'!$C:$C,0))),"",INDEX('Policy Characteristics'!I:I,MATCH($C921,'Policy Characteristics'!$C:$C,0)))</f>
        <v>% reduction in energy use</v>
      </c>
      <c r="P921" s="272"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272" t="str">
        <f>IF(ISBLANK(INDEX('Policy Characteristics'!K:K,MATCH($C921,'Policy Characteristics'!$C:$C,0))),"",INDEX('Policy Characteristics'!K:K,MATCH($C921,'Policy Characteristics'!$C:$C,0)))</f>
        <v>industry-ag-main.html#eff-stds</v>
      </c>
      <c r="R921" s="272" t="str">
        <f>IF(ISBLANK(INDEX('Policy Characteristics'!L:L,MATCH($C921,'Policy Characteristics'!$C:$C,0))),"",INDEX('Policy Characteristics'!L:L,MATCH($C921,'Policy Characteristics'!$C:$C,0)))</f>
        <v>industry-energy-efficiency-standards.html</v>
      </c>
    </row>
    <row r="922" spans="1:18" s="4" customFormat="1" x14ac:dyDescent="0.25">
      <c r="A922" s="272" t="str">
        <f>IF(ISBLANK(INDEX('Policy Characteristics'!A:A,MATCH($C922,'Policy Characteristics'!$C:$C,0))),"",INDEX('Policy Characteristics'!A:A,MATCH($C922,'Policy Characteristics'!$C:$C,0)))</f>
        <v>Industry</v>
      </c>
      <c r="B922" s="272" t="str">
        <f>IF(ISBLANK(INDEX('Policy Characteristics'!B:B,MATCH($C922,'Policy Characteristics'!$C:$C,0))),"",INDEX('Policy Characteristics'!B:B,MATCH($C922,'Policy Characteristics'!$C:$C,0)))</f>
        <v>Industry Energy Efficiency Standards</v>
      </c>
      <c r="C922" s="274" t="str">
        <f t="shared" si="40"/>
        <v>Percentage Improvement in Eqpt Efficiency Standards above BAU</v>
      </c>
      <c r="D922" s="6" t="s">
        <v>3209</v>
      </c>
      <c r="E922" s="44" t="s">
        <v>2445</v>
      </c>
      <c r="F922" t="s">
        <v>3177</v>
      </c>
      <c r="G922" s="44" t="s">
        <v>2451</v>
      </c>
      <c r="H922" s="43">
        <v>1158</v>
      </c>
      <c r="I922" s="44" t="s">
        <v>46</v>
      </c>
      <c r="J922" s="274" t="str">
        <f>IF(ISBLANK(INDEX('Policy Characteristics'!D:D,MATCH($C922,'Policy Characteristics'!$C:$C,0))),"",INDEX('Policy Characteristics'!D:D,MATCH($C922,'Policy Characteristics'!$C:$C,0)))</f>
        <v>Industry Energy Efficiency Standards</v>
      </c>
      <c r="K922" s="272" t="str">
        <f>IF(ISBLANK(INDEX('Policy Characteristics'!E:E,MATCH($C922,'Policy Characteristics'!$C:$C,0))),"",INDEX('Policy Characteristics'!E:E,MATCH($C922,'Policy Characteristics'!$C:$C,0)))</f>
        <v>indst efficiency standards</v>
      </c>
      <c r="L922" s="285">
        <f>IF(ISBLANK(INDEX('Policy Characteristics'!F:F,MATCH($C922,'Policy Characteristics'!$C:$C,0))),"",INDEX('Policy Characteristics'!F:F,MATCH($C922,'Policy Characteristics'!$C:$C,0)))</f>
        <v>0</v>
      </c>
      <c r="M922" s="285">
        <f>IF(ISBLANK(INDEX('Policy Characteristics'!G:G,MATCH($C922,'Policy Characteristics'!$C:$C,0))),"",INDEX('Policy Characteristics'!G:G,MATCH($C922,'Policy Characteristics'!$C:$C,0)))</f>
        <v>0.25</v>
      </c>
      <c r="N922" s="285">
        <f>IF(ISBLANK(INDEX('Policy Characteristics'!H:H,MATCH($C922,'Policy Characteristics'!$C:$C,0))),"",INDEX('Policy Characteristics'!H:H,MATCH($C922,'Policy Characteristics'!$C:$C,0)))</f>
        <v>0.01</v>
      </c>
      <c r="O922" s="272" t="str">
        <f>IF(ISBLANK(INDEX('Policy Characteristics'!I:I,MATCH($C922,'Policy Characteristics'!$C:$C,0))),"",INDEX('Policy Characteristics'!I:I,MATCH($C922,'Policy Characteristics'!$C:$C,0)))</f>
        <v>% reduction in energy use</v>
      </c>
      <c r="P922" s="272"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272" t="str">
        <f>IF(ISBLANK(INDEX('Policy Characteristics'!K:K,MATCH($C922,'Policy Characteristics'!$C:$C,0))),"",INDEX('Policy Characteristics'!K:K,MATCH($C922,'Policy Characteristics'!$C:$C,0)))</f>
        <v>industry-ag-main.html#eff-stds</v>
      </c>
      <c r="R922" s="272" t="str">
        <f>IF(ISBLANK(INDEX('Policy Characteristics'!L:L,MATCH($C922,'Policy Characteristics'!$C:$C,0))),"",INDEX('Policy Characteristics'!L:L,MATCH($C922,'Policy Characteristics'!$C:$C,0)))</f>
        <v>industry-energy-efficiency-standards.html</v>
      </c>
    </row>
    <row r="923" spans="1:18" s="4" customFormat="1" x14ac:dyDescent="0.25">
      <c r="A923" s="272" t="str">
        <f>IF(ISBLANK(INDEX('Policy Characteristics'!A:A,MATCH($C923,'Policy Characteristics'!$C:$C,0))),"",INDEX('Policy Characteristics'!A:A,MATCH($C923,'Policy Characteristics'!$C:$C,0)))</f>
        <v>Industry</v>
      </c>
      <c r="B923" s="272" t="str">
        <f>IF(ISBLANK(INDEX('Policy Characteristics'!B:B,MATCH($C923,'Policy Characteristics'!$C:$C,0))),"",INDEX('Policy Characteristics'!B:B,MATCH($C923,'Policy Characteristics'!$C:$C,0)))</f>
        <v>Industry Energy Efficiency Standards</v>
      </c>
      <c r="C923" s="274" t="str">
        <f t="shared" si="40"/>
        <v>Percentage Improvement in Eqpt Efficiency Standards above BAU</v>
      </c>
      <c r="D923" s="6" t="s">
        <v>3209</v>
      </c>
      <c r="E923" s="44" t="s">
        <v>2446</v>
      </c>
      <c r="F923" t="s">
        <v>3177</v>
      </c>
      <c r="G923" s="44" t="s">
        <v>2454</v>
      </c>
      <c r="H923" s="43">
        <v>1159</v>
      </c>
      <c r="I923" s="44" t="s">
        <v>46</v>
      </c>
      <c r="J923" s="274" t="str">
        <f>IF(ISBLANK(INDEX('Policy Characteristics'!D:D,MATCH($C923,'Policy Characteristics'!$C:$C,0))),"",INDEX('Policy Characteristics'!D:D,MATCH($C923,'Policy Characteristics'!$C:$C,0)))</f>
        <v>Industry Energy Efficiency Standards</v>
      </c>
      <c r="K923" s="272" t="str">
        <f>IF(ISBLANK(INDEX('Policy Characteristics'!E:E,MATCH($C923,'Policy Characteristics'!$C:$C,0))),"",INDEX('Policy Characteristics'!E:E,MATCH($C923,'Policy Characteristics'!$C:$C,0)))</f>
        <v>indst efficiency standards</v>
      </c>
      <c r="L923" s="285">
        <f>IF(ISBLANK(INDEX('Policy Characteristics'!F:F,MATCH($C923,'Policy Characteristics'!$C:$C,0))),"",INDEX('Policy Characteristics'!F:F,MATCH($C923,'Policy Characteristics'!$C:$C,0)))</f>
        <v>0</v>
      </c>
      <c r="M923" s="285">
        <f>IF(ISBLANK(INDEX('Policy Characteristics'!G:G,MATCH($C923,'Policy Characteristics'!$C:$C,0))),"",INDEX('Policy Characteristics'!G:G,MATCH($C923,'Policy Characteristics'!$C:$C,0)))</f>
        <v>0.25</v>
      </c>
      <c r="N923" s="285">
        <f>IF(ISBLANK(INDEX('Policy Characteristics'!H:H,MATCH($C923,'Policy Characteristics'!$C:$C,0))),"",INDEX('Policy Characteristics'!H:H,MATCH($C923,'Policy Characteristics'!$C:$C,0)))</f>
        <v>0.01</v>
      </c>
      <c r="O923" s="272" t="str">
        <f>IF(ISBLANK(INDEX('Policy Characteristics'!I:I,MATCH($C923,'Policy Characteristics'!$C:$C,0))),"",INDEX('Policy Characteristics'!I:I,MATCH($C923,'Policy Characteristics'!$C:$C,0)))</f>
        <v>% reduction in energy use</v>
      </c>
      <c r="P923" s="272"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272" t="str">
        <f>IF(ISBLANK(INDEX('Policy Characteristics'!K:K,MATCH($C923,'Policy Characteristics'!$C:$C,0))),"",INDEX('Policy Characteristics'!K:K,MATCH($C923,'Policy Characteristics'!$C:$C,0)))</f>
        <v>industry-ag-main.html#eff-stds</v>
      </c>
      <c r="R923" s="272" t="str">
        <f>IF(ISBLANK(INDEX('Policy Characteristics'!L:L,MATCH($C923,'Policy Characteristics'!$C:$C,0))),"",INDEX('Policy Characteristics'!L:L,MATCH($C923,'Policy Characteristics'!$C:$C,0)))</f>
        <v>industry-energy-efficiency-standards.html</v>
      </c>
    </row>
    <row r="924" spans="1:18" s="4" customFormat="1" x14ac:dyDescent="0.25">
      <c r="A924" s="272" t="str">
        <f>IF(ISBLANK(INDEX('Policy Characteristics'!A:A,MATCH($C924,'Policy Characteristics'!$C:$C,0))),"",INDEX('Policy Characteristics'!A:A,MATCH($C924,'Policy Characteristics'!$C:$C,0)))</f>
        <v>Industry</v>
      </c>
      <c r="B924" s="272" t="str">
        <f>IF(ISBLANK(INDEX('Policy Characteristics'!B:B,MATCH($C924,'Policy Characteristics'!$C:$C,0))),"",INDEX('Policy Characteristics'!B:B,MATCH($C924,'Policy Characteristics'!$C:$C,0)))</f>
        <v>Industry Energy Efficiency Standards</v>
      </c>
      <c r="C924" s="274" t="str">
        <f t="shared" si="40"/>
        <v>Percentage Improvement in Eqpt Efficiency Standards above BAU</v>
      </c>
      <c r="D924" s="6" t="s">
        <v>3209</v>
      </c>
      <c r="E924" s="44" t="s">
        <v>2447</v>
      </c>
      <c r="F924" t="s">
        <v>3177</v>
      </c>
      <c r="G924" s="44" t="s">
        <v>2455</v>
      </c>
      <c r="H924" s="43">
        <v>1160</v>
      </c>
      <c r="I924" s="44" t="s">
        <v>46</v>
      </c>
      <c r="J924" s="274" t="str">
        <f>IF(ISBLANK(INDEX('Policy Characteristics'!D:D,MATCH($C924,'Policy Characteristics'!$C:$C,0))),"",INDEX('Policy Characteristics'!D:D,MATCH($C924,'Policy Characteristics'!$C:$C,0)))</f>
        <v>Industry Energy Efficiency Standards</v>
      </c>
      <c r="K924" s="272" t="str">
        <f>IF(ISBLANK(INDEX('Policy Characteristics'!E:E,MATCH($C924,'Policy Characteristics'!$C:$C,0))),"",INDEX('Policy Characteristics'!E:E,MATCH($C924,'Policy Characteristics'!$C:$C,0)))</f>
        <v>indst efficiency standards</v>
      </c>
      <c r="L924" s="285">
        <f>IF(ISBLANK(INDEX('Policy Characteristics'!F:F,MATCH($C924,'Policy Characteristics'!$C:$C,0))),"",INDEX('Policy Characteristics'!F:F,MATCH($C924,'Policy Characteristics'!$C:$C,0)))</f>
        <v>0</v>
      </c>
      <c r="M924" s="285">
        <f>IF(ISBLANK(INDEX('Policy Characteristics'!G:G,MATCH($C924,'Policy Characteristics'!$C:$C,0))),"",INDEX('Policy Characteristics'!G:G,MATCH($C924,'Policy Characteristics'!$C:$C,0)))</f>
        <v>0.25</v>
      </c>
      <c r="N924" s="285">
        <f>IF(ISBLANK(INDEX('Policy Characteristics'!H:H,MATCH($C924,'Policy Characteristics'!$C:$C,0))),"",INDEX('Policy Characteristics'!H:H,MATCH($C924,'Policy Characteristics'!$C:$C,0)))</f>
        <v>0.01</v>
      </c>
      <c r="O924" s="272" t="str">
        <f>IF(ISBLANK(INDEX('Policy Characteristics'!I:I,MATCH($C924,'Policy Characteristics'!$C:$C,0))),"",INDEX('Policy Characteristics'!I:I,MATCH($C924,'Policy Characteristics'!$C:$C,0)))</f>
        <v>% reduction in energy use</v>
      </c>
      <c r="P924" s="272"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272" t="str">
        <f>IF(ISBLANK(INDEX('Policy Characteristics'!K:K,MATCH($C924,'Policy Characteristics'!$C:$C,0))),"",INDEX('Policy Characteristics'!K:K,MATCH($C924,'Policy Characteristics'!$C:$C,0)))</f>
        <v>industry-ag-main.html#eff-stds</v>
      </c>
      <c r="R924" s="272" t="str">
        <f>IF(ISBLANK(INDEX('Policy Characteristics'!L:L,MATCH($C924,'Policy Characteristics'!$C:$C,0))),"",INDEX('Policy Characteristics'!L:L,MATCH($C924,'Policy Characteristics'!$C:$C,0)))</f>
        <v>industry-energy-efficiency-standards.html</v>
      </c>
    </row>
    <row r="925" spans="1:18" s="4" customFormat="1" x14ac:dyDescent="0.25">
      <c r="A925" s="272" t="str">
        <f>IF(ISBLANK(INDEX('Policy Characteristics'!A:A,MATCH($C925,'Policy Characteristics'!$C:$C,0))),"",INDEX('Policy Characteristics'!A:A,MATCH($C925,'Policy Characteristics'!$C:$C,0)))</f>
        <v>Industry</v>
      </c>
      <c r="B925" s="272" t="str">
        <f>IF(ISBLANK(INDEX('Policy Characteristics'!B:B,MATCH($C925,'Policy Characteristics'!$C:$C,0))),"",INDEX('Policy Characteristics'!B:B,MATCH($C925,'Policy Characteristics'!$C:$C,0)))</f>
        <v>Industry Energy Efficiency Standards</v>
      </c>
      <c r="C925" s="274" t="str">
        <f t="shared" si="40"/>
        <v>Percentage Improvement in Eqpt Efficiency Standards above BAU</v>
      </c>
      <c r="D925" s="6" t="s">
        <v>3209</v>
      </c>
      <c r="E925" s="44" t="s">
        <v>2448</v>
      </c>
      <c r="F925" t="s">
        <v>3177</v>
      </c>
      <c r="G925" s="44" t="s">
        <v>2452</v>
      </c>
      <c r="H925" s="43">
        <v>1161</v>
      </c>
      <c r="I925" s="44" t="s">
        <v>46</v>
      </c>
      <c r="J925" s="274" t="str">
        <f>IF(ISBLANK(INDEX('Policy Characteristics'!D:D,MATCH($C925,'Policy Characteristics'!$C:$C,0))),"",INDEX('Policy Characteristics'!D:D,MATCH($C925,'Policy Characteristics'!$C:$C,0)))</f>
        <v>Industry Energy Efficiency Standards</v>
      </c>
      <c r="K925" s="272" t="str">
        <f>IF(ISBLANK(INDEX('Policy Characteristics'!E:E,MATCH($C925,'Policy Characteristics'!$C:$C,0))),"",INDEX('Policy Characteristics'!E:E,MATCH($C925,'Policy Characteristics'!$C:$C,0)))</f>
        <v>indst efficiency standards</v>
      </c>
      <c r="L925" s="285">
        <f>IF(ISBLANK(INDEX('Policy Characteristics'!F:F,MATCH($C925,'Policy Characteristics'!$C:$C,0))),"",INDEX('Policy Characteristics'!F:F,MATCH($C925,'Policy Characteristics'!$C:$C,0)))</f>
        <v>0</v>
      </c>
      <c r="M925" s="285">
        <f>IF(ISBLANK(INDEX('Policy Characteristics'!G:G,MATCH($C925,'Policy Characteristics'!$C:$C,0))),"",INDEX('Policy Characteristics'!G:G,MATCH($C925,'Policy Characteristics'!$C:$C,0)))</f>
        <v>0.25</v>
      </c>
      <c r="N925" s="285">
        <f>IF(ISBLANK(INDEX('Policy Characteristics'!H:H,MATCH($C925,'Policy Characteristics'!$C:$C,0))),"",INDEX('Policy Characteristics'!H:H,MATCH($C925,'Policy Characteristics'!$C:$C,0)))</f>
        <v>0.01</v>
      </c>
      <c r="O925" s="272" t="str">
        <f>IF(ISBLANK(INDEX('Policy Characteristics'!I:I,MATCH($C925,'Policy Characteristics'!$C:$C,0))),"",INDEX('Policy Characteristics'!I:I,MATCH($C925,'Policy Characteristics'!$C:$C,0)))</f>
        <v>% reduction in energy use</v>
      </c>
      <c r="P925" s="272"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272" t="str">
        <f>IF(ISBLANK(INDEX('Policy Characteristics'!K:K,MATCH($C925,'Policy Characteristics'!$C:$C,0))),"",INDEX('Policy Characteristics'!K:K,MATCH($C925,'Policy Characteristics'!$C:$C,0)))</f>
        <v>industry-ag-main.html#eff-stds</v>
      </c>
      <c r="R925" s="272" t="str">
        <f>IF(ISBLANK(INDEX('Policy Characteristics'!L:L,MATCH($C925,'Policy Characteristics'!$C:$C,0))),"",INDEX('Policy Characteristics'!L:L,MATCH($C925,'Policy Characteristics'!$C:$C,0)))</f>
        <v>industry-energy-efficiency-standards.html</v>
      </c>
    </row>
    <row r="926" spans="1:18" s="4" customFormat="1" x14ac:dyDescent="0.25">
      <c r="A926" s="272" t="str">
        <f>IF(ISBLANK(INDEX('Policy Characteristics'!A:A,MATCH($C926,'Policy Characteristics'!$C:$C,0))),"",INDEX('Policy Characteristics'!A:A,MATCH($C926,'Policy Characteristics'!$C:$C,0)))</f>
        <v>Industry</v>
      </c>
      <c r="B926" s="272" t="str">
        <f>IF(ISBLANK(INDEX('Policy Characteristics'!B:B,MATCH($C926,'Policy Characteristics'!$C:$C,0))),"",INDEX('Policy Characteristics'!B:B,MATCH($C926,'Policy Characteristics'!$C:$C,0)))</f>
        <v>Industry Energy Efficiency Standards</v>
      </c>
      <c r="C926" s="274" t="str">
        <f t="shared" si="40"/>
        <v>Percentage Improvement in Eqpt Efficiency Standards above BAU</v>
      </c>
      <c r="D926" s="6" t="s">
        <v>3209</v>
      </c>
      <c r="E926" s="44" t="s">
        <v>2449</v>
      </c>
      <c r="F926" t="s">
        <v>3177</v>
      </c>
      <c r="G926" s="44" t="s">
        <v>2453</v>
      </c>
      <c r="H926" s="43">
        <v>1162</v>
      </c>
      <c r="I926" s="44" t="s">
        <v>46</v>
      </c>
      <c r="J926" s="274" t="str">
        <f>IF(ISBLANK(INDEX('Policy Characteristics'!D:D,MATCH($C926,'Policy Characteristics'!$C:$C,0))),"",INDEX('Policy Characteristics'!D:D,MATCH($C926,'Policy Characteristics'!$C:$C,0)))</f>
        <v>Industry Energy Efficiency Standards</v>
      </c>
      <c r="K926" s="272" t="str">
        <f>IF(ISBLANK(INDEX('Policy Characteristics'!E:E,MATCH($C926,'Policy Characteristics'!$C:$C,0))),"",INDEX('Policy Characteristics'!E:E,MATCH($C926,'Policy Characteristics'!$C:$C,0)))</f>
        <v>indst efficiency standards</v>
      </c>
      <c r="L926" s="285">
        <f>IF(ISBLANK(INDEX('Policy Characteristics'!F:F,MATCH($C926,'Policy Characteristics'!$C:$C,0))),"",INDEX('Policy Characteristics'!F:F,MATCH($C926,'Policy Characteristics'!$C:$C,0)))</f>
        <v>0</v>
      </c>
      <c r="M926" s="285">
        <f>IF(ISBLANK(INDEX('Policy Characteristics'!G:G,MATCH($C926,'Policy Characteristics'!$C:$C,0))),"",INDEX('Policy Characteristics'!G:G,MATCH($C926,'Policy Characteristics'!$C:$C,0)))</f>
        <v>0.25</v>
      </c>
      <c r="N926" s="285">
        <f>IF(ISBLANK(INDEX('Policy Characteristics'!H:H,MATCH($C926,'Policy Characteristics'!$C:$C,0))),"",INDEX('Policy Characteristics'!H:H,MATCH($C926,'Policy Characteristics'!$C:$C,0)))</f>
        <v>0.01</v>
      </c>
      <c r="O926" s="272" t="str">
        <f>IF(ISBLANK(INDEX('Policy Characteristics'!I:I,MATCH($C926,'Policy Characteristics'!$C:$C,0))),"",INDEX('Policy Characteristics'!I:I,MATCH($C926,'Policy Characteristics'!$C:$C,0)))</f>
        <v>% reduction in energy use</v>
      </c>
      <c r="P926" s="272"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272" t="str">
        <f>IF(ISBLANK(INDEX('Policy Characteristics'!K:K,MATCH($C926,'Policy Characteristics'!$C:$C,0))),"",INDEX('Policy Characteristics'!K:K,MATCH($C926,'Policy Characteristics'!$C:$C,0)))</f>
        <v>industry-ag-main.html#eff-stds</v>
      </c>
      <c r="R926" s="272" t="str">
        <f>IF(ISBLANK(INDEX('Policy Characteristics'!L:L,MATCH($C926,'Policy Characteristics'!$C:$C,0))),"",INDEX('Policy Characteristics'!L:L,MATCH($C926,'Policy Characteristics'!$C:$C,0)))</f>
        <v>industry-energy-efficiency-standards.html</v>
      </c>
    </row>
    <row r="927" spans="1:18" s="4" customFormat="1" x14ac:dyDescent="0.25">
      <c r="A927" s="272" t="str">
        <f>IF(ISBLANK(INDEX('Policy Characteristics'!A:A,MATCH($C927,'Policy Characteristics'!$C:$C,0))),"",INDEX('Policy Characteristics'!A:A,MATCH($C927,'Policy Characteristics'!$C:$C,0)))</f>
        <v>Industry</v>
      </c>
      <c r="B927" s="272" t="str">
        <f>IF(ISBLANK(INDEX('Policy Characteristics'!B:B,MATCH($C927,'Policy Characteristics'!$C:$C,0))),"",INDEX('Policy Characteristics'!B:B,MATCH($C927,'Policy Characteristics'!$C:$C,0)))</f>
        <v>Industry Energy Efficiency Standards</v>
      </c>
      <c r="C927" s="274" t="str">
        <f t="shared" si="40"/>
        <v>Percentage Improvement in Eqpt Efficiency Standards above BAU</v>
      </c>
      <c r="D927" s="6" t="s">
        <v>3209</v>
      </c>
      <c r="E927" s="44" t="s">
        <v>2450</v>
      </c>
      <c r="F927" t="s">
        <v>3177</v>
      </c>
      <c r="G927" s="44" t="s">
        <v>2456</v>
      </c>
      <c r="H927" s="43">
        <v>1163</v>
      </c>
      <c r="I927" s="44" t="s">
        <v>46</v>
      </c>
      <c r="J927" s="274" t="str">
        <f>IF(ISBLANK(INDEX('Policy Characteristics'!D:D,MATCH($C927,'Policy Characteristics'!$C:$C,0))),"",INDEX('Policy Characteristics'!D:D,MATCH($C927,'Policy Characteristics'!$C:$C,0)))</f>
        <v>Industry Energy Efficiency Standards</v>
      </c>
      <c r="K927" s="272" t="str">
        <f>IF(ISBLANK(INDEX('Policy Characteristics'!E:E,MATCH($C927,'Policy Characteristics'!$C:$C,0))),"",INDEX('Policy Characteristics'!E:E,MATCH($C927,'Policy Characteristics'!$C:$C,0)))</f>
        <v>indst efficiency standards</v>
      </c>
      <c r="L927" s="285">
        <f>IF(ISBLANK(INDEX('Policy Characteristics'!F:F,MATCH($C927,'Policy Characteristics'!$C:$C,0))),"",INDEX('Policy Characteristics'!F:F,MATCH($C927,'Policy Characteristics'!$C:$C,0)))</f>
        <v>0</v>
      </c>
      <c r="M927" s="285">
        <f>IF(ISBLANK(INDEX('Policy Characteristics'!G:G,MATCH($C927,'Policy Characteristics'!$C:$C,0))),"",INDEX('Policy Characteristics'!G:G,MATCH($C927,'Policy Characteristics'!$C:$C,0)))</f>
        <v>0.25</v>
      </c>
      <c r="N927" s="285">
        <f>IF(ISBLANK(INDEX('Policy Characteristics'!H:H,MATCH($C927,'Policy Characteristics'!$C:$C,0))),"",INDEX('Policy Characteristics'!H:H,MATCH($C927,'Policy Characteristics'!$C:$C,0)))</f>
        <v>0.01</v>
      </c>
      <c r="O927" s="272" t="str">
        <f>IF(ISBLANK(INDEX('Policy Characteristics'!I:I,MATCH($C927,'Policy Characteristics'!$C:$C,0))),"",INDEX('Policy Characteristics'!I:I,MATCH($C927,'Policy Characteristics'!$C:$C,0)))</f>
        <v>% reduction in energy use</v>
      </c>
      <c r="P927" s="272"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272" t="str">
        <f>IF(ISBLANK(INDEX('Policy Characteristics'!K:K,MATCH($C927,'Policy Characteristics'!$C:$C,0))),"",INDEX('Policy Characteristics'!K:K,MATCH($C927,'Policy Characteristics'!$C:$C,0)))</f>
        <v>industry-ag-main.html#eff-stds</v>
      </c>
      <c r="R927" s="272" t="str">
        <f>IF(ISBLANK(INDEX('Policy Characteristics'!L:L,MATCH($C927,'Policy Characteristics'!$C:$C,0))),"",INDEX('Policy Characteristics'!L:L,MATCH($C927,'Policy Characteristics'!$C:$C,0)))</f>
        <v>industry-energy-efficiency-standards.html</v>
      </c>
    </row>
    <row r="928" spans="1:18" s="4" customFormat="1" x14ac:dyDescent="0.25">
      <c r="A928" s="272" t="str">
        <f>IF(ISBLANK(INDEX('Policy Characteristics'!A:A,MATCH($C928,'Policy Characteristics'!$C:$C,0))),"",INDEX('Policy Characteristics'!A:A,MATCH($C928,'Policy Characteristics'!$C:$C,0)))</f>
        <v>Industry</v>
      </c>
      <c r="B928" s="272" t="str">
        <f>IF(ISBLANK(INDEX('Policy Characteristics'!B:B,MATCH($C928,'Policy Characteristics'!$C:$C,0))),"",INDEX('Policy Characteristics'!B:B,MATCH($C928,'Policy Characteristics'!$C:$C,0)))</f>
        <v>Industry Energy Efficiency Standards</v>
      </c>
      <c r="C928" s="274" t="str">
        <f t="shared" si="40"/>
        <v>Percentage Improvement in Eqpt Efficiency Standards above BAU</v>
      </c>
      <c r="D928" s="6" t="s">
        <v>3209</v>
      </c>
      <c r="E928" s="44" t="s">
        <v>2786</v>
      </c>
      <c r="F928" t="s">
        <v>3177</v>
      </c>
      <c r="G928" s="44" t="s">
        <v>2789</v>
      </c>
      <c r="H928" s="43">
        <v>1164</v>
      </c>
      <c r="I928" s="44" t="s">
        <v>46</v>
      </c>
      <c r="J928" s="274" t="str">
        <f>IF(ISBLANK(INDEX('Policy Characteristics'!D:D,MATCH($C928,'Policy Characteristics'!$C:$C,0))),"",INDEX('Policy Characteristics'!D:D,MATCH($C928,'Policy Characteristics'!$C:$C,0)))</f>
        <v>Industry Energy Efficiency Standards</v>
      </c>
      <c r="K928" s="272" t="str">
        <f>IF(ISBLANK(INDEX('Policy Characteristics'!E:E,MATCH($C928,'Policy Characteristics'!$C:$C,0))),"",INDEX('Policy Characteristics'!E:E,MATCH($C928,'Policy Characteristics'!$C:$C,0)))</f>
        <v>indst efficiency standards</v>
      </c>
      <c r="L928" s="285">
        <f>IF(ISBLANK(INDEX('Policy Characteristics'!F:F,MATCH($C928,'Policy Characteristics'!$C:$C,0))),"",INDEX('Policy Characteristics'!F:F,MATCH($C928,'Policy Characteristics'!$C:$C,0)))</f>
        <v>0</v>
      </c>
      <c r="M928" s="285">
        <f>IF(ISBLANK(INDEX('Policy Characteristics'!G:G,MATCH($C928,'Policy Characteristics'!$C:$C,0))),"",INDEX('Policy Characteristics'!G:G,MATCH($C928,'Policy Characteristics'!$C:$C,0)))</f>
        <v>0.25</v>
      </c>
      <c r="N928" s="285">
        <f>IF(ISBLANK(INDEX('Policy Characteristics'!H:H,MATCH($C928,'Policy Characteristics'!$C:$C,0))),"",INDEX('Policy Characteristics'!H:H,MATCH($C928,'Policy Characteristics'!$C:$C,0)))</f>
        <v>0.01</v>
      </c>
      <c r="O928" s="272" t="str">
        <f>IF(ISBLANK(INDEX('Policy Characteristics'!I:I,MATCH($C928,'Policy Characteristics'!$C:$C,0))),"",INDEX('Policy Characteristics'!I:I,MATCH($C928,'Policy Characteristics'!$C:$C,0)))</f>
        <v>% reduction in energy use</v>
      </c>
      <c r="P928" s="272"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272" t="str">
        <f>IF(ISBLANK(INDEX('Policy Characteristics'!K:K,MATCH($C928,'Policy Characteristics'!$C:$C,0))),"",INDEX('Policy Characteristics'!K:K,MATCH($C928,'Policy Characteristics'!$C:$C,0)))</f>
        <v>industry-ag-main.html#eff-stds</v>
      </c>
      <c r="R928" s="272" t="str">
        <f>IF(ISBLANK(INDEX('Policy Characteristics'!L:L,MATCH($C928,'Policy Characteristics'!$C:$C,0))),"",INDEX('Policy Characteristics'!L:L,MATCH($C928,'Policy Characteristics'!$C:$C,0)))</f>
        <v>industry-energy-efficiency-standards.html</v>
      </c>
    </row>
    <row r="929" spans="1:18" s="4" customFormat="1" x14ac:dyDescent="0.25">
      <c r="A929" s="272" t="str">
        <f>IF(ISBLANK(INDEX('Policy Characteristics'!A:A,MATCH($C929,'Policy Characteristics'!$C:$C,0))),"",INDEX('Policy Characteristics'!A:A,MATCH($C929,'Policy Characteristics'!$C:$C,0)))</f>
        <v>Industry</v>
      </c>
      <c r="B929" s="272" t="str">
        <f>IF(ISBLANK(INDEX('Policy Characteristics'!B:B,MATCH($C929,'Policy Characteristics'!$C:$C,0))),"",INDEX('Policy Characteristics'!B:B,MATCH($C929,'Policy Characteristics'!$C:$C,0)))</f>
        <v>Industry Energy Efficiency Standards</v>
      </c>
      <c r="C929" s="274" t="str">
        <f t="shared" si="40"/>
        <v>Percentage Improvement in Eqpt Efficiency Standards above BAU</v>
      </c>
      <c r="D929" s="6" t="s">
        <v>3209</v>
      </c>
      <c r="E929" s="44" t="s">
        <v>2787</v>
      </c>
      <c r="F929" t="s">
        <v>3177</v>
      </c>
      <c r="G929" s="44" t="s">
        <v>2791</v>
      </c>
      <c r="H929" s="43">
        <v>1165</v>
      </c>
      <c r="I929" s="44" t="s">
        <v>46</v>
      </c>
      <c r="J929" s="274" t="str">
        <f>IF(ISBLANK(INDEX('Policy Characteristics'!D:D,MATCH($C929,'Policy Characteristics'!$C:$C,0))),"",INDEX('Policy Characteristics'!D:D,MATCH($C929,'Policy Characteristics'!$C:$C,0)))</f>
        <v>Industry Energy Efficiency Standards</v>
      </c>
      <c r="K929" s="272" t="str">
        <f>IF(ISBLANK(INDEX('Policy Characteristics'!E:E,MATCH($C929,'Policy Characteristics'!$C:$C,0))),"",INDEX('Policy Characteristics'!E:E,MATCH($C929,'Policy Characteristics'!$C:$C,0)))</f>
        <v>indst efficiency standards</v>
      </c>
      <c r="L929" s="285">
        <f>IF(ISBLANK(INDEX('Policy Characteristics'!F:F,MATCH($C929,'Policy Characteristics'!$C:$C,0))),"",INDEX('Policy Characteristics'!F:F,MATCH($C929,'Policy Characteristics'!$C:$C,0)))</f>
        <v>0</v>
      </c>
      <c r="M929" s="285">
        <f>IF(ISBLANK(INDEX('Policy Characteristics'!G:G,MATCH($C929,'Policy Characteristics'!$C:$C,0))),"",INDEX('Policy Characteristics'!G:G,MATCH($C929,'Policy Characteristics'!$C:$C,0)))</f>
        <v>0.25</v>
      </c>
      <c r="N929" s="285">
        <f>IF(ISBLANK(INDEX('Policy Characteristics'!H:H,MATCH($C929,'Policy Characteristics'!$C:$C,0))),"",INDEX('Policy Characteristics'!H:H,MATCH($C929,'Policy Characteristics'!$C:$C,0)))</f>
        <v>0.01</v>
      </c>
      <c r="O929" s="272" t="str">
        <f>IF(ISBLANK(INDEX('Policy Characteristics'!I:I,MATCH($C929,'Policy Characteristics'!$C:$C,0))),"",INDEX('Policy Characteristics'!I:I,MATCH($C929,'Policy Characteristics'!$C:$C,0)))</f>
        <v>% reduction in energy use</v>
      </c>
      <c r="P929" s="272"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272" t="str">
        <f>IF(ISBLANK(INDEX('Policy Characteristics'!K:K,MATCH($C929,'Policy Characteristics'!$C:$C,0))),"",INDEX('Policy Characteristics'!K:K,MATCH($C929,'Policy Characteristics'!$C:$C,0)))</f>
        <v>industry-ag-main.html#eff-stds</v>
      </c>
      <c r="R929" s="272" t="str">
        <f>IF(ISBLANK(INDEX('Policy Characteristics'!L:L,MATCH($C929,'Policy Characteristics'!$C:$C,0))),"",INDEX('Policy Characteristics'!L:L,MATCH($C929,'Policy Characteristics'!$C:$C,0)))</f>
        <v>industry-energy-efficiency-standards.html</v>
      </c>
    </row>
    <row r="930" spans="1:18" s="4" customFormat="1" x14ac:dyDescent="0.25">
      <c r="A930" s="272" t="str">
        <f>IF(ISBLANK(INDEX('Policy Characteristics'!A:A,MATCH($C930,'Policy Characteristics'!$C:$C,0))),"",INDEX('Policy Characteristics'!A:A,MATCH($C930,'Policy Characteristics'!$C:$C,0)))</f>
        <v>Industry</v>
      </c>
      <c r="B930" s="272" t="str">
        <f>IF(ISBLANK(INDEX('Policy Characteristics'!B:B,MATCH($C930,'Policy Characteristics'!$C:$C,0))),"",INDEX('Policy Characteristics'!B:B,MATCH($C930,'Policy Characteristics'!$C:$C,0)))</f>
        <v>Industry Energy Efficiency Standards</v>
      </c>
      <c r="C930" s="274" t="str">
        <f t="shared" si="40"/>
        <v>Percentage Improvement in Eqpt Efficiency Standards above BAU</v>
      </c>
      <c r="D930" s="6" t="s">
        <v>3209</v>
      </c>
      <c r="E930" s="44" t="s">
        <v>2788</v>
      </c>
      <c r="F930" t="s">
        <v>3177</v>
      </c>
      <c r="G930" s="44" t="s">
        <v>2792</v>
      </c>
      <c r="H930" s="43">
        <v>1166</v>
      </c>
      <c r="I930" s="44" t="s">
        <v>46</v>
      </c>
      <c r="J930" s="274" t="str">
        <f>IF(ISBLANK(INDEX('Policy Characteristics'!D:D,MATCH($C930,'Policy Characteristics'!$C:$C,0))),"",INDEX('Policy Characteristics'!D:D,MATCH($C930,'Policy Characteristics'!$C:$C,0)))</f>
        <v>Industry Energy Efficiency Standards</v>
      </c>
      <c r="K930" s="272" t="str">
        <f>IF(ISBLANK(INDEX('Policy Characteristics'!E:E,MATCH($C930,'Policy Characteristics'!$C:$C,0))),"",INDEX('Policy Characteristics'!E:E,MATCH($C930,'Policy Characteristics'!$C:$C,0)))</f>
        <v>indst efficiency standards</v>
      </c>
      <c r="L930" s="285">
        <f>IF(ISBLANK(INDEX('Policy Characteristics'!F:F,MATCH($C930,'Policy Characteristics'!$C:$C,0))),"",INDEX('Policy Characteristics'!F:F,MATCH($C930,'Policy Characteristics'!$C:$C,0)))</f>
        <v>0</v>
      </c>
      <c r="M930" s="285">
        <f>IF(ISBLANK(INDEX('Policy Characteristics'!G:G,MATCH($C930,'Policy Characteristics'!$C:$C,0))),"",INDEX('Policy Characteristics'!G:G,MATCH($C930,'Policy Characteristics'!$C:$C,0)))</f>
        <v>0.25</v>
      </c>
      <c r="N930" s="285">
        <f>IF(ISBLANK(INDEX('Policy Characteristics'!H:H,MATCH($C930,'Policy Characteristics'!$C:$C,0))),"",INDEX('Policy Characteristics'!H:H,MATCH($C930,'Policy Characteristics'!$C:$C,0)))</f>
        <v>0.01</v>
      </c>
      <c r="O930" s="272" t="str">
        <f>IF(ISBLANK(INDEX('Policy Characteristics'!I:I,MATCH($C930,'Policy Characteristics'!$C:$C,0))),"",INDEX('Policy Characteristics'!I:I,MATCH($C930,'Policy Characteristics'!$C:$C,0)))</f>
        <v>% reduction in energy use</v>
      </c>
      <c r="P930" s="272"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272" t="str">
        <f>IF(ISBLANK(INDEX('Policy Characteristics'!K:K,MATCH($C930,'Policy Characteristics'!$C:$C,0))),"",INDEX('Policy Characteristics'!K:K,MATCH($C930,'Policy Characteristics'!$C:$C,0)))</f>
        <v>industry-ag-main.html#eff-stds</v>
      </c>
      <c r="R930" s="272" t="str">
        <f>IF(ISBLANK(INDEX('Policy Characteristics'!L:L,MATCH($C930,'Policy Characteristics'!$C:$C,0))),"",INDEX('Policy Characteristics'!L:L,MATCH($C930,'Policy Characteristics'!$C:$C,0)))</f>
        <v>industry-energy-efficiency-standards.html</v>
      </c>
    </row>
    <row r="931" spans="1:18" s="4" customFormat="1" x14ac:dyDescent="0.25">
      <c r="A931" s="272" t="str">
        <f>IF(ISBLANK(INDEX('Policy Characteristics'!A:A,MATCH($C931,'Policy Characteristics'!$C:$C,0))),"",INDEX('Policy Characteristics'!A:A,MATCH($C931,'Policy Characteristics'!$C:$C,0)))</f>
        <v>Industry</v>
      </c>
      <c r="B931" s="272" t="str">
        <f>IF(ISBLANK(INDEX('Policy Characteristics'!B:B,MATCH($C931,'Policy Characteristics'!$C:$C,0))),"",INDEX('Policy Characteristics'!B:B,MATCH($C931,'Policy Characteristics'!$C:$C,0)))</f>
        <v>Industry Energy Efficiency Standards</v>
      </c>
      <c r="C931" s="274" t="str">
        <f t="shared" si="40"/>
        <v>Percentage Improvement in Eqpt Efficiency Standards above BAU</v>
      </c>
      <c r="D931" s="6" t="s">
        <v>3209</v>
      </c>
      <c r="E931" s="44" t="s">
        <v>2785</v>
      </c>
      <c r="F931" t="s">
        <v>3177</v>
      </c>
      <c r="G931" s="44" t="s">
        <v>2790</v>
      </c>
      <c r="H931" s="43">
        <v>1167</v>
      </c>
      <c r="I931" s="44" t="s">
        <v>46</v>
      </c>
      <c r="J931" s="274" t="str">
        <f>IF(ISBLANK(INDEX('Policy Characteristics'!D:D,MATCH($C931,'Policy Characteristics'!$C:$C,0))),"",INDEX('Policy Characteristics'!D:D,MATCH($C931,'Policy Characteristics'!$C:$C,0)))</f>
        <v>Industry Energy Efficiency Standards</v>
      </c>
      <c r="K931" s="272" t="str">
        <f>IF(ISBLANK(INDEX('Policy Characteristics'!E:E,MATCH($C931,'Policy Characteristics'!$C:$C,0))),"",INDEX('Policy Characteristics'!E:E,MATCH($C931,'Policy Characteristics'!$C:$C,0)))</f>
        <v>indst efficiency standards</v>
      </c>
      <c r="L931" s="285">
        <f>IF(ISBLANK(INDEX('Policy Characteristics'!F:F,MATCH($C931,'Policy Characteristics'!$C:$C,0))),"",INDEX('Policy Characteristics'!F:F,MATCH($C931,'Policy Characteristics'!$C:$C,0)))</f>
        <v>0</v>
      </c>
      <c r="M931" s="285">
        <f>IF(ISBLANK(INDEX('Policy Characteristics'!G:G,MATCH($C931,'Policy Characteristics'!$C:$C,0))),"",INDEX('Policy Characteristics'!G:G,MATCH($C931,'Policy Characteristics'!$C:$C,0)))</f>
        <v>0.25</v>
      </c>
      <c r="N931" s="285">
        <f>IF(ISBLANK(INDEX('Policy Characteristics'!H:H,MATCH($C931,'Policy Characteristics'!$C:$C,0))),"",INDEX('Policy Characteristics'!H:H,MATCH($C931,'Policy Characteristics'!$C:$C,0)))</f>
        <v>0.01</v>
      </c>
      <c r="O931" s="272" t="str">
        <f>IF(ISBLANK(INDEX('Policy Characteristics'!I:I,MATCH($C931,'Policy Characteristics'!$C:$C,0))),"",INDEX('Policy Characteristics'!I:I,MATCH($C931,'Policy Characteristics'!$C:$C,0)))</f>
        <v>% reduction in energy use</v>
      </c>
      <c r="P931" s="272"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272" t="str">
        <f>IF(ISBLANK(INDEX('Policy Characteristics'!K:K,MATCH($C931,'Policy Characteristics'!$C:$C,0))),"",INDEX('Policy Characteristics'!K:K,MATCH($C931,'Policy Characteristics'!$C:$C,0)))</f>
        <v>industry-ag-main.html#eff-stds</v>
      </c>
      <c r="R931" s="272" t="str">
        <f>IF(ISBLANK(INDEX('Policy Characteristics'!L:L,MATCH($C931,'Policy Characteristics'!$C:$C,0))),"",INDEX('Policy Characteristics'!L:L,MATCH($C931,'Policy Characteristics'!$C:$C,0)))</f>
        <v>industry-energy-efficiency-standards.html</v>
      </c>
    </row>
    <row r="932" spans="1:18" s="4" customFormat="1" x14ac:dyDescent="0.25">
      <c r="A932" s="272" t="str">
        <f>IF(ISBLANK(INDEX('Policy Characteristics'!A:A,MATCH($C932,'Policy Characteristics'!$C:$C,0))),"",INDEX('Policy Characteristics'!A:A,MATCH($C932,'Policy Characteristics'!$C:$C,0)))</f>
        <v>Industry</v>
      </c>
      <c r="B932" s="272" t="str">
        <f>IF(ISBLANK(INDEX('Policy Characteristics'!B:B,MATCH($C932,'Policy Characteristics'!$C:$C,0))),"",INDEX('Policy Characteristics'!B:B,MATCH($C932,'Policy Characteristics'!$C:$C,0)))</f>
        <v>Industry Energy Efficiency Standards</v>
      </c>
      <c r="C932" s="274" t="str">
        <f t="shared" si="40"/>
        <v>Percentage Improvement in Eqpt Efficiency Standards above BAU</v>
      </c>
      <c r="D932" s="6" t="s">
        <v>3210</v>
      </c>
      <c r="E932" s="44" t="s">
        <v>2445</v>
      </c>
      <c r="F932" t="s">
        <v>3178</v>
      </c>
      <c r="G932" s="44" t="s">
        <v>2451</v>
      </c>
      <c r="H932" s="43">
        <v>1168</v>
      </c>
      <c r="I932" s="44" t="s">
        <v>45</v>
      </c>
      <c r="J932" s="274" t="str">
        <f>IF(ISBLANK(INDEX('Policy Characteristics'!D:D,MATCH($C932,'Policy Characteristics'!$C:$C,0))),"",INDEX('Policy Characteristics'!D:D,MATCH($C932,'Policy Characteristics'!$C:$C,0)))</f>
        <v>Industry Energy Efficiency Standards</v>
      </c>
      <c r="K932" s="272" t="str">
        <f>IF(ISBLANK(INDEX('Policy Characteristics'!E:E,MATCH($C932,'Policy Characteristics'!$C:$C,0))),"",INDEX('Policy Characteristics'!E:E,MATCH($C932,'Policy Characteristics'!$C:$C,0)))</f>
        <v>indst efficiency standards</v>
      </c>
      <c r="L932" s="285">
        <f>IF(ISBLANK(INDEX('Policy Characteristics'!F:F,MATCH($C932,'Policy Characteristics'!$C:$C,0))),"",INDEX('Policy Characteristics'!F:F,MATCH($C932,'Policy Characteristics'!$C:$C,0)))</f>
        <v>0</v>
      </c>
      <c r="M932" s="285">
        <f>IF(ISBLANK(INDEX('Policy Characteristics'!G:G,MATCH($C932,'Policy Characteristics'!$C:$C,0))),"",INDEX('Policy Characteristics'!G:G,MATCH($C932,'Policy Characteristics'!$C:$C,0)))</f>
        <v>0.25</v>
      </c>
      <c r="N932" s="285">
        <f>IF(ISBLANK(INDEX('Policy Characteristics'!H:H,MATCH($C932,'Policy Characteristics'!$C:$C,0))),"",INDEX('Policy Characteristics'!H:H,MATCH($C932,'Policy Characteristics'!$C:$C,0)))</f>
        <v>0.01</v>
      </c>
      <c r="O932" s="272" t="str">
        <f>IF(ISBLANK(INDEX('Policy Characteristics'!I:I,MATCH($C932,'Policy Characteristics'!$C:$C,0))),"",INDEX('Policy Characteristics'!I:I,MATCH($C932,'Policy Characteristics'!$C:$C,0)))</f>
        <v>% reduction in energy use</v>
      </c>
      <c r="P932" s="272"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272" t="str">
        <f>IF(ISBLANK(INDEX('Policy Characteristics'!K:K,MATCH($C932,'Policy Characteristics'!$C:$C,0))),"",INDEX('Policy Characteristics'!K:K,MATCH($C932,'Policy Characteristics'!$C:$C,0)))</f>
        <v>industry-ag-main.html#eff-stds</v>
      </c>
      <c r="R932" s="272" t="str">
        <f>IF(ISBLANK(INDEX('Policy Characteristics'!L:L,MATCH($C932,'Policy Characteristics'!$C:$C,0))),"",INDEX('Policy Characteristics'!L:L,MATCH($C932,'Policy Characteristics'!$C:$C,0)))</f>
        <v>industry-energy-efficiency-standards.html</v>
      </c>
    </row>
    <row r="933" spans="1:18" s="4" customFormat="1" x14ac:dyDescent="0.25">
      <c r="A933" s="272" t="str">
        <f>IF(ISBLANK(INDEX('Policy Characteristics'!A:A,MATCH($C933,'Policy Characteristics'!$C:$C,0))),"",INDEX('Policy Characteristics'!A:A,MATCH($C933,'Policy Characteristics'!$C:$C,0)))</f>
        <v>Industry</v>
      </c>
      <c r="B933" s="272" t="str">
        <f>IF(ISBLANK(INDEX('Policy Characteristics'!B:B,MATCH($C933,'Policy Characteristics'!$C:$C,0))),"",INDEX('Policy Characteristics'!B:B,MATCH($C933,'Policy Characteristics'!$C:$C,0)))</f>
        <v>Industry Energy Efficiency Standards</v>
      </c>
      <c r="C933" s="274" t="str">
        <f t="shared" si="40"/>
        <v>Percentage Improvement in Eqpt Efficiency Standards above BAU</v>
      </c>
      <c r="D933" s="6" t="s">
        <v>3210</v>
      </c>
      <c r="E933" s="44" t="s">
        <v>2446</v>
      </c>
      <c r="F933" t="s">
        <v>3178</v>
      </c>
      <c r="G933" s="44" t="s">
        <v>2454</v>
      </c>
      <c r="H933" s="43">
        <v>1169</v>
      </c>
      <c r="I933" s="44" t="s">
        <v>45</v>
      </c>
      <c r="J933" s="274" t="str">
        <f>IF(ISBLANK(INDEX('Policy Characteristics'!D:D,MATCH($C933,'Policy Characteristics'!$C:$C,0))),"",INDEX('Policy Characteristics'!D:D,MATCH($C933,'Policy Characteristics'!$C:$C,0)))</f>
        <v>Industry Energy Efficiency Standards</v>
      </c>
      <c r="K933" s="272" t="str">
        <f>IF(ISBLANK(INDEX('Policy Characteristics'!E:E,MATCH($C933,'Policy Characteristics'!$C:$C,0))),"",INDEX('Policy Characteristics'!E:E,MATCH($C933,'Policy Characteristics'!$C:$C,0)))</f>
        <v>indst efficiency standards</v>
      </c>
      <c r="L933" s="285">
        <f>IF(ISBLANK(INDEX('Policy Characteristics'!F:F,MATCH($C933,'Policy Characteristics'!$C:$C,0))),"",INDEX('Policy Characteristics'!F:F,MATCH($C933,'Policy Characteristics'!$C:$C,0)))</f>
        <v>0</v>
      </c>
      <c r="M933" s="285">
        <f>IF(ISBLANK(INDEX('Policy Characteristics'!G:G,MATCH($C933,'Policy Characteristics'!$C:$C,0))),"",INDEX('Policy Characteristics'!G:G,MATCH($C933,'Policy Characteristics'!$C:$C,0)))</f>
        <v>0.25</v>
      </c>
      <c r="N933" s="285">
        <f>IF(ISBLANK(INDEX('Policy Characteristics'!H:H,MATCH($C933,'Policy Characteristics'!$C:$C,0))),"",INDEX('Policy Characteristics'!H:H,MATCH($C933,'Policy Characteristics'!$C:$C,0)))</f>
        <v>0.01</v>
      </c>
      <c r="O933" s="272" t="str">
        <f>IF(ISBLANK(INDEX('Policy Characteristics'!I:I,MATCH($C933,'Policy Characteristics'!$C:$C,0))),"",INDEX('Policy Characteristics'!I:I,MATCH($C933,'Policy Characteristics'!$C:$C,0)))</f>
        <v>% reduction in energy use</v>
      </c>
      <c r="P933" s="272"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272" t="str">
        <f>IF(ISBLANK(INDEX('Policy Characteristics'!K:K,MATCH($C933,'Policy Characteristics'!$C:$C,0))),"",INDEX('Policy Characteristics'!K:K,MATCH($C933,'Policy Characteristics'!$C:$C,0)))</f>
        <v>industry-ag-main.html#eff-stds</v>
      </c>
      <c r="R933" s="272" t="str">
        <f>IF(ISBLANK(INDEX('Policy Characteristics'!L:L,MATCH($C933,'Policy Characteristics'!$C:$C,0))),"",INDEX('Policy Characteristics'!L:L,MATCH($C933,'Policy Characteristics'!$C:$C,0)))</f>
        <v>industry-energy-efficiency-standards.html</v>
      </c>
    </row>
    <row r="934" spans="1:18" s="4" customFormat="1" x14ac:dyDescent="0.25">
      <c r="A934" s="272" t="str">
        <f>IF(ISBLANK(INDEX('Policy Characteristics'!A:A,MATCH($C934,'Policy Characteristics'!$C:$C,0))),"",INDEX('Policy Characteristics'!A:A,MATCH($C934,'Policy Characteristics'!$C:$C,0)))</f>
        <v>Industry</v>
      </c>
      <c r="B934" s="272" t="str">
        <f>IF(ISBLANK(INDEX('Policy Characteristics'!B:B,MATCH($C934,'Policy Characteristics'!$C:$C,0))),"",INDEX('Policy Characteristics'!B:B,MATCH($C934,'Policy Characteristics'!$C:$C,0)))</f>
        <v>Industry Energy Efficiency Standards</v>
      </c>
      <c r="C934" s="274" t="str">
        <f t="shared" si="40"/>
        <v>Percentage Improvement in Eqpt Efficiency Standards above BAU</v>
      </c>
      <c r="D934" s="6" t="s">
        <v>3210</v>
      </c>
      <c r="E934" s="44" t="s">
        <v>2447</v>
      </c>
      <c r="F934" t="s">
        <v>3178</v>
      </c>
      <c r="G934" s="44" t="s">
        <v>2455</v>
      </c>
      <c r="H934" s="43">
        <v>1170</v>
      </c>
      <c r="I934" s="44" t="s">
        <v>45</v>
      </c>
      <c r="J934" s="274" t="str">
        <f>IF(ISBLANK(INDEX('Policy Characteristics'!D:D,MATCH($C934,'Policy Characteristics'!$C:$C,0))),"",INDEX('Policy Characteristics'!D:D,MATCH($C934,'Policy Characteristics'!$C:$C,0)))</f>
        <v>Industry Energy Efficiency Standards</v>
      </c>
      <c r="K934" s="272" t="str">
        <f>IF(ISBLANK(INDEX('Policy Characteristics'!E:E,MATCH($C934,'Policy Characteristics'!$C:$C,0))),"",INDEX('Policy Characteristics'!E:E,MATCH($C934,'Policy Characteristics'!$C:$C,0)))</f>
        <v>indst efficiency standards</v>
      </c>
      <c r="L934" s="285">
        <f>IF(ISBLANK(INDEX('Policy Characteristics'!F:F,MATCH($C934,'Policy Characteristics'!$C:$C,0))),"",INDEX('Policy Characteristics'!F:F,MATCH($C934,'Policy Characteristics'!$C:$C,0)))</f>
        <v>0</v>
      </c>
      <c r="M934" s="285">
        <f>IF(ISBLANK(INDEX('Policy Characteristics'!G:G,MATCH($C934,'Policy Characteristics'!$C:$C,0))),"",INDEX('Policy Characteristics'!G:G,MATCH($C934,'Policy Characteristics'!$C:$C,0)))</f>
        <v>0.25</v>
      </c>
      <c r="N934" s="285">
        <f>IF(ISBLANK(INDEX('Policy Characteristics'!H:H,MATCH($C934,'Policy Characteristics'!$C:$C,0))),"",INDEX('Policy Characteristics'!H:H,MATCH($C934,'Policy Characteristics'!$C:$C,0)))</f>
        <v>0.01</v>
      </c>
      <c r="O934" s="272" t="str">
        <f>IF(ISBLANK(INDEX('Policy Characteristics'!I:I,MATCH($C934,'Policy Characteristics'!$C:$C,0))),"",INDEX('Policy Characteristics'!I:I,MATCH($C934,'Policy Characteristics'!$C:$C,0)))</f>
        <v>% reduction in energy use</v>
      </c>
      <c r="P934" s="272"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272" t="str">
        <f>IF(ISBLANK(INDEX('Policy Characteristics'!K:K,MATCH($C934,'Policy Characteristics'!$C:$C,0))),"",INDEX('Policy Characteristics'!K:K,MATCH($C934,'Policy Characteristics'!$C:$C,0)))</f>
        <v>industry-ag-main.html#eff-stds</v>
      </c>
      <c r="R934" s="272" t="str">
        <f>IF(ISBLANK(INDEX('Policy Characteristics'!L:L,MATCH($C934,'Policy Characteristics'!$C:$C,0))),"",INDEX('Policy Characteristics'!L:L,MATCH($C934,'Policy Characteristics'!$C:$C,0)))</f>
        <v>industry-energy-efficiency-standards.html</v>
      </c>
    </row>
    <row r="935" spans="1:18" s="4" customFormat="1" x14ac:dyDescent="0.25">
      <c r="A935" s="272" t="str">
        <f>IF(ISBLANK(INDEX('Policy Characteristics'!A:A,MATCH($C935,'Policy Characteristics'!$C:$C,0))),"",INDEX('Policy Characteristics'!A:A,MATCH($C935,'Policy Characteristics'!$C:$C,0)))</f>
        <v>Industry</v>
      </c>
      <c r="B935" s="272" t="str">
        <f>IF(ISBLANK(INDEX('Policy Characteristics'!B:B,MATCH($C935,'Policy Characteristics'!$C:$C,0))),"",INDEX('Policy Characteristics'!B:B,MATCH($C935,'Policy Characteristics'!$C:$C,0)))</f>
        <v>Industry Energy Efficiency Standards</v>
      </c>
      <c r="C935" s="274" t="str">
        <f t="shared" si="40"/>
        <v>Percentage Improvement in Eqpt Efficiency Standards above BAU</v>
      </c>
      <c r="D935" s="6" t="s">
        <v>3210</v>
      </c>
      <c r="E935" s="44" t="s">
        <v>2448</v>
      </c>
      <c r="F935" t="s">
        <v>3178</v>
      </c>
      <c r="G935" s="44" t="s">
        <v>2452</v>
      </c>
      <c r="H935" s="43">
        <v>1171</v>
      </c>
      <c r="I935" s="44" t="s">
        <v>46</v>
      </c>
      <c r="J935" s="274" t="str">
        <f>IF(ISBLANK(INDEX('Policy Characteristics'!D:D,MATCH($C935,'Policy Characteristics'!$C:$C,0))),"",INDEX('Policy Characteristics'!D:D,MATCH($C935,'Policy Characteristics'!$C:$C,0)))</f>
        <v>Industry Energy Efficiency Standards</v>
      </c>
      <c r="K935" s="272" t="str">
        <f>IF(ISBLANK(INDEX('Policy Characteristics'!E:E,MATCH($C935,'Policy Characteristics'!$C:$C,0))),"",INDEX('Policy Characteristics'!E:E,MATCH($C935,'Policy Characteristics'!$C:$C,0)))</f>
        <v>indst efficiency standards</v>
      </c>
      <c r="L935" s="285">
        <f>IF(ISBLANK(INDEX('Policy Characteristics'!F:F,MATCH($C935,'Policy Characteristics'!$C:$C,0))),"",INDEX('Policy Characteristics'!F:F,MATCH($C935,'Policy Characteristics'!$C:$C,0)))</f>
        <v>0</v>
      </c>
      <c r="M935" s="285">
        <f>IF(ISBLANK(INDEX('Policy Characteristics'!G:G,MATCH($C935,'Policy Characteristics'!$C:$C,0))),"",INDEX('Policy Characteristics'!G:G,MATCH($C935,'Policy Characteristics'!$C:$C,0)))</f>
        <v>0.25</v>
      </c>
      <c r="N935" s="285">
        <f>IF(ISBLANK(INDEX('Policy Characteristics'!H:H,MATCH($C935,'Policy Characteristics'!$C:$C,0))),"",INDEX('Policy Characteristics'!H:H,MATCH($C935,'Policy Characteristics'!$C:$C,0)))</f>
        <v>0.01</v>
      </c>
      <c r="O935" s="272" t="str">
        <f>IF(ISBLANK(INDEX('Policy Characteristics'!I:I,MATCH($C935,'Policy Characteristics'!$C:$C,0))),"",INDEX('Policy Characteristics'!I:I,MATCH($C935,'Policy Characteristics'!$C:$C,0)))</f>
        <v>% reduction in energy use</v>
      </c>
      <c r="P935" s="272"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272" t="str">
        <f>IF(ISBLANK(INDEX('Policy Characteristics'!K:K,MATCH($C935,'Policy Characteristics'!$C:$C,0))),"",INDEX('Policy Characteristics'!K:K,MATCH($C935,'Policy Characteristics'!$C:$C,0)))</f>
        <v>industry-ag-main.html#eff-stds</v>
      </c>
      <c r="R935" s="272" t="str">
        <f>IF(ISBLANK(INDEX('Policy Characteristics'!L:L,MATCH($C935,'Policy Characteristics'!$C:$C,0))),"",INDEX('Policy Characteristics'!L:L,MATCH($C935,'Policy Characteristics'!$C:$C,0)))</f>
        <v>industry-energy-efficiency-standards.html</v>
      </c>
    </row>
    <row r="936" spans="1:18" s="4" customFormat="1" x14ac:dyDescent="0.25">
      <c r="A936" s="272" t="str">
        <f>IF(ISBLANK(INDEX('Policy Characteristics'!A:A,MATCH($C936,'Policy Characteristics'!$C:$C,0))),"",INDEX('Policy Characteristics'!A:A,MATCH($C936,'Policy Characteristics'!$C:$C,0)))</f>
        <v>Industry</v>
      </c>
      <c r="B936" s="272" t="str">
        <f>IF(ISBLANK(INDEX('Policy Characteristics'!B:B,MATCH($C936,'Policy Characteristics'!$C:$C,0))),"",INDEX('Policy Characteristics'!B:B,MATCH($C936,'Policy Characteristics'!$C:$C,0)))</f>
        <v>Industry Energy Efficiency Standards</v>
      </c>
      <c r="C936" s="274" t="str">
        <f t="shared" si="40"/>
        <v>Percentage Improvement in Eqpt Efficiency Standards above BAU</v>
      </c>
      <c r="D936" s="6" t="s">
        <v>3210</v>
      </c>
      <c r="E936" s="44" t="s">
        <v>2449</v>
      </c>
      <c r="F936" t="s">
        <v>3178</v>
      </c>
      <c r="G936" s="44" t="s">
        <v>2453</v>
      </c>
      <c r="H936" s="43">
        <v>1172</v>
      </c>
      <c r="I936" s="44" t="s">
        <v>45</v>
      </c>
      <c r="J936" s="274" t="str">
        <f>IF(ISBLANK(INDEX('Policy Characteristics'!D:D,MATCH($C936,'Policy Characteristics'!$C:$C,0))),"",INDEX('Policy Characteristics'!D:D,MATCH($C936,'Policy Characteristics'!$C:$C,0)))</f>
        <v>Industry Energy Efficiency Standards</v>
      </c>
      <c r="K936" s="272" t="str">
        <f>IF(ISBLANK(INDEX('Policy Characteristics'!E:E,MATCH($C936,'Policy Characteristics'!$C:$C,0))),"",INDEX('Policy Characteristics'!E:E,MATCH($C936,'Policy Characteristics'!$C:$C,0)))</f>
        <v>indst efficiency standards</v>
      </c>
      <c r="L936" s="285">
        <f>IF(ISBLANK(INDEX('Policy Characteristics'!F:F,MATCH($C936,'Policy Characteristics'!$C:$C,0))),"",INDEX('Policy Characteristics'!F:F,MATCH($C936,'Policy Characteristics'!$C:$C,0)))</f>
        <v>0</v>
      </c>
      <c r="M936" s="285">
        <f>IF(ISBLANK(INDEX('Policy Characteristics'!G:G,MATCH($C936,'Policy Characteristics'!$C:$C,0))),"",INDEX('Policy Characteristics'!G:G,MATCH($C936,'Policy Characteristics'!$C:$C,0)))</f>
        <v>0.25</v>
      </c>
      <c r="N936" s="285">
        <f>IF(ISBLANK(INDEX('Policy Characteristics'!H:H,MATCH($C936,'Policy Characteristics'!$C:$C,0))),"",INDEX('Policy Characteristics'!H:H,MATCH($C936,'Policy Characteristics'!$C:$C,0)))</f>
        <v>0.01</v>
      </c>
      <c r="O936" s="272" t="str">
        <f>IF(ISBLANK(INDEX('Policy Characteristics'!I:I,MATCH($C936,'Policy Characteristics'!$C:$C,0))),"",INDEX('Policy Characteristics'!I:I,MATCH($C936,'Policy Characteristics'!$C:$C,0)))</f>
        <v>% reduction in energy use</v>
      </c>
      <c r="P936" s="272"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272" t="str">
        <f>IF(ISBLANK(INDEX('Policy Characteristics'!K:K,MATCH($C936,'Policy Characteristics'!$C:$C,0))),"",INDEX('Policy Characteristics'!K:K,MATCH($C936,'Policy Characteristics'!$C:$C,0)))</f>
        <v>industry-ag-main.html#eff-stds</v>
      </c>
      <c r="R936" s="272" t="str">
        <f>IF(ISBLANK(INDEX('Policy Characteristics'!L:L,MATCH($C936,'Policy Characteristics'!$C:$C,0))),"",INDEX('Policy Characteristics'!L:L,MATCH($C936,'Policy Characteristics'!$C:$C,0)))</f>
        <v>industry-energy-efficiency-standards.html</v>
      </c>
    </row>
    <row r="937" spans="1:18" s="4" customFormat="1" x14ac:dyDescent="0.25">
      <c r="A937" s="272" t="str">
        <f>IF(ISBLANK(INDEX('Policy Characteristics'!A:A,MATCH($C937,'Policy Characteristics'!$C:$C,0))),"",INDEX('Policy Characteristics'!A:A,MATCH($C937,'Policy Characteristics'!$C:$C,0)))</f>
        <v>Industry</v>
      </c>
      <c r="B937" s="272" t="str">
        <f>IF(ISBLANK(INDEX('Policy Characteristics'!B:B,MATCH($C937,'Policy Characteristics'!$C:$C,0))),"",INDEX('Policy Characteristics'!B:B,MATCH($C937,'Policy Characteristics'!$C:$C,0)))</f>
        <v>Industry Energy Efficiency Standards</v>
      </c>
      <c r="C937" s="274" t="str">
        <f t="shared" si="40"/>
        <v>Percentage Improvement in Eqpt Efficiency Standards above BAU</v>
      </c>
      <c r="D937" s="6" t="s">
        <v>3210</v>
      </c>
      <c r="E937" s="44" t="s">
        <v>2450</v>
      </c>
      <c r="F937" t="s">
        <v>3178</v>
      </c>
      <c r="G937" s="44" t="s">
        <v>2456</v>
      </c>
      <c r="H937" s="43">
        <v>1173</v>
      </c>
      <c r="I937" s="44" t="s">
        <v>46</v>
      </c>
      <c r="J937" s="274" t="str">
        <f>IF(ISBLANK(INDEX('Policy Characteristics'!D:D,MATCH($C937,'Policy Characteristics'!$C:$C,0))),"",INDEX('Policy Characteristics'!D:D,MATCH($C937,'Policy Characteristics'!$C:$C,0)))</f>
        <v>Industry Energy Efficiency Standards</v>
      </c>
      <c r="K937" s="272" t="str">
        <f>IF(ISBLANK(INDEX('Policy Characteristics'!E:E,MATCH($C937,'Policy Characteristics'!$C:$C,0))),"",INDEX('Policy Characteristics'!E:E,MATCH($C937,'Policy Characteristics'!$C:$C,0)))</f>
        <v>indst efficiency standards</v>
      </c>
      <c r="L937" s="285">
        <f>IF(ISBLANK(INDEX('Policy Characteristics'!F:F,MATCH($C937,'Policy Characteristics'!$C:$C,0))),"",INDEX('Policy Characteristics'!F:F,MATCH($C937,'Policy Characteristics'!$C:$C,0)))</f>
        <v>0</v>
      </c>
      <c r="M937" s="285">
        <f>IF(ISBLANK(INDEX('Policy Characteristics'!G:G,MATCH($C937,'Policy Characteristics'!$C:$C,0))),"",INDEX('Policy Characteristics'!G:G,MATCH($C937,'Policy Characteristics'!$C:$C,0)))</f>
        <v>0.25</v>
      </c>
      <c r="N937" s="285">
        <f>IF(ISBLANK(INDEX('Policy Characteristics'!H:H,MATCH($C937,'Policy Characteristics'!$C:$C,0))),"",INDEX('Policy Characteristics'!H:H,MATCH($C937,'Policy Characteristics'!$C:$C,0)))</f>
        <v>0.01</v>
      </c>
      <c r="O937" s="272" t="str">
        <f>IF(ISBLANK(INDEX('Policy Characteristics'!I:I,MATCH($C937,'Policy Characteristics'!$C:$C,0))),"",INDEX('Policy Characteristics'!I:I,MATCH($C937,'Policy Characteristics'!$C:$C,0)))</f>
        <v>% reduction in energy use</v>
      </c>
      <c r="P937" s="272"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272" t="str">
        <f>IF(ISBLANK(INDEX('Policy Characteristics'!K:K,MATCH($C937,'Policy Characteristics'!$C:$C,0))),"",INDEX('Policy Characteristics'!K:K,MATCH($C937,'Policy Characteristics'!$C:$C,0)))</f>
        <v>industry-ag-main.html#eff-stds</v>
      </c>
      <c r="R937" s="272" t="str">
        <f>IF(ISBLANK(INDEX('Policy Characteristics'!L:L,MATCH($C937,'Policy Characteristics'!$C:$C,0))),"",INDEX('Policy Characteristics'!L:L,MATCH($C937,'Policy Characteristics'!$C:$C,0)))</f>
        <v>industry-energy-efficiency-standards.html</v>
      </c>
    </row>
    <row r="938" spans="1:18" s="4" customFormat="1" x14ac:dyDescent="0.25">
      <c r="A938" s="272" t="str">
        <f>IF(ISBLANK(INDEX('Policy Characteristics'!A:A,MATCH($C938,'Policy Characteristics'!$C:$C,0))),"",INDEX('Policy Characteristics'!A:A,MATCH($C938,'Policy Characteristics'!$C:$C,0)))</f>
        <v>Industry</v>
      </c>
      <c r="B938" s="272" t="str">
        <f>IF(ISBLANK(INDEX('Policy Characteristics'!B:B,MATCH($C938,'Policy Characteristics'!$C:$C,0))),"",INDEX('Policy Characteristics'!B:B,MATCH($C938,'Policy Characteristics'!$C:$C,0)))</f>
        <v>Industry Energy Efficiency Standards</v>
      </c>
      <c r="C938" s="274" t="str">
        <f t="shared" si="40"/>
        <v>Percentage Improvement in Eqpt Efficiency Standards above BAU</v>
      </c>
      <c r="D938" s="6" t="s">
        <v>3210</v>
      </c>
      <c r="E938" s="44" t="s">
        <v>2786</v>
      </c>
      <c r="F938" t="s">
        <v>3178</v>
      </c>
      <c r="G938" s="44" t="s">
        <v>2789</v>
      </c>
      <c r="H938" s="43">
        <v>1174</v>
      </c>
      <c r="I938" s="44" t="s">
        <v>46</v>
      </c>
      <c r="J938" s="274" t="str">
        <f>IF(ISBLANK(INDEX('Policy Characteristics'!D:D,MATCH($C938,'Policy Characteristics'!$C:$C,0))),"",INDEX('Policy Characteristics'!D:D,MATCH($C938,'Policy Characteristics'!$C:$C,0)))</f>
        <v>Industry Energy Efficiency Standards</v>
      </c>
      <c r="K938" s="272" t="str">
        <f>IF(ISBLANK(INDEX('Policy Characteristics'!E:E,MATCH($C938,'Policy Characteristics'!$C:$C,0))),"",INDEX('Policy Characteristics'!E:E,MATCH($C938,'Policy Characteristics'!$C:$C,0)))</f>
        <v>indst efficiency standards</v>
      </c>
      <c r="L938" s="285">
        <f>IF(ISBLANK(INDEX('Policy Characteristics'!F:F,MATCH($C938,'Policy Characteristics'!$C:$C,0))),"",INDEX('Policy Characteristics'!F:F,MATCH($C938,'Policy Characteristics'!$C:$C,0)))</f>
        <v>0</v>
      </c>
      <c r="M938" s="285">
        <f>IF(ISBLANK(INDEX('Policy Characteristics'!G:G,MATCH($C938,'Policy Characteristics'!$C:$C,0))),"",INDEX('Policy Characteristics'!G:G,MATCH($C938,'Policy Characteristics'!$C:$C,0)))</f>
        <v>0.25</v>
      </c>
      <c r="N938" s="285">
        <f>IF(ISBLANK(INDEX('Policy Characteristics'!H:H,MATCH($C938,'Policy Characteristics'!$C:$C,0))),"",INDEX('Policy Characteristics'!H:H,MATCH($C938,'Policy Characteristics'!$C:$C,0)))</f>
        <v>0.01</v>
      </c>
      <c r="O938" s="272" t="str">
        <f>IF(ISBLANK(INDEX('Policy Characteristics'!I:I,MATCH($C938,'Policy Characteristics'!$C:$C,0))),"",INDEX('Policy Characteristics'!I:I,MATCH($C938,'Policy Characteristics'!$C:$C,0)))</f>
        <v>% reduction in energy use</v>
      </c>
      <c r="P938" s="272"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272" t="str">
        <f>IF(ISBLANK(INDEX('Policy Characteristics'!K:K,MATCH($C938,'Policy Characteristics'!$C:$C,0))),"",INDEX('Policy Characteristics'!K:K,MATCH($C938,'Policy Characteristics'!$C:$C,0)))</f>
        <v>industry-ag-main.html#eff-stds</v>
      </c>
      <c r="R938" s="272" t="str">
        <f>IF(ISBLANK(INDEX('Policy Characteristics'!L:L,MATCH($C938,'Policy Characteristics'!$C:$C,0))),"",INDEX('Policy Characteristics'!L:L,MATCH($C938,'Policy Characteristics'!$C:$C,0)))</f>
        <v>industry-energy-efficiency-standards.html</v>
      </c>
    </row>
    <row r="939" spans="1:18" s="4" customFormat="1" x14ac:dyDescent="0.25">
      <c r="A939" s="272" t="str">
        <f>IF(ISBLANK(INDEX('Policy Characteristics'!A:A,MATCH($C939,'Policy Characteristics'!$C:$C,0))),"",INDEX('Policy Characteristics'!A:A,MATCH($C939,'Policy Characteristics'!$C:$C,0)))</f>
        <v>Industry</v>
      </c>
      <c r="B939" s="272" t="str">
        <f>IF(ISBLANK(INDEX('Policy Characteristics'!B:B,MATCH($C939,'Policy Characteristics'!$C:$C,0))),"",INDEX('Policy Characteristics'!B:B,MATCH($C939,'Policy Characteristics'!$C:$C,0)))</f>
        <v>Industry Energy Efficiency Standards</v>
      </c>
      <c r="C939" s="274" t="str">
        <f t="shared" si="40"/>
        <v>Percentage Improvement in Eqpt Efficiency Standards above BAU</v>
      </c>
      <c r="D939" s="6" t="s">
        <v>3210</v>
      </c>
      <c r="E939" s="44" t="s">
        <v>2787</v>
      </c>
      <c r="F939" t="s">
        <v>3178</v>
      </c>
      <c r="G939" s="44" t="s">
        <v>2791</v>
      </c>
      <c r="H939" s="43">
        <v>1175</v>
      </c>
      <c r="I939" s="44" t="s">
        <v>45</v>
      </c>
      <c r="J939" s="274" t="str">
        <f>IF(ISBLANK(INDEX('Policy Characteristics'!D:D,MATCH($C939,'Policy Characteristics'!$C:$C,0))),"",INDEX('Policy Characteristics'!D:D,MATCH($C939,'Policy Characteristics'!$C:$C,0)))</f>
        <v>Industry Energy Efficiency Standards</v>
      </c>
      <c r="K939" s="272" t="str">
        <f>IF(ISBLANK(INDEX('Policy Characteristics'!E:E,MATCH($C939,'Policy Characteristics'!$C:$C,0))),"",INDEX('Policy Characteristics'!E:E,MATCH($C939,'Policy Characteristics'!$C:$C,0)))</f>
        <v>indst efficiency standards</v>
      </c>
      <c r="L939" s="285">
        <f>IF(ISBLANK(INDEX('Policy Characteristics'!F:F,MATCH($C939,'Policy Characteristics'!$C:$C,0))),"",INDEX('Policy Characteristics'!F:F,MATCH($C939,'Policy Characteristics'!$C:$C,0)))</f>
        <v>0</v>
      </c>
      <c r="M939" s="285">
        <f>IF(ISBLANK(INDEX('Policy Characteristics'!G:G,MATCH($C939,'Policy Characteristics'!$C:$C,0))),"",INDEX('Policy Characteristics'!G:G,MATCH($C939,'Policy Characteristics'!$C:$C,0)))</f>
        <v>0.25</v>
      </c>
      <c r="N939" s="285">
        <f>IF(ISBLANK(INDEX('Policy Characteristics'!H:H,MATCH($C939,'Policy Characteristics'!$C:$C,0))),"",INDEX('Policy Characteristics'!H:H,MATCH($C939,'Policy Characteristics'!$C:$C,0)))</f>
        <v>0.01</v>
      </c>
      <c r="O939" s="272" t="str">
        <f>IF(ISBLANK(INDEX('Policy Characteristics'!I:I,MATCH($C939,'Policy Characteristics'!$C:$C,0))),"",INDEX('Policy Characteristics'!I:I,MATCH($C939,'Policy Characteristics'!$C:$C,0)))</f>
        <v>% reduction in energy use</v>
      </c>
      <c r="P939" s="272"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272" t="str">
        <f>IF(ISBLANK(INDEX('Policy Characteristics'!K:K,MATCH($C939,'Policy Characteristics'!$C:$C,0))),"",INDEX('Policy Characteristics'!K:K,MATCH($C939,'Policy Characteristics'!$C:$C,0)))</f>
        <v>industry-ag-main.html#eff-stds</v>
      </c>
      <c r="R939" s="272" t="str">
        <f>IF(ISBLANK(INDEX('Policy Characteristics'!L:L,MATCH($C939,'Policy Characteristics'!$C:$C,0))),"",INDEX('Policy Characteristics'!L:L,MATCH($C939,'Policy Characteristics'!$C:$C,0)))</f>
        <v>industry-energy-efficiency-standards.html</v>
      </c>
    </row>
    <row r="940" spans="1:18" s="4" customFormat="1" x14ac:dyDescent="0.25">
      <c r="A940" s="272" t="str">
        <f>IF(ISBLANK(INDEX('Policy Characteristics'!A:A,MATCH($C940,'Policy Characteristics'!$C:$C,0))),"",INDEX('Policy Characteristics'!A:A,MATCH($C940,'Policy Characteristics'!$C:$C,0)))</f>
        <v>Industry</v>
      </c>
      <c r="B940" s="272" t="str">
        <f>IF(ISBLANK(INDEX('Policy Characteristics'!B:B,MATCH($C940,'Policy Characteristics'!$C:$C,0))),"",INDEX('Policy Characteristics'!B:B,MATCH($C940,'Policy Characteristics'!$C:$C,0)))</f>
        <v>Industry Energy Efficiency Standards</v>
      </c>
      <c r="C940" s="274" t="str">
        <f t="shared" si="40"/>
        <v>Percentage Improvement in Eqpt Efficiency Standards above BAU</v>
      </c>
      <c r="D940" s="6" t="s">
        <v>3210</v>
      </c>
      <c r="E940" s="44" t="s">
        <v>2788</v>
      </c>
      <c r="F940" t="s">
        <v>3178</v>
      </c>
      <c r="G940" s="44" t="s">
        <v>2792</v>
      </c>
      <c r="H940" s="43">
        <v>1176</v>
      </c>
      <c r="I940" s="44" t="s">
        <v>45</v>
      </c>
      <c r="J940" s="274" t="str">
        <f>IF(ISBLANK(INDEX('Policy Characteristics'!D:D,MATCH($C940,'Policy Characteristics'!$C:$C,0))),"",INDEX('Policy Characteristics'!D:D,MATCH($C940,'Policy Characteristics'!$C:$C,0)))</f>
        <v>Industry Energy Efficiency Standards</v>
      </c>
      <c r="K940" s="272" t="str">
        <f>IF(ISBLANK(INDEX('Policy Characteristics'!E:E,MATCH($C940,'Policy Characteristics'!$C:$C,0))),"",INDEX('Policy Characteristics'!E:E,MATCH($C940,'Policy Characteristics'!$C:$C,0)))</f>
        <v>indst efficiency standards</v>
      </c>
      <c r="L940" s="285">
        <f>IF(ISBLANK(INDEX('Policy Characteristics'!F:F,MATCH($C940,'Policy Characteristics'!$C:$C,0))),"",INDEX('Policy Characteristics'!F:F,MATCH($C940,'Policy Characteristics'!$C:$C,0)))</f>
        <v>0</v>
      </c>
      <c r="M940" s="285">
        <f>IF(ISBLANK(INDEX('Policy Characteristics'!G:G,MATCH($C940,'Policy Characteristics'!$C:$C,0))),"",INDEX('Policy Characteristics'!G:G,MATCH($C940,'Policy Characteristics'!$C:$C,0)))</f>
        <v>0.25</v>
      </c>
      <c r="N940" s="285">
        <f>IF(ISBLANK(INDEX('Policy Characteristics'!H:H,MATCH($C940,'Policy Characteristics'!$C:$C,0))),"",INDEX('Policy Characteristics'!H:H,MATCH($C940,'Policy Characteristics'!$C:$C,0)))</f>
        <v>0.01</v>
      </c>
      <c r="O940" s="272" t="str">
        <f>IF(ISBLANK(INDEX('Policy Characteristics'!I:I,MATCH($C940,'Policy Characteristics'!$C:$C,0))),"",INDEX('Policy Characteristics'!I:I,MATCH($C940,'Policy Characteristics'!$C:$C,0)))</f>
        <v>% reduction in energy use</v>
      </c>
      <c r="P940" s="272"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272" t="str">
        <f>IF(ISBLANK(INDEX('Policy Characteristics'!K:K,MATCH($C940,'Policy Characteristics'!$C:$C,0))),"",INDEX('Policy Characteristics'!K:K,MATCH($C940,'Policy Characteristics'!$C:$C,0)))</f>
        <v>industry-ag-main.html#eff-stds</v>
      </c>
      <c r="R940" s="272" t="str">
        <f>IF(ISBLANK(INDEX('Policy Characteristics'!L:L,MATCH($C940,'Policy Characteristics'!$C:$C,0))),"",INDEX('Policy Characteristics'!L:L,MATCH($C940,'Policy Characteristics'!$C:$C,0)))</f>
        <v>industry-energy-efficiency-standards.html</v>
      </c>
    </row>
    <row r="941" spans="1:18" s="4" customFormat="1" x14ac:dyDescent="0.25">
      <c r="A941" s="272" t="str">
        <f>IF(ISBLANK(INDEX('Policy Characteristics'!A:A,MATCH($C941,'Policy Characteristics'!$C:$C,0))),"",INDEX('Policy Characteristics'!A:A,MATCH($C941,'Policy Characteristics'!$C:$C,0)))</f>
        <v>Industry</v>
      </c>
      <c r="B941" s="272" t="str">
        <f>IF(ISBLANK(INDEX('Policy Characteristics'!B:B,MATCH($C941,'Policy Characteristics'!$C:$C,0))),"",INDEX('Policy Characteristics'!B:B,MATCH($C941,'Policy Characteristics'!$C:$C,0)))</f>
        <v>Industry Energy Efficiency Standards</v>
      </c>
      <c r="C941" s="274" t="str">
        <f t="shared" si="40"/>
        <v>Percentage Improvement in Eqpt Efficiency Standards above BAU</v>
      </c>
      <c r="D941" s="6" t="s">
        <v>3210</v>
      </c>
      <c r="E941" s="44" t="s">
        <v>2785</v>
      </c>
      <c r="F941" t="s">
        <v>3178</v>
      </c>
      <c r="G941" s="44" t="s">
        <v>2790</v>
      </c>
      <c r="H941" s="43">
        <v>1177</v>
      </c>
      <c r="I941" s="44" t="s">
        <v>46</v>
      </c>
      <c r="J941" s="274" t="str">
        <f>IF(ISBLANK(INDEX('Policy Characteristics'!D:D,MATCH($C941,'Policy Characteristics'!$C:$C,0))),"",INDEX('Policy Characteristics'!D:D,MATCH($C941,'Policy Characteristics'!$C:$C,0)))</f>
        <v>Industry Energy Efficiency Standards</v>
      </c>
      <c r="K941" s="272" t="str">
        <f>IF(ISBLANK(INDEX('Policy Characteristics'!E:E,MATCH($C941,'Policy Characteristics'!$C:$C,0))),"",INDEX('Policy Characteristics'!E:E,MATCH($C941,'Policy Characteristics'!$C:$C,0)))</f>
        <v>indst efficiency standards</v>
      </c>
      <c r="L941" s="285">
        <f>IF(ISBLANK(INDEX('Policy Characteristics'!F:F,MATCH($C941,'Policy Characteristics'!$C:$C,0))),"",INDEX('Policy Characteristics'!F:F,MATCH($C941,'Policy Characteristics'!$C:$C,0)))</f>
        <v>0</v>
      </c>
      <c r="M941" s="285">
        <f>IF(ISBLANK(INDEX('Policy Characteristics'!G:G,MATCH($C941,'Policy Characteristics'!$C:$C,0))),"",INDEX('Policy Characteristics'!G:G,MATCH($C941,'Policy Characteristics'!$C:$C,0)))</f>
        <v>0.25</v>
      </c>
      <c r="N941" s="285">
        <f>IF(ISBLANK(INDEX('Policy Characteristics'!H:H,MATCH($C941,'Policy Characteristics'!$C:$C,0))),"",INDEX('Policy Characteristics'!H:H,MATCH($C941,'Policy Characteristics'!$C:$C,0)))</f>
        <v>0.01</v>
      </c>
      <c r="O941" s="272" t="str">
        <f>IF(ISBLANK(INDEX('Policy Characteristics'!I:I,MATCH($C941,'Policy Characteristics'!$C:$C,0))),"",INDEX('Policy Characteristics'!I:I,MATCH($C941,'Policy Characteristics'!$C:$C,0)))</f>
        <v>% reduction in energy use</v>
      </c>
      <c r="P941" s="272"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272" t="str">
        <f>IF(ISBLANK(INDEX('Policy Characteristics'!K:K,MATCH($C941,'Policy Characteristics'!$C:$C,0))),"",INDEX('Policy Characteristics'!K:K,MATCH($C941,'Policy Characteristics'!$C:$C,0)))</f>
        <v>industry-ag-main.html#eff-stds</v>
      </c>
      <c r="R941" s="272" t="str">
        <f>IF(ISBLANK(INDEX('Policy Characteristics'!L:L,MATCH($C941,'Policy Characteristics'!$C:$C,0))),"",INDEX('Policy Characteristics'!L:L,MATCH($C941,'Policy Characteristics'!$C:$C,0)))</f>
        <v>industry-energy-efficiency-standards.html</v>
      </c>
    </row>
    <row r="942" spans="1:18" s="4" customFormat="1" x14ac:dyDescent="0.25">
      <c r="A942" s="272" t="str">
        <f>IF(ISBLANK(INDEX('Policy Characteristics'!A:A,MATCH($C942,'Policy Characteristics'!$C:$C,0))),"",INDEX('Policy Characteristics'!A:A,MATCH($C942,'Policy Characteristics'!$C:$C,0)))</f>
        <v>Industry</v>
      </c>
      <c r="B942" s="272" t="str">
        <f>IF(ISBLANK(INDEX('Policy Characteristics'!B:B,MATCH($C942,'Policy Characteristics'!$C:$C,0))),"",INDEX('Policy Characteristics'!B:B,MATCH($C942,'Policy Characteristics'!$C:$C,0)))</f>
        <v>Industry Energy Efficiency Standards</v>
      </c>
      <c r="C942" s="274" t="str">
        <f t="shared" si="40"/>
        <v>Percentage Improvement in Eqpt Efficiency Standards above BAU</v>
      </c>
      <c r="D942" s="6" t="s">
        <v>3211</v>
      </c>
      <c r="E942" s="44" t="s">
        <v>2445</v>
      </c>
      <c r="F942" t="s">
        <v>3179</v>
      </c>
      <c r="G942" s="44" t="s">
        <v>2451</v>
      </c>
      <c r="H942" s="43">
        <v>1178</v>
      </c>
      <c r="I942" s="6" t="s">
        <v>46</v>
      </c>
      <c r="J942" s="274" t="str">
        <f>IF(ISBLANK(INDEX('Policy Characteristics'!D:D,MATCH($C942,'Policy Characteristics'!$C:$C,0))),"",INDEX('Policy Characteristics'!D:D,MATCH($C942,'Policy Characteristics'!$C:$C,0)))</f>
        <v>Industry Energy Efficiency Standards</v>
      </c>
      <c r="K942" s="272" t="str">
        <f>IF(ISBLANK(INDEX('Policy Characteristics'!E:E,MATCH($C942,'Policy Characteristics'!$C:$C,0))),"",INDEX('Policy Characteristics'!E:E,MATCH($C942,'Policy Characteristics'!$C:$C,0)))</f>
        <v>indst efficiency standards</v>
      </c>
      <c r="L942" s="285">
        <f>IF(ISBLANK(INDEX('Policy Characteristics'!F:F,MATCH($C942,'Policy Characteristics'!$C:$C,0))),"",INDEX('Policy Characteristics'!F:F,MATCH($C942,'Policy Characteristics'!$C:$C,0)))</f>
        <v>0</v>
      </c>
      <c r="M942" s="285">
        <f>IF(ISBLANK(INDEX('Policy Characteristics'!G:G,MATCH($C942,'Policy Characteristics'!$C:$C,0))),"",INDEX('Policy Characteristics'!G:G,MATCH($C942,'Policy Characteristics'!$C:$C,0)))</f>
        <v>0.25</v>
      </c>
      <c r="N942" s="285">
        <f>IF(ISBLANK(INDEX('Policy Characteristics'!H:H,MATCH($C942,'Policy Characteristics'!$C:$C,0))),"",INDEX('Policy Characteristics'!H:H,MATCH($C942,'Policy Characteristics'!$C:$C,0)))</f>
        <v>0.01</v>
      </c>
      <c r="O942" s="272" t="str">
        <f>IF(ISBLANK(INDEX('Policy Characteristics'!I:I,MATCH($C942,'Policy Characteristics'!$C:$C,0))),"",INDEX('Policy Characteristics'!I:I,MATCH($C942,'Policy Characteristics'!$C:$C,0)))</f>
        <v>% reduction in energy use</v>
      </c>
      <c r="P942" s="272"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272" t="str">
        <f>IF(ISBLANK(INDEX('Policy Characteristics'!K:K,MATCH($C942,'Policy Characteristics'!$C:$C,0))),"",INDEX('Policy Characteristics'!K:K,MATCH($C942,'Policy Characteristics'!$C:$C,0)))</f>
        <v>industry-ag-main.html#eff-stds</v>
      </c>
      <c r="R942" s="272" t="str">
        <f>IF(ISBLANK(INDEX('Policy Characteristics'!L:L,MATCH($C942,'Policy Characteristics'!$C:$C,0))),"",INDEX('Policy Characteristics'!L:L,MATCH($C942,'Policy Characteristics'!$C:$C,0)))</f>
        <v>industry-energy-efficiency-standards.html</v>
      </c>
    </row>
    <row r="943" spans="1:18" s="4" customFormat="1" x14ac:dyDescent="0.25">
      <c r="A943" s="272" t="str">
        <f>IF(ISBLANK(INDEX('Policy Characteristics'!A:A,MATCH($C943,'Policy Characteristics'!$C:$C,0))),"",INDEX('Policy Characteristics'!A:A,MATCH($C943,'Policy Characteristics'!$C:$C,0)))</f>
        <v>Industry</v>
      </c>
      <c r="B943" s="272" t="str">
        <f>IF(ISBLANK(INDEX('Policy Characteristics'!B:B,MATCH($C943,'Policy Characteristics'!$C:$C,0))),"",INDEX('Policy Characteristics'!B:B,MATCH($C943,'Policy Characteristics'!$C:$C,0)))</f>
        <v>Industry Energy Efficiency Standards</v>
      </c>
      <c r="C943" s="274" t="str">
        <f t="shared" si="40"/>
        <v>Percentage Improvement in Eqpt Efficiency Standards above BAU</v>
      </c>
      <c r="D943" s="6" t="s">
        <v>3211</v>
      </c>
      <c r="E943" s="44" t="s">
        <v>2446</v>
      </c>
      <c r="F943" t="s">
        <v>3179</v>
      </c>
      <c r="G943" s="44" t="s">
        <v>2454</v>
      </c>
      <c r="H943" s="43">
        <v>1179</v>
      </c>
      <c r="I943" s="44" t="s">
        <v>46</v>
      </c>
      <c r="J943" s="274" t="str">
        <f>IF(ISBLANK(INDEX('Policy Characteristics'!D:D,MATCH($C943,'Policy Characteristics'!$C:$C,0))),"",INDEX('Policy Characteristics'!D:D,MATCH($C943,'Policy Characteristics'!$C:$C,0)))</f>
        <v>Industry Energy Efficiency Standards</v>
      </c>
      <c r="K943" s="272" t="str">
        <f>IF(ISBLANK(INDEX('Policy Characteristics'!E:E,MATCH($C943,'Policy Characteristics'!$C:$C,0))),"",INDEX('Policy Characteristics'!E:E,MATCH($C943,'Policy Characteristics'!$C:$C,0)))</f>
        <v>indst efficiency standards</v>
      </c>
      <c r="L943" s="285">
        <f>IF(ISBLANK(INDEX('Policy Characteristics'!F:F,MATCH($C943,'Policy Characteristics'!$C:$C,0))),"",INDEX('Policy Characteristics'!F:F,MATCH($C943,'Policy Characteristics'!$C:$C,0)))</f>
        <v>0</v>
      </c>
      <c r="M943" s="285">
        <f>IF(ISBLANK(INDEX('Policy Characteristics'!G:G,MATCH($C943,'Policy Characteristics'!$C:$C,0))),"",INDEX('Policy Characteristics'!G:G,MATCH($C943,'Policy Characteristics'!$C:$C,0)))</f>
        <v>0.25</v>
      </c>
      <c r="N943" s="285">
        <f>IF(ISBLANK(INDEX('Policy Characteristics'!H:H,MATCH($C943,'Policy Characteristics'!$C:$C,0))),"",INDEX('Policy Characteristics'!H:H,MATCH($C943,'Policy Characteristics'!$C:$C,0)))</f>
        <v>0.01</v>
      </c>
      <c r="O943" s="272" t="str">
        <f>IF(ISBLANK(INDEX('Policy Characteristics'!I:I,MATCH($C943,'Policy Characteristics'!$C:$C,0))),"",INDEX('Policy Characteristics'!I:I,MATCH($C943,'Policy Characteristics'!$C:$C,0)))</f>
        <v>% reduction in energy use</v>
      </c>
      <c r="P943" s="272"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272" t="str">
        <f>IF(ISBLANK(INDEX('Policy Characteristics'!K:K,MATCH($C943,'Policy Characteristics'!$C:$C,0))),"",INDEX('Policy Characteristics'!K:K,MATCH($C943,'Policy Characteristics'!$C:$C,0)))</f>
        <v>industry-ag-main.html#eff-stds</v>
      </c>
      <c r="R943" s="272" t="str">
        <f>IF(ISBLANK(INDEX('Policy Characteristics'!L:L,MATCH($C943,'Policy Characteristics'!$C:$C,0))),"",INDEX('Policy Characteristics'!L:L,MATCH($C943,'Policy Characteristics'!$C:$C,0)))</f>
        <v>industry-energy-efficiency-standards.html</v>
      </c>
    </row>
    <row r="944" spans="1:18" s="4" customFormat="1" x14ac:dyDescent="0.25">
      <c r="A944" s="272" t="str">
        <f>IF(ISBLANK(INDEX('Policy Characteristics'!A:A,MATCH($C944,'Policy Characteristics'!$C:$C,0))),"",INDEX('Policy Characteristics'!A:A,MATCH($C944,'Policy Characteristics'!$C:$C,0)))</f>
        <v>Industry</v>
      </c>
      <c r="B944" s="272" t="str">
        <f>IF(ISBLANK(INDEX('Policy Characteristics'!B:B,MATCH($C944,'Policy Characteristics'!$C:$C,0))),"",INDEX('Policy Characteristics'!B:B,MATCH($C944,'Policy Characteristics'!$C:$C,0)))</f>
        <v>Industry Energy Efficiency Standards</v>
      </c>
      <c r="C944" s="274" t="str">
        <f t="shared" si="40"/>
        <v>Percentage Improvement in Eqpt Efficiency Standards above BAU</v>
      </c>
      <c r="D944" s="6" t="s">
        <v>3211</v>
      </c>
      <c r="E944" s="44" t="s">
        <v>2447</v>
      </c>
      <c r="F944" t="s">
        <v>3179</v>
      </c>
      <c r="G944" s="44" t="s">
        <v>2455</v>
      </c>
      <c r="H944" s="43">
        <v>1180</v>
      </c>
      <c r="I944" s="44" t="s">
        <v>45</v>
      </c>
      <c r="J944" s="274" t="str">
        <f>IF(ISBLANK(INDEX('Policy Characteristics'!D:D,MATCH($C944,'Policy Characteristics'!$C:$C,0))),"",INDEX('Policy Characteristics'!D:D,MATCH($C944,'Policy Characteristics'!$C:$C,0)))</f>
        <v>Industry Energy Efficiency Standards</v>
      </c>
      <c r="K944" s="272" t="str">
        <f>IF(ISBLANK(INDEX('Policy Characteristics'!E:E,MATCH($C944,'Policy Characteristics'!$C:$C,0))),"",INDEX('Policy Characteristics'!E:E,MATCH($C944,'Policy Characteristics'!$C:$C,0)))</f>
        <v>indst efficiency standards</v>
      </c>
      <c r="L944" s="285">
        <f>IF(ISBLANK(INDEX('Policy Characteristics'!F:F,MATCH($C944,'Policy Characteristics'!$C:$C,0))),"",INDEX('Policy Characteristics'!F:F,MATCH($C944,'Policy Characteristics'!$C:$C,0)))</f>
        <v>0</v>
      </c>
      <c r="M944" s="285">
        <f>IF(ISBLANK(INDEX('Policy Characteristics'!G:G,MATCH($C944,'Policy Characteristics'!$C:$C,0))),"",INDEX('Policy Characteristics'!G:G,MATCH($C944,'Policy Characteristics'!$C:$C,0)))</f>
        <v>0.25</v>
      </c>
      <c r="N944" s="285">
        <f>IF(ISBLANK(INDEX('Policy Characteristics'!H:H,MATCH($C944,'Policy Characteristics'!$C:$C,0))),"",INDEX('Policy Characteristics'!H:H,MATCH($C944,'Policy Characteristics'!$C:$C,0)))</f>
        <v>0.01</v>
      </c>
      <c r="O944" s="272" t="str">
        <f>IF(ISBLANK(INDEX('Policy Characteristics'!I:I,MATCH($C944,'Policy Characteristics'!$C:$C,0))),"",INDEX('Policy Characteristics'!I:I,MATCH($C944,'Policy Characteristics'!$C:$C,0)))</f>
        <v>% reduction in energy use</v>
      </c>
      <c r="P944" s="272"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272" t="str">
        <f>IF(ISBLANK(INDEX('Policy Characteristics'!K:K,MATCH($C944,'Policy Characteristics'!$C:$C,0))),"",INDEX('Policy Characteristics'!K:K,MATCH($C944,'Policy Characteristics'!$C:$C,0)))</f>
        <v>industry-ag-main.html#eff-stds</v>
      </c>
      <c r="R944" s="272" t="str">
        <f>IF(ISBLANK(INDEX('Policy Characteristics'!L:L,MATCH($C944,'Policy Characteristics'!$C:$C,0))),"",INDEX('Policy Characteristics'!L:L,MATCH($C944,'Policy Characteristics'!$C:$C,0)))</f>
        <v>industry-energy-efficiency-standards.html</v>
      </c>
    </row>
    <row r="945" spans="1:18" s="4" customFormat="1" x14ac:dyDescent="0.25">
      <c r="A945" s="272" t="str">
        <f>IF(ISBLANK(INDEX('Policy Characteristics'!A:A,MATCH($C945,'Policy Characteristics'!$C:$C,0))),"",INDEX('Policy Characteristics'!A:A,MATCH($C945,'Policy Characteristics'!$C:$C,0)))</f>
        <v>Industry</v>
      </c>
      <c r="B945" s="272" t="str">
        <f>IF(ISBLANK(INDEX('Policy Characteristics'!B:B,MATCH($C945,'Policy Characteristics'!$C:$C,0))),"",INDEX('Policy Characteristics'!B:B,MATCH($C945,'Policy Characteristics'!$C:$C,0)))</f>
        <v>Industry Energy Efficiency Standards</v>
      </c>
      <c r="C945" s="274" t="str">
        <f t="shared" si="40"/>
        <v>Percentage Improvement in Eqpt Efficiency Standards above BAU</v>
      </c>
      <c r="D945" s="6" t="s">
        <v>3211</v>
      </c>
      <c r="E945" s="44" t="s">
        <v>2448</v>
      </c>
      <c r="F945" t="s">
        <v>3179</v>
      </c>
      <c r="G945" s="44" t="s">
        <v>2452</v>
      </c>
      <c r="H945" s="43">
        <v>1181</v>
      </c>
      <c r="I945" s="44" t="s">
        <v>46</v>
      </c>
      <c r="J945" s="274" t="str">
        <f>IF(ISBLANK(INDEX('Policy Characteristics'!D:D,MATCH($C945,'Policy Characteristics'!$C:$C,0))),"",INDEX('Policy Characteristics'!D:D,MATCH($C945,'Policy Characteristics'!$C:$C,0)))</f>
        <v>Industry Energy Efficiency Standards</v>
      </c>
      <c r="K945" s="272" t="str">
        <f>IF(ISBLANK(INDEX('Policy Characteristics'!E:E,MATCH($C945,'Policy Characteristics'!$C:$C,0))),"",INDEX('Policy Characteristics'!E:E,MATCH($C945,'Policy Characteristics'!$C:$C,0)))</f>
        <v>indst efficiency standards</v>
      </c>
      <c r="L945" s="285">
        <f>IF(ISBLANK(INDEX('Policy Characteristics'!F:F,MATCH($C945,'Policy Characteristics'!$C:$C,0))),"",INDEX('Policy Characteristics'!F:F,MATCH($C945,'Policy Characteristics'!$C:$C,0)))</f>
        <v>0</v>
      </c>
      <c r="M945" s="285">
        <f>IF(ISBLANK(INDEX('Policy Characteristics'!G:G,MATCH($C945,'Policy Characteristics'!$C:$C,0))),"",INDEX('Policy Characteristics'!G:G,MATCH($C945,'Policy Characteristics'!$C:$C,0)))</f>
        <v>0.25</v>
      </c>
      <c r="N945" s="285">
        <f>IF(ISBLANK(INDEX('Policy Characteristics'!H:H,MATCH($C945,'Policy Characteristics'!$C:$C,0))),"",INDEX('Policy Characteristics'!H:H,MATCH($C945,'Policy Characteristics'!$C:$C,0)))</f>
        <v>0.01</v>
      </c>
      <c r="O945" s="272" t="str">
        <f>IF(ISBLANK(INDEX('Policy Characteristics'!I:I,MATCH($C945,'Policy Characteristics'!$C:$C,0))),"",INDEX('Policy Characteristics'!I:I,MATCH($C945,'Policy Characteristics'!$C:$C,0)))</f>
        <v>% reduction in energy use</v>
      </c>
      <c r="P945" s="272"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272" t="str">
        <f>IF(ISBLANK(INDEX('Policy Characteristics'!K:K,MATCH($C945,'Policy Characteristics'!$C:$C,0))),"",INDEX('Policy Characteristics'!K:K,MATCH($C945,'Policy Characteristics'!$C:$C,0)))</f>
        <v>industry-ag-main.html#eff-stds</v>
      </c>
      <c r="R945" s="272" t="str">
        <f>IF(ISBLANK(INDEX('Policy Characteristics'!L:L,MATCH($C945,'Policy Characteristics'!$C:$C,0))),"",INDEX('Policy Characteristics'!L:L,MATCH($C945,'Policy Characteristics'!$C:$C,0)))</f>
        <v>industry-energy-efficiency-standards.html</v>
      </c>
    </row>
    <row r="946" spans="1:18" s="4" customFormat="1" x14ac:dyDescent="0.25">
      <c r="A946" s="272" t="str">
        <f>IF(ISBLANK(INDEX('Policy Characteristics'!A:A,MATCH($C946,'Policy Characteristics'!$C:$C,0))),"",INDEX('Policy Characteristics'!A:A,MATCH($C946,'Policy Characteristics'!$C:$C,0)))</f>
        <v>Industry</v>
      </c>
      <c r="B946" s="272" t="str">
        <f>IF(ISBLANK(INDEX('Policy Characteristics'!B:B,MATCH($C946,'Policy Characteristics'!$C:$C,0))),"",INDEX('Policy Characteristics'!B:B,MATCH($C946,'Policy Characteristics'!$C:$C,0)))</f>
        <v>Industry Energy Efficiency Standards</v>
      </c>
      <c r="C946" s="274" t="str">
        <f t="shared" si="40"/>
        <v>Percentage Improvement in Eqpt Efficiency Standards above BAU</v>
      </c>
      <c r="D946" s="6" t="s">
        <v>3211</v>
      </c>
      <c r="E946" s="44" t="s">
        <v>2449</v>
      </c>
      <c r="F946" t="s">
        <v>3179</v>
      </c>
      <c r="G946" s="44" t="s">
        <v>2453</v>
      </c>
      <c r="H946" s="43">
        <v>1182</v>
      </c>
      <c r="I946" s="44" t="s">
        <v>46</v>
      </c>
      <c r="J946" s="274" t="str">
        <f>IF(ISBLANK(INDEX('Policy Characteristics'!D:D,MATCH($C946,'Policy Characteristics'!$C:$C,0))),"",INDEX('Policy Characteristics'!D:D,MATCH($C946,'Policy Characteristics'!$C:$C,0)))</f>
        <v>Industry Energy Efficiency Standards</v>
      </c>
      <c r="K946" s="272" t="str">
        <f>IF(ISBLANK(INDEX('Policy Characteristics'!E:E,MATCH($C946,'Policy Characteristics'!$C:$C,0))),"",INDEX('Policy Characteristics'!E:E,MATCH($C946,'Policy Characteristics'!$C:$C,0)))</f>
        <v>indst efficiency standards</v>
      </c>
      <c r="L946" s="285">
        <f>IF(ISBLANK(INDEX('Policy Characteristics'!F:F,MATCH($C946,'Policy Characteristics'!$C:$C,0))),"",INDEX('Policy Characteristics'!F:F,MATCH($C946,'Policy Characteristics'!$C:$C,0)))</f>
        <v>0</v>
      </c>
      <c r="M946" s="285">
        <f>IF(ISBLANK(INDEX('Policy Characteristics'!G:G,MATCH($C946,'Policy Characteristics'!$C:$C,0))),"",INDEX('Policy Characteristics'!G:G,MATCH($C946,'Policy Characteristics'!$C:$C,0)))</f>
        <v>0.25</v>
      </c>
      <c r="N946" s="285">
        <f>IF(ISBLANK(INDEX('Policy Characteristics'!H:H,MATCH($C946,'Policy Characteristics'!$C:$C,0))),"",INDEX('Policy Characteristics'!H:H,MATCH($C946,'Policy Characteristics'!$C:$C,0)))</f>
        <v>0.01</v>
      </c>
      <c r="O946" s="272" t="str">
        <f>IF(ISBLANK(INDEX('Policy Characteristics'!I:I,MATCH($C946,'Policy Characteristics'!$C:$C,0))),"",INDEX('Policy Characteristics'!I:I,MATCH($C946,'Policy Characteristics'!$C:$C,0)))</f>
        <v>% reduction in energy use</v>
      </c>
      <c r="P946" s="272"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272" t="str">
        <f>IF(ISBLANK(INDEX('Policy Characteristics'!K:K,MATCH($C946,'Policy Characteristics'!$C:$C,0))),"",INDEX('Policy Characteristics'!K:K,MATCH($C946,'Policy Characteristics'!$C:$C,0)))</f>
        <v>industry-ag-main.html#eff-stds</v>
      </c>
      <c r="R946" s="272" t="str">
        <f>IF(ISBLANK(INDEX('Policy Characteristics'!L:L,MATCH($C946,'Policy Characteristics'!$C:$C,0))),"",INDEX('Policy Characteristics'!L:L,MATCH($C946,'Policy Characteristics'!$C:$C,0)))</f>
        <v>industry-energy-efficiency-standards.html</v>
      </c>
    </row>
    <row r="947" spans="1:18" s="4" customFormat="1" x14ac:dyDescent="0.25">
      <c r="A947" s="272" t="str">
        <f>IF(ISBLANK(INDEX('Policy Characteristics'!A:A,MATCH($C947,'Policy Characteristics'!$C:$C,0))),"",INDEX('Policy Characteristics'!A:A,MATCH($C947,'Policy Characteristics'!$C:$C,0)))</f>
        <v>Industry</v>
      </c>
      <c r="B947" s="272" t="str">
        <f>IF(ISBLANK(INDEX('Policy Characteristics'!B:B,MATCH($C947,'Policy Characteristics'!$C:$C,0))),"",INDEX('Policy Characteristics'!B:B,MATCH($C947,'Policy Characteristics'!$C:$C,0)))</f>
        <v>Industry Energy Efficiency Standards</v>
      </c>
      <c r="C947" s="274" t="str">
        <f t="shared" si="40"/>
        <v>Percentage Improvement in Eqpt Efficiency Standards above BAU</v>
      </c>
      <c r="D947" s="6" t="s">
        <v>3211</v>
      </c>
      <c r="E947" s="44" t="s">
        <v>2450</v>
      </c>
      <c r="F947" t="s">
        <v>3179</v>
      </c>
      <c r="G947" s="44" t="s">
        <v>2456</v>
      </c>
      <c r="H947" s="43">
        <v>1183</v>
      </c>
      <c r="I947" s="44" t="s">
        <v>46</v>
      </c>
      <c r="J947" s="274" t="str">
        <f>IF(ISBLANK(INDEX('Policy Characteristics'!D:D,MATCH($C947,'Policy Characteristics'!$C:$C,0))),"",INDEX('Policy Characteristics'!D:D,MATCH($C947,'Policy Characteristics'!$C:$C,0)))</f>
        <v>Industry Energy Efficiency Standards</v>
      </c>
      <c r="K947" s="272" t="str">
        <f>IF(ISBLANK(INDEX('Policy Characteristics'!E:E,MATCH($C947,'Policy Characteristics'!$C:$C,0))),"",INDEX('Policy Characteristics'!E:E,MATCH($C947,'Policy Characteristics'!$C:$C,0)))</f>
        <v>indst efficiency standards</v>
      </c>
      <c r="L947" s="285">
        <f>IF(ISBLANK(INDEX('Policy Characteristics'!F:F,MATCH($C947,'Policy Characteristics'!$C:$C,0))),"",INDEX('Policy Characteristics'!F:F,MATCH($C947,'Policy Characteristics'!$C:$C,0)))</f>
        <v>0</v>
      </c>
      <c r="M947" s="285">
        <f>IF(ISBLANK(INDEX('Policy Characteristics'!G:G,MATCH($C947,'Policy Characteristics'!$C:$C,0))),"",INDEX('Policy Characteristics'!G:G,MATCH($C947,'Policy Characteristics'!$C:$C,0)))</f>
        <v>0.25</v>
      </c>
      <c r="N947" s="285">
        <f>IF(ISBLANK(INDEX('Policy Characteristics'!H:H,MATCH($C947,'Policy Characteristics'!$C:$C,0))),"",INDEX('Policy Characteristics'!H:H,MATCH($C947,'Policy Characteristics'!$C:$C,0)))</f>
        <v>0.01</v>
      </c>
      <c r="O947" s="272" t="str">
        <f>IF(ISBLANK(INDEX('Policy Characteristics'!I:I,MATCH($C947,'Policy Characteristics'!$C:$C,0))),"",INDEX('Policy Characteristics'!I:I,MATCH($C947,'Policy Characteristics'!$C:$C,0)))</f>
        <v>% reduction in energy use</v>
      </c>
      <c r="P947" s="272"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272" t="str">
        <f>IF(ISBLANK(INDEX('Policy Characteristics'!K:K,MATCH($C947,'Policy Characteristics'!$C:$C,0))),"",INDEX('Policy Characteristics'!K:K,MATCH($C947,'Policy Characteristics'!$C:$C,0)))</f>
        <v>industry-ag-main.html#eff-stds</v>
      </c>
      <c r="R947" s="272" t="str">
        <f>IF(ISBLANK(INDEX('Policy Characteristics'!L:L,MATCH($C947,'Policy Characteristics'!$C:$C,0))),"",INDEX('Policy Characteristics'!L:L,MATCH($C947,'Policy Characteristics'!$C:$C,0)))</f>
        <v>industry-energy-efficiency-standards.html</v>
      </c>
    </row>
    <row r="948" spans="1:18" s="4" customFormat="1" x14ac:dyDescent="0.25">
      <c r="A948" s="272" t="str">
        <f>IF(ISBLANK(INDEX('Policy Characteristics'!A:A,MATCH($C948,'Policy Characteristics'!$C:$C,0))),"",INDEX('Policy Characteristics'!A:A,MATCH($C948,'Policy Characteristics'!$C:$C,0)))</f>
        <v>Industry</v>
      </c>
      <c r="B948" s="272" t="str">
        <f>IF(ISBLANK(INDEX('Policy Characteristics'!B:B,MATCH($C948,'Policy Characteristics'!$C:$C,0))),"",INDEX('Policy Characteristics'!B:B,MATCH($C948,'Policy Characteristics'!$C:$C,0)))</f>
        <v>Industry Energy Efficiency Standards</v>
      </c>
      <c r="C948" s="274" t="str">
        <f t="shared" si="40"/>
        <v>Percentage Improvement in Eqpt Efficiency Standards above BAU</v>
      </c>
      <c r="D948" s="6" t="s">
        <v>3211</v>
      </c>
      <c r="E948" s="44" t="s">
        <v>2786</v>
      </c>
      <c r="F948" t="s">
        <v>3179</v>
      </c>
      <c r="G948" s="44" t="s">
        <v>2789</v>
      </c>
      <c r="H948" s="43">
        <v>1184</v>
      </c>
      <c r="I948" s="44" t="s">
        <v>46</v>
      </c>
      <c r="J948" s="274" t="str">
        <f>IF(ISBLANK(INDEX('Policy Characteristics'!D:D,MATCH($C948,'Policy Characteristics'!$C:$C,0))),"",INDEX('Policy Characteristics'!D:D,MATCH($C948,'Policy Characteristics'!$C:$C,0)))</f>
        <v>Industry Energy Efficiency Standards</v>
      </c>
      <c r="K948" s="272" t="str">
        <f>IF(ISBLANK(INDEX('Policy Characteristics'!E:E,MATCH($C948,'Policy Characteristics'!$C:$C,0))),"",INDEX('Policy Characteristics'!E:E,MATCH($C948,'Policy Characteristics'!$C:$C,0)))</f>
        <v>indst efficiency standards</v>
      </c>
      <c r="L948" s="285">
        <f>IF(ISBLANK(INDEX('Policy Characteristics'!F:F,MATCH($C948,'Policy Characteristics'!$C:$C,0))),"",INDEX('Policy Characteristics'!F:F,MATCH($C948,'Policy Characteristics'!$C:$C,0)))</f>
        <v>0</v>
      </c>
      <c r="M948" s="285">
        <f>IF(ISBLANK(INDEX('Policy Characteristics'!G:G,MATCH($C948,'Policy Characteristics'!$C:$C,0))),"",INDEX('Policy Characteristics'!G:G,MATCH($C948,'Policy Characteristics'!$C:$C,0)))</f>
        <v>0.25</v>
      </c>
      <c r="N948" s="285">
        <f>IF(ISBLANK(INDEX('Policy Characteristics'!H:H,MATCH($C948,'Policy Characteristics'!$C:$C,0))),"",INDEX('Policy Characteristics'!H:H,MATCH($C948,'Policy Characteristics'!$C:$C,0)))</f>
        <v>0.01</v>
      </c>
      <c r="O948" s="272" t="str">
        <f>IF(ISBLANK(INDEX('Policy Characteristics'!I:I,MATCH($C948,'Policy Characteristics'!$C:$C,0))),"",INDEX('Policy Characteristics'!I:I,MATCH($C948,'Policy Characteristics'!$C:$C,0)))</f>
        <v>% reduction in energy use</v>
      </c>
      <c r="P948" s="272"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272" t="str">
        <f>IF(ISBLANK(INDEX('Policy Characteristics'!K:K,MATCH($C948,'Policy Characteristics'!$C:$C,0))),"",INDEX('Policy Characteristics'!K:K,MATCH($C948,'Policy Characteristics'!$C:$C,0)))</f>
        <v>industry-ag-main.html#eff-stds</v>
      </c>
      <c r="R948" s="272" t="str">
        <f>IF(ISBLANK(INDEX('Policy Characteristics'!L:L,MATCH($C948,'Policy Characteristics'!$C:$C,0))),"",INDEX('Policy Characteristics'!L:L,MATCH($C948,'Policy Characteristics'!$C:$C,0)))</f>
        <v>industry-energy-efficiency-standards.html</v>
      </c>
    </row>
    <row r="949" spans="1:18" s="4" customFormat="1" x14ac:dyDescent="0.25">
      <c r="A949" s="272" t="str">
        <f>IF(ISBLANK(INDEX('Policy Characteristics'!A:A,MATCH($C949,'Policy Characteristics'!$C:$C,0))),"",INDEX('Policy Characteristics'!A:A,MATCH($C949,'Policy Characteristics'!$C:$C,0)))</f>
        <v>Industry</v>
      </c>
      <c r="B949" s="272" t="str">
        <f>IF(ISBLANK(INDEX('Policy Characteristics'!B:B,MATCH($C949,'Policy Characteristics'!$C:$C,0))),"",INDEX('Policy Characteristics'!B:B,MATCH($C949,'Policy Characteristics'!$C:$C,0)))</f>
        <v>Industry Energy Efficiency Standards</v>
      </c>
      <c r="C949" s="274" t="str">
        <f t="shared" si="40"/>
        <v>Percentage Improvement in Eqpt Efficiency Standards above BAU</v>
      </c>
      <c r="D949" s="6" t="s">
        <v>3211</v>
      </c>
      <c r="E949" s="44" t="s">
        <v>2787</v>
      </c>
      <c r="F949" t="s">
        <v>3179</v>
      </c>
      <c r="G949" s="44" t="s">
        <v>2791</v>
      </c>
      <c r="H949" s="43">
        <v>1185</v>
      </c>
      <c r="I949" s="44" t="s">
        <v>46</v>
      </c>
      <c r="J949" s="274" t="str">
        <f>IF(ISBLANK(INDEX('Policy Characteristics'!D:D,MATCH($C949,'Policy Characteristics'!$C:$C,0))),"",INDEX('Policy Characteristics'!D:D,MATCH($C949,'Policy Characteristics'!$C:$C,0)))</f>
        <v>Industry Energy Efficiency Standards</v>
      </c>
      <c r="K949" s="272" t="str">
        <f>IF(ISBLANK(INDEX('Policy Characteristics'!E:E,MATCH($C949,'Policy Characteristics'!$C:$C,0))),"",INDEX('Policy Characteristics'!E:E,MATCH($C949,'Policy Characteristics'!$C:$C,0)))</f>
        <v>indst efficiency standards</v>
      </c>
      <c r="L949" s="285">
        <f>IF(ISBLANK(INDEX('Policy Characteristics'!F:F,MATCH($C949,'Policy Characteristics'!$C:$C,0))),"",INDEX('Policy Characteristics'!F:F,MATCH($C949,'Policy Characteristics'!$C:$C,0)))</f>
        <v>0</v>
      </c>
      <c r="M949" s="285">
        <f>IF(ISBLANK(INDEX('Policy Characteristics'!G:G,MATCH($C949,'Policy Characteristics'!$C:$C,0))),"",INDEX('Policy Characteristics'!G:G,MATCH($C949,'Policy Characteristics'!$C:$C,0)))</f>
        <v>0.25</v>
      </c>
      <c r="N949" s="285">
        <f>IF(ISBLANK(INDEX('Policy Characteristics'!H:H,MATCH($C949,'Policy Characteristics'!$C:$C,0))),"",INDEX('Policy Characteristics'!H:H,MATCH($C949,'Policy Characteristics'!$C:$C,0)))</f>
        <v>0.01</v>
      </c>
      <c r="O949" s="272" t="str">
        <f>IF(ISBLANK(INDEX('Policy Characteristics'!I:I,MATCH($C949,'Policy Characteristics'!$C:$C,0))),"",INDEX('Policy Characteristics'!I:I,MATCH($C949,'Policy Characteristics'!$C:$C,0)))</f>
        <v>% reduction in energy use</v>
      </c>
      <c r="P949" s="272"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272" t="str">
        <f>IF(ISBLANK(INDEX('Policy Characteristics'!K:K,MATCH($C949,'Policy Characteristics'!$C:$C,0))),"",INDEX('Policy Characteristics'!K:K,MATCH($C949,'Policy Characteristics'!$C:$C,0)))</f>
        <v>industry-ag-main.html#eff-stds</v>
      </c>
      <c r="R949" s="272" t="str">
        <f>IF(ISBLANK(INDEX('Policy Characteristics'!L:L,MATCH($C949,'Policy Characteristics'!$C:$C,0))),"",INDEX('Policy Characteristics'!L:L,MATCH($C949,'Policy Characteristics'!$C:$C,0)))</f>
        <v>industry-energy-efficiency-standards.html</v>
      </c>
    </row>
    <row r="950" spans="1:18" s="4" customFormat="1" x14ac:dyDescent="0.25">
      <c r="A950" s="272" t="str">
        <f>IF(ISBLANK(INDEX('Policy Characteristics'!A:A,MATCH($C950,'Policy Characteristics'!$C:$C,0))),"",INDEX('Policy Characteristics'!A:A,MATCH($C950,'Policy Characteristics'!$C:$C,0)))</f>
        <v>Industry</v>
      </c>
      <c r="B950" s="272" t="str">
        <f>IF(ISBLANK(INDEX('Policy Characteristics'!B:B,MATCH($C950,'Policy Characteristics'!$C:$C,0))),"",INDEX('Policy Characteristics'!B:B,MATCH($C950,'Policy Characteristics'!$C:$C,0)))</f>
        <v>Industry Energy Efficiency Standards</v>
      </c>
      <c r="C950" s="274" t="str">
        <f t="shared" si="40"/>
        <v>Percentage Improvement in Eqpt Efficiency Standards above BAU</v>
      </c>
      <c r="D950" s="6" t="s">
        <v>3211</v>
      </c>
      <c r="E950" s="44" t="s">
        <v>2788</v>
      </c>
      <c r="F950" t="s">
        <v>3179</v>
      </c>
      <c r="G950" s="44" t="s">
        <v>2792</v>
      </c>
      <c r="H950" s="43">
        <v>1186</v>
      </c>
      <c r="I950" s="44" t="s">
        <v>46</v>
      </c>
      <c r="J950" s="274" t="str">
        <f>IF(ISBLANK(INDEX('Policy Characteristics'!D:D,MATCH($C950,'Policy Characteristics'!$C:$C,0))),"",INDEX('Policy Characteristics'!D:D,MATCH($C950,'Policy Characteristics'!$C:$C,0)))</f>
        <v>Industry Energy Efficiency Standards</v>
      </c>
      <c r="K950" s="272" t="str">
        <f>IF(ISBLANK(INDEX('Policy Characteristics'!E:E,MATCH($C950,'Policy Characteristics'!$C:$C,0))),"",INDEX('Policy Characteristics'!E:E,MATCH($C950,'Policy Characteristics'!$C:$C,0)))</f>
        <v>indst efficiency standards</v>
      </c>
      <c r="L950" s="285">
        <f>IF(ISBLANK(INDEX('Policy Characteristics'!F:F,MATCH($C950,'Policy Characteristics'!$C:$C,0))),"",INDEX('Policy Characteristics'!F:F,MATCH($C950,'Policy Characteristics'!$C:$C,0)))</f>
        <v>0</v>
      </c>
      <c r="M950" s="285">
        <f>IF(ISBLANK(INDEX('Policy Characteristics'!G:G,MATCH($C950,'Policy Characteristics'!$C:$C,0))),"",INDEX('Policy Characteristics'!G:G,MATCH($C950,'Policy Characteristics'!$C:$C,0)))</f>
        <v>0.25</v>
      </c>
      <c r="N950" s="285">
        <f>IF(ISBLANK(INDEX('Policy Characteristics'!H:H,MATCH($C950,'Policy Characteristics'!$C:$C,0))),"",INDEX('Policy Characteristics'!H:H,MATCH($C950,'Policy Characteristics'!$C:$C,0)))</f>
        <v>0.01</v>
      </c>
      <c r="O950" s="272" t="str">
        <f>IF(ISBLANK(INDEX('Policy Characteristics'!I:I,MATCH($C950,'Policy Characteristics'!$C:$C,0))),"",INDEX('Policy Characteristics'!I:I,MATCH($C950,'Policy Characteristics'!$C:$C,0)))</f>
        <v>% reduction in energy use</v>
      </c>
      <c r="P950" s="272"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272" t="str">
        <f>IF(ISBLANK(INDEX('Policy Characteristics'!K:K,MATCH($C950,'Policy Characteristics'!$C:$C,0))),"",INDEX('Policy Characteristics'!K:K,MATCH($C950,'Policy Characteristics'!$C:$C,0)))</f>
        <v>industry-ag-main.html#eff-stds</v>
      </c>
      <c r="R950" s="272" t="str">
        <f>IF(ISBLANK(INDEX('Policy Characteristics'!L:L,MATCH($C950,'Policy Characteristics'!$C:$C,0))),"",INDEX('Policy Characteristics'!L:L,MATCH($C950,'Policy Characteristics'!$C:$C,0)))</f>
        <v>industry-energy-efficiency-standards.html</v>
      </c>
    </row>
    <row r="951" spans="1:18" s="4" customFormat="1" x14ac:dyDescent="0.25">
      <c r="A951" s="272" t="str">
        <f>IF(ISBLANK(INDEX('Policy Characteristics'!A:A,MATCH($C951,'Policy Characteristics'!$C:$C,0))),"",INDEX('Policy Characteristics'!A:A,MATCH($C951,'Policy Characteristics'!$C:$C,0)))</f>
        <v>Industry</v>
      </c>
      <c r="B951" s="272" t="str">
        <f>IF(ISBLANK(INDEX('Policy Characteristics'!B:B,MATCH($C951,'Policy Characteristics'!$C:$C,0))),"",INDEX('Policy Characteristics'!B:B,MATCH($C951,'Policy Characteristics'!$C:$C,0)))</f>
        <v>Industry Energy Efficiency Standards</v>
      </c>
      <c r="C951" s="274" t="str">
        <f t="shared" si="40"/>
        <v>Percentage Improvement in Eqpt Efficiency Standards above BAU</v>
      </c>
      <c r="D951" s="6" t="s">
        <v>3211</v>
      </c>
      <c r="E951" s="44" t="s">
        <v>2785</v>
      </c>
      <c r="F951" t="s">
        <v>3179</v>
      </c>
      <c r="G951" s="44" t="s">
        <v>2790</v>
      </c>
      <c r="H951" s="43">
        <v>1187</v>
      </c>
      <c r="I951" s="44" t="s">
        <v>46</v>
      </c>
      <c r="J951" s="274" t="str">
        <f>IF(ISBLANK(INDEX('Policy Characteristics'!D:D,MATCH($C951,'Policy Characteristics'!$C:$C,0))),"",INDEX('Policy Characteristics'!D:D,MATCH($C951,'Policy Characteristics'!$C:$C,0)))</f>
        <v>Industry Energy Efficiency Standards</v>
      </c>
      <c r="K951" s="272" t="str">
        <f>IF(ISBLANK(INDEX('Policy Characteristics'!E:E,MATCH($C951,'Policy Characteristics'!$C:$C,0))),"",INDEX('Policy Characteristics'!E:E,MATCH($C951,'Policy Characteristics'!$C:$C,0)))</f>
        <v>indst efficiency standards</v>
      </c>
      <c r="L951" s="285">
        <f>IF(ISBLANK(INDEX('Policy Characteristics'!F:F,MATCH($C951,'Policy Characteristics'!$C:$C,0))),"",INDEX('Policy Characteristics'!F:F,MATCH($C951,'Policy Characteristics'!$C:$C,0)))</f>
        <v>0</v>
      </c>
      <c r="M951" s="285">
        <f>IF(ISBLANK(INDEX('Policy Characteristics'!G:G,MATCH($C951,'Policy Characteristics'!$C:$C,0))),"",INDEX('Policy Characteristics'!G:G,MATCH($C951,'Policy Characteristics'!$C:$C,0)))</f>
        <v>0.25</v>
      </c>
      <c r="N951" s="285">
        <f>IF(ISBLANK(INDEX('Policy Characteristics'!H:H,MATCH($C951,'Policy Characteristics'!$C:$C,0))),"",INDEX('Policy Characteristics'!H:H,MATCH($C951,'Policy Characteristics'!$C:$C,0)))</f>
        <v>0.01</v>
      </c>
      <c r="O951" s="272" t="str">
        <f>IF(ISBLANK(INDEX('Policy Characteristics'!I:I,MATCH($C951,'Policy Characteristics'!$C:$C,0))),"",INDEX('Policy Characteristics'!I:I,MATCH($C951,'Policy Characteristics'!$C:$C,0)))</f>
        <v>% reduction in energy use</v>
      </c>
      <c r="P951" s="272"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272" t="str">
        <f>IF(ISBLANK(INDEX('Policy Characteristics'!K:K,MATCH($C951,'Policy Characteristics'!$C:$C,0))),"",INDEX('Policy Characteristics'!K:K,MATCH($C951,'Policy Characteristics'!$C:$C,0)))</f>
        <v>industry-ag-main.html#eff-stds</v>
      </c>
      <c r="R951" s="272" t="str">
        <f>IF(ISBLANK(INDEX('Policy Characteristics'!L:L,MATCH($C951,'Policy Characteristics'!$C:$C,0))),"",INDEX('Policy Characteristics'!L:L,MATCH($C951,'Policy Characteristics'!$C:$C,0)))</f>
        <v>industry-energy-efficiency-standards.html</v>
      </c>
    </row>
    <row r="952" spans="1:18" s="4" customFormat="1" x14ac:dyDescent="0.25">
      <c r="A952" s="272" t="str">
        <f>IF(ISBLANK(INDEX('Policy Characteristics'!A:A,MATCH($C952,'Policy Characteristics'!$C:$C,0))),"",INDEX('Policy Characteristics'!A:A,MATCH($C952,'Policy Characteristics'!$C:$C,0)))</f>
        <v>Industry</v>
      </c>
      <c r="B952" s="272" t="str">
        <f>IF(ISBLANK(INDEX('Policy Characteristics'!B:B,MATCH($C952,'Policy Characteristics'!$C:$C,0))),"",INDEX('Policy Characteristics'!B:B,MATCH($C952,'Policy Characteristics'!$C:$C,0)))</f>
        <v>Industry Energy Efficiency Standards</v>
      </c>
      <c r="C952" s="274" t="str">
        <f t="shared" si="40"/>
        <v>Percentage Improvement in Eqpt Efficiency Standards above BAU</v>
      </c>
      <c r="D952" s="6" t="s">
        <v>3212</v>
      </c>
      <c r="E952" s="44" t="s">
        <v>2445</v>
      </c>
      <c r="F952" t="s">
        <v>3215</v>
      </c>
      <c r="G952" s="44" t="s">
        <v>2451</v>
      </c>
      <c r="H952" s="43">
        <v>1188</v>
      </c>
      <c r="I952" s="44" t="s">
        <v>45</v>
      </c>
      <c r="J952" s="274" t="str">
        <f>IF(ISBLANK(INDEX('Policy Characteristics'!D:D,MATCH($C952,'Policy Characteristics'!$C:$C,0))),"",INDEX('Policy Characteristics'!D:D,MATCH($C952,'Policy Characteristics'!$C:$C,0)))</f>
        <v>Industry Energy Efficiency Standards</v>
      </c>
      <c r="K952" s="272" t="str">
        <f>IF(ISBLANK(INDEX('Policy Characteristics'!E:E,MATCH($C952,'Policy Characteristics'!$C:$C,0))),"",INDEX('Policy Characteristics'!E:E,MATCH($C952,'Policy Characteristics'!$C:$C,0)))</f>
        <v>indst efficiency standards</v>
      </c>
      <c r="L952" s="285">
        <f>IF(ISBLANK(INDEX('Policy Characteristics'!F:F,MATCH($C952,'Policy Characteristics'!$C:$C,0))),"",INDEX('Policy Characteristics'!F:F,MATCH($C952,'Policy Characteristics'!$C:$C,0)))</f>
        <v>0</v>
      </c>
      <c r="M952" s="285">
        <f>IF(ISBLANK(INDEX('Policy Characteristics'!G:G,MATCH($C952,'Policy Characteristics'!$C:$C,0))),"",INDEX('Policy Characteristics'!G:G,MATCH($C952,'Policy Characteristics'!$C:$C,0)))</f>
        <v>0.25</v>
      </c>
      <c r="N952" s="285">
        <f>IF(ISBLANK(INDEX('Policy Characteristics'!H:H,MATCH($C952,'Policy Characteristics'!$C:$C,0))),"",INDEX('Policy Characteristics'!H:H,MATCH($C952,'Policy Characteristics'!$C:$C,0)))</f>
        <v>0.01</v>
      </c>
      <c r="O952" s="272" t="str">
        <f>IF(ISBLANK(INDEX('Policy Characteristics'!I:I,MATCH($C952,'Policy Characteristics'!$C:$C,0))),"",INDEX('Policy Characteristics'!I:I,MATCH($C952,'Policy Characteristics'!$C:$C,0)))</f>
        <v>% reduction in energy use</v>
      </c>
      <c r="P952" s="272"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272" t="str">
        <f>IF(ISBLANK(INDEX('Policy Characteristics'!K:K,MATCH($C952,'Policy Characteristics'!$C:$C,0))),"",INDEX('Policy Characteristics'!K:K,MATCH($C952,'Policy Characteristics'!$C:$C,0)))</f>
        <v>industry-ag-main.html#eff-stds</v>
      </c>
      <c r="R952" s="272" t="str">
        <f>IF(ISBLANK(INDEX('Policy Characteristics'!L:L,MATCH($C952,'Policy Characteristics'!$C:$C,0))),"",INDEX('Policy Characteristics'!L:L,MATCH($C952,'Policy Characteristics'!$C:$C,0)))</f>
        <v>industry-energy-efficiency-standards.html</v>
      </c>
    </row>
    <row r="953" spans="1:18" s="4" customFormat="1" x14ac:dyDescent="0.25">
      <c r="A953" s="272" t="str">
        <f>IF(ISBLANK(INDEX('Policy Characteristics'!A:A,MATCH($C953,'Policy Characteristics'!$C:$C,0))),"",INDEX('Policy Characteristics'!A:A,MATCH($C953,'Policy Characteristics'!$C:$C,0)))</f>
        <v>Industry</v>
      </c>
      <c r="B953" s="272" t="str">
        <f>IF(ISBLANK(INDEX('Policy Characteristics'!B:B,MATCH($C953,'Policy Characteristics'!$C:$C,0))),"",INDEX('Policy Characteristics'!B:B,MATCH($C953,'Policy Characteristics'!$C:$C,0)))</f>
        <v>Industry Energy Efficiency Standards</v>
      </c>
      <c r="C953" s="274" t="str">
        <f t="shared" si="40"/>
        <v>Percentage Improvement in Eqpt Efficiency Standards above BAU</v>
      </c>
      <c r="D953" s="6" t="s">
        <v>3212</v>
      </c>
      <c r="E953" s="44" t="s">
        <v>2446</v>
      </c>
      <c r="F953" t="s">
        <v>3215</v>
      </c>
      <c r="G953" s="44" t="s">
        <v>2454</v>
      </c>
      <c r="H953" s="43">
        <v>1189</v>
      </c>
      <c r="I953" s="44" t="s">
        <v>46</v>
      </c>
      <c r="J953" s="274" t="str">
        <f>IF(ISBLANK(INDEX('Policy Characteristics'!D:D,MATCH($C953,'Policy Characteristics'!$C:$C,0))),"",INDEX('Policy Characteristics'!D:D,MATCH($C953,'Policy Characteristics'!$C:$C,0)))</f>
        <v>Industry Energy Efficiency Standards</v>
      </c>
      <c r="K953" s="272" t="str">
        <f>IF(ISBLANK(INDEX('Policy Characteristics'!E:E,MATCH($C953,'Policy Characteristics'!$C:$C,0))),"",INDEX('Policy Characteristics'!E:E,MATCH($C953,'Policy Characteristics'!$C:$C,0)))</f>
        <v>indst efficiency standards</v>
      </c>
      <c r="L953" s="285">
        <f>IF(ISBLANK(INDEX('Policy Characteristics'!F:F,MATCH($C953,'Policy Characteristics'!$C:$C,0))),"",INDEX('Policy Characteristics'!F:F,MATCH($C953,'Policy Characteristics'!$C:$C,0)))</f>
        <v>0</v>
      </c>
      <c r="M953" s="285">
        <f>IF(ISBLANK(INDEX('Policy Characteristics'!G:G,MATCH($C953,'Policy Characteristics'!$C:$C,0))),"",INDEX('Policy Characteristics'!G:G,MATCH($C953,'Policy Characteristics'!$C:$C,0)))</f>
        <v>0.25</v>
      </c>
      <c r="N953" s="285">
        <f>IF(ISBLANK(INDEX('Policy Characteristics'!H:H,MATCH($C953,'Policy Characteristics'!$C:$C,0))),"",INDEX('Policy Characteristics'!H:H,MATCH($C953,'Policy Characteristics'!$C:$C,0)))</f>
        <v>0.01</v>
      </c>
      <c r="O953" s="272" t="str">
        <f>IF(ISBLANK(INDEX('Policy Characteristics'!I:I,MATCH($C953,'Policy Characteristics'!$C:$C,0))),"",INDEX('Policy Characteristics'!I:I,MATCH($C953,'Policy Characteristics'!$C:$C,0)))</f>
        <v>% reduction in energy use</v>
      </c>
      <c r="P953" s="272"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272" t="str">
        <f>IF(ISBLANK(INDEX('Policy Characteristics'!K:K,MATCH($C953,'Policy Characteristics'!$C:$C,0))),"",INDEX('Policy Characteristics'!K:K,MATCH($C953,'Policy Characteristics'!$C:$C,0)))</f>
        <v>industry-ag-main.html#eff-stds</v>
      </c>
      <c r="R953" s="272" t="str">
        <f>IF(ISBLANK(INDEX('Policy Characteristics'!L:L,MATCH($C953,'Policy Characteristics'!$C:$C,0))),"",INDEX('Policy Characteristics'!L:L,MATCH($C953,'Policy Characteristics'!$C:$C,0)))</f>
        <v>industry-energy-efficiency-standards.html</v>
      </c>
    </row>
    <row r="954" spans="1:18" s="4" customFormat="1" x14ac:dyDescent="0.25">
      <c r="A954" s="272" t="str">
        <f>IF(ISBLANK(INDEX('Policy Characteristics'!A:A,MATCH($C954,'Policy Characteristics'!$C:$C,0))),"",INDEX('Policy Characteristics'!A:A,MATCH($C954,'Policy Characteristics'!$C:$C,0)))</f>
        <v>Industry</v>
      </c>
      <c r="B954" s="272" t="str">
        <f>IF(ISBLANK(INDEX('Policy Characteristics'!B:B,MATCH($C954,'Policy Characteristics'!$C:$C,0))),"",INDEX('Policy Characteristics'!B:B,MATCH($C954,'Policy Characteristics'!$C:$C,0)))</f>
        <v>Industry Energy Efficiency Standards</v>
      </c>
      <c r="C954" s="274" t="str">
        <f t="shared" si="40"/>
        <v>Percentage Improvement in Eqpt Efficiency Standards above BAU</v>
      </c>
      <c r="D954" s="6" t="s">
        <v>3212</v>
      </c>
      <c r="E954" s="44" t="s">
        <v>2447</v>
      </c>
      <c r="F954" t="s">
        <v>3215</v>
      </c>
      <c r="G954" s="44" t="s">
        <v>2455</v>
      </c>
      <c r="H954" s="43">
        <v>1190</v>
      </c>
      <c r="I954" s="44" t="s">
        <v>46</v>
      </c>
      <c r="J954" s="274" t="str">
        <f>IF(ISBLANK(INDEX('Policy Characteristics'!D:D,MATCH($C954,'Policy Characteristics'!$C:$C,0))),"",INDEX('Policy Characteristics'!D:D,MATCH($C954,'Policy Characteristics'!$C:$C,0)))</f>
        <v>Industry Energy Efficiency Standards</v>
      </c>
      <c r="K954" s="272" t="str">
        <f>IF(ISBLANK(INDEX('Policy Characteristics'!E:E,MATCH($C954,'Policy Characteristics'!$C:$C,0))),"",INDEX('Policy Characteristics'!E:E,MATCH($C954,'Policy Characteristics'!$C:$C,0)))</f>
        <v>indst efficiency standards</v>
      </c>
      <c r="L954" s="285">
        <f>IF(ISBLANK(INDEX('Policy Characteristics'!F:F,MATCH($C954,'Policy Characteristics'!$C:$C,0))),"",INDEX('Policy Characteristics'!F:F,MATCH($C954,'Policy Characteristics'!$C:$C,0)))</f>
        <v>0</v>
      </c>
      <c r="M954" s="285">
        <f>IF(ISBLANK(INDEX('Policy Characteristics'!G:G,MATCH($C954,'Policy Characteristics'!$C:$C,0))),"",INDEX('Policy Characteristics'!G:G,MATCH($C954,'Policy Characteristics'!$C:$C,0)))</f>
        <v>0.25</v>
      </c>
      <c r="N954" s="285">
        <f>IF(ISBLANK(INDEX('Policy Characteristics'!H:H,MATCH($C954,'Policy Characteristics'!$C:$C,0))),"",INDEX('Policy Characteristics'!H:H,MATCH($C954,'Policy Characteristics'!$C:$C,0)))</f>
        <v>0.01</v>
      </c>
      <c r="O954" s="272" t="str">
        <f>IF(ISBLANK(INDEX('Policy Characteristics'!I:I,MATCH($C954,'Policy Characteristics'!$C:$C,0))),"",INDEX('Policy Characteristics'!I:I,MATCH($C954,'Policy Characteristics'!$C:$C,0)))</f>
        <v>% reduction in energy use</v>
      </c>
      <c r="P954" s="272"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272" t="str">
        <f>IF(ISBLANK(INDEX('Policy Characteristics'!K:K,MATCH($C954,'Policy Characteristics'!$C:$C,0))),"",INDEX('Policy Characteristics'!K:K,MATCH($C954,'Policy Characteristics'!$C:$C,0)))</f>
        <v>industry-ag-main.html#eff-stds</v>
      </c>
      <c r="R954" s="272" t="str">
        <f>IF(ISBLANK(INDEX('Policy Characteristics'!L:L,MATCH($C954,'Policy Characteristics'!$C:$C,0))),"",INDEX('Policy Characteristics'!L:L,MATCH($C954,'Policy Characteristics'!$C:$C,0)))</f>
        <v>industry-energy-efficiency-standards.html</v>
      </c>
    </row>
    <row r="955" spans="1:18" s="4" customFormat="1" x14ac:dyDescent="0.25">
      <c r="A955" s="272" t="str">
        <f>IF(ISBLANK(INDEX('Policy Characteristics'!A:A,MATCH($C955,'Policy Characteristics'!$C:$C,0))),"",INDEX('Policy Characteristics'!A:A,MATCH($C955,'Policy Characteristics'!$C:$C,0)))</f>
        <v>Industry</v>
      </c>
      <c r="B955" s="272" t="str">
        <f>IF(ISBLANK(INDEX('Policy Characteristics'!B:B,MATCH($C955,'Policy Characteristics'!$C:$C,0))),"",INDEX('Policy Characteristics'!B:B,MATCH($C955,'Policy Characteristics'!$C:$C,0)))</f>
        <v>Industry Energy Efficiency Standards</v>
      </c>
      <c r="C955" s="274" t="str">
        <f t="shared" si="40"/>
        <v>Percentage Improvement in Eqpt Efficiency Standards above BAU</v>
      </c>
      <c r="D955" s="6" t="s">
        <v>3212</v>
      </c>
      <c r="E955" s="44" t="s">
        <v>2448</v>
      </c>
      <c r="F955" t="s">
        <v>3215</v>
      </c>
      <c r="G955" s="44" t="s">
        <v>2452</v>
      </c>
      <c r="H955" s="43">
        <v>1191</v>
      </c>
      <c r="I955" s="44" t="s">
        <v>46</v>
      </c>
      <c r="J955" s="274" t="str">
        <f>IF(ISBLANK(INDEX('Policy Characteristics'!D:D,MATCH($C955,'Policy Characteristics'!$C:$C,0))),"",INDEX('Policy Characteristics'!D:D,MATCH($C955,'Policy Characteristics'!$C:$C,0)))</f>
        <v>Industry Energy Efficiency Standards</v>
      </c>
      <c r="K955" s="272" t="str">
        <f>IF(ISBLANK(INDEX('Policy Characteristics'!E:E,MATCH($C955,'Policy Characteristics'!$C:$C,0))),"",INDEX('Policy Characteristics'!E:E,MATCH($C955,'Policy Characteristics'!$C:$C,0)))</f>
        <v>indst efficiency standards</v>
      </c>
      <c r="L955" s="285">
        <f>IF(ISBLANK(INDEX('Policy Characteristics'!F:F,MATCH($C955,'Policy Characteristics'!$C:$C,0))),"",INDEX('Policy Characteristics'!F:F,MATCH($C955,'Policy Characteristics'!$C:$C,0)))</f>
        <v>0</v>
      </c>
      <c r="M955" s="285">
        <f>IF(ISBLANK(INDEX('Policy Characteristics'!G:G,MATCH($C955,'Policy Characteristics'!$C:$C,0))),"",INDEX('Policy Characteristics'!G:G,MATCH($C955,'Policy Characteristics'!$C:$C,0)))</f>
        <v>0.25</v>
      </c>
      <c r="N955" s="285">
        <f>IF(ISBLANK(INDEX('Policy Characteristics'!H:H,MATCH($C955,'Policy Characteristics'!$C:$C,0))),"",INDEX('Policy Characteristics'!H:H,MATCH($C955,'Policy Characteristics'!$C:$C,0)))</f>
        <v>0.01</v>
      </c>
      <c r="O955" s="272" t="str">
        <f>IF(ISBLANK(INDEX('Policy Characteristics'!I:I,MATCH($C955,'Policy Characteristics'!$C:$C,0))),"",INDEX('Policy Characteristics'!I:I,MATCH($C955,'Policy Characteristics'!$C:$C,0)))</f>
        <v>% reduction in energy use</v>
      </c>
      <c r="P955" s="272"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272" t="str">
        <f>IF(ISBLANK(INDEX('Policy Characteristics'!K:K,MATCH($C955,'Policy Characteristics'!$C:$C,0))),"",INDEX('Policy Characteristics'!K:K,MATCH($C955,'Policy Characteristics'!$C:$C,0)))</f>
        <v>industry-ag-main.html#eff-stds</v>
      </c>
      <c r="R955" s="272" t="str">
        <f>IF(ISBLANK(INDEX('Policy Characteristics'!L:L,MATCH($C955,'Policy Characteristics'!$C:$C,0))),"",INDEX('Policy Characteristics'!L:L,MATCH($C955,'Policy Characteristics'!$C:$C,0)))</f>
        <v>industry-energy-efficiency-standards.html</v>
      </c>
    </row>
    <row r="956" spans="1:18" s="4" customFormat="1" x14ac:dyDescent="0.25">
      <c r="A956" s="272" t="str">
        <f>IF(ISBLANK(INDEX('Policy Characteristics'!A:A,MATCH($C956,'Policy Characteristics'!$C:$C,0))),"",INDEX('Policy Characteristics'!A:A,MATCH($C956,'Policy Characteristics'!$C:$C,0)))</f>
        <v>Industry</v>
      </c>
      <c r="B956" s="272" t="str">
        <f>IF(ISBLANK(INDEX('Policy Characteristics'!B:B,MATCH($C956,'Policy Characteristics'!$C:$C,0))),"",INDEX('Policy Characteristics'!B:B,MATCH($C956,'Policy Characteristics'!$C:$C,0)))</f>
        <v>Industry Energy Efficiency Standards</v>
      </c>
      <c r="C956" s="274" t="str">
        <f t="shared" si="40"/>
        <v>Percentage Improvement in Eqpt Efficiency Standards above BAU</v>
      </c>
      <c r="D956" s="6" t="s">
        <v>3212</v>
      </c>
      <c r="E956" s="44" t="s">
        <v>2449</v>
      </c>
      <c r="F956" t="s">
        <v>3215</v>
      </c>
      <c r="G956" s="44" t="s">
        <v>2453</v>
      </c>
      <c r="H956" s="43">
        <v>1192</v>
      </c>
      <c r="I956" s="44" t="s">
        <v>46</v>
      </c>
      <c r="J956" s="274" t="str">
        <f>IF(ISBLANK(INDEX('Policy Characteristics'!D:D,MATCH($C956,'Policy Characteristics'!$C:$C,0))),"",INDEX('Policy Characteristics'!D:D,MATCH($C956,'Policy Characteristics'!$C:$C,0)))</f>
        <v>Industry Energy Efficiency Standards</v>
      </c>
      <c r="K956" s="272" t="str">
        <f>IF(ISBLANK(INDEX('Policy Characteristics'!E:E,MATCH($C956,'Policy Characteristics'!$C:$C,0))),"",INDEX('Policy Characteristics'!E:E,MATCH($C956,'Policy Characteristics'!$C:$C,0)))</f>
        <v>indst efficiency standards</v>
      </c>
      <c r="L956" s="285">
        <f>IF(ISBLANK(INDEX('Policy Characteristics'!F:F,MATCH($C956,'Policy Characteristics'!$C:$C,0))),"",INDEX('Policy Characteristics'!F:F,MATCH($C956,'Policy Characteristics'!$C:$C,0)))</f>
        <v>0</v>
      </c>
      <c r="M956" s="285">
        <f>IF(ISBLANK(INDEX('Policy Characteristics'!G:G,MATCH($C956,'Policy Characteristics'!$C:$C,0))),"",INDEX('Policy Characteristics'!G:G,MATCH($C956,'Policy Characteristics'!$C:$C,0)))</f>
        <v>0.25</v>
      </c>
      <c r="N956" s="285">
        <f>IF(ISBLANK(INDEX('Policy Characteristics'!H:H,MATCH($C956,'Policy Characteristics'!$C:$C,0))),"",INDEX('Policy Characteristics'!H:H,MATCH($C956,'Policy Characteristics'!$C:$C,0)))</f>
        <v>0.01</v>
      </c>
      <c r="O956" s="272" t="str">
        <f>IF(ISBLANK(INDEX('Policy Characteristics'!I:I,MATCH($C956,'Policy Characteristics'!$C:$C,0))),"",INDEX('Policy Characteristics'!I:I,MATCH($C956,'Policy Characteristics'!$C:$C,0)))</f>
        <v>% reduction in energy use</v>
      </c>
      <c r="P956" s="272"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272" t="str">
        <f>IF(ISBLANK(INDEX('Policy Characteristics'!K:K,MATCH($C956,'Policy Characteristics'!$C:$C,0))),"",INDEX('Policy Characteristics'!K:K,MATCH($C956,'Policy Characteristics'!$C:$C,0)))</f>
        <v>industry-ag-main.html#eff-stds</v>
      </c>
      <c r="R956" s="272" t="str">
        <f>IF(ISBLANK(INDEX('Policy Characteristics'!L:L,MATCH($C956,'Policy Characteristics'!$C:$C,0))),"",INDEX('Policy Characteristics'!L:L,MATCH($C956,'Policy Characteristics'!$C:$C,0)))</f>
        <v>industry-energy-efficiency-standards.html</v>
      </c>
    </row>
    <row r="957" spans="1:18" s="4" customFormat="1" x14ac:dyDescent="0.25">
      <c r="A957" s="272" t="str">
        <f>IF(ISBLANK(INDEX('Policy Characteristics'!A:A,MATCH($C957,'Policy Characteristics'!$C:$C,0))),"",INDEX('Policy Characteristics'!A:A,MATCH($C957,'Policy Characteristics'!$C:$C,0)))</f>
        <v>Industry</v>
      </c>
      <c r="B957" s="272" t="str">
        <f>IF(ISBLANK(INDEX('Policy Characteristics'!B:B,MATCH($C957,'Policy Characteristics'!$C:$C,0))),"",INDEX('Policy Characteristics'!B:B,MATCH($C957,'Policy Characteristics'!$C:$C,0)))</f>
        <v>Industry Energy Efficiency Standards</v>
      </c>
      <c r="C957" s="274" t="str">
        <f t="shared" si="40"/>
        <v>Percentage Improvement in Eqpt Efficiency Standards above BAU</v>
      </c>
      <c r="D957" s="6" t="s">
        <v>3212</v>
      </c>
      <c r="E957" s="44" t="s">
        <v>2450</v>
      </c>
      <c r="F957" t="s">
        <v>3215</v>
      </c>
      <c r="G957" s="44" t="s">
        <v>2456</v>
      </c>
      <c r="H957" s="43">
        <v>1193</v>
      </c>
      <c r="I957" s="44" t="s">
        <v>46</v>
      </c>
      <c r="J957" s="274" t="str">
        <f>IF(ISBLANK(INDEX('Policy Characteristics'!D:D,MATCH($C957,'Policy Characteristics'!$C:$C,0))),"",INDEX('Policy Characteristics'!D:D,MATCH($C957,'Policy Characteristics'!$C:$C,0)))</f>
        <v>Industry Energy Efficiency Standards</v>
      </c>
      <c r="K957" s="272" t="str">
        <f>IF(ISBLANK(INDEX('Policy Characteristics'!E:E,MATCH($C957,'Policy Characteristics'!$C:$C,0))),"",INDEX('Policy Characteristics'!E:E,MATCH($C957,'Policy Characteristics'!$C:$C,0)))</f>
        <v>indst efficiency standards</v>
      </c>
      <c r="L957" s="285">
        <f>IF(ISBLANK(INDEX('Policy Characteristics'!F:F,MATCH($C957,'Policy Characteristics'!$C:$C,0))),"",INDEX('Policy Characteristics'!F:F,MATCH($C957,'Policy Characteristics'!$C:$C,0)))</f>
        <v>0</v>
      </c>
      <c r="M957" s="285">
        <f>IF(ISBLANK(INDEX('Policy Characteristics'!G:G,MATCH($C957,'Policy Characteristics'!$C:$C,0))),"",INDEX('Policy Characteristics'!G:G,MATCH($C957,'Policy Characteristics'!$C:$C,0)))</f>
        <v>0.25</v>
      </c>
      <c r="N957" s="285">
        <f>IF(ISBLANK(INDEX('Policy Characteristics'!H:H,MATCH($C957,'Policy Characteristics'!$C:$C,0))),"",INDEX('Policy Characteristics'!H:H,MATCH($C957,'Policy Characteristics'!$C:$C,0)))</f>
        <v>0.01</v>
      </c>
      <c r="O957" s="272" t="str">
        <f>IF(ISBLANK(INDEX('Policy Characteristics'!I:I,MATCH($C957,'Policy Characteristics'!$C:$C,0))),"",INDEX('Policy Characteristics'!I:I,MATCH($C957,'Policy Characteristics'!$C:$C,0)))</f>
        <v>% reduction in energy use</v>
      </c>
      <c r="P957" s="272"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272" t="str">
        <f>IF(ISBLANK(INDEX('Policy Characteristics'!K:K,MATCH($C957,'Policy Characteristics'!$C:$C,0))),"",INDEX('Policy Characteristics'!K:K,MATCH($C957,'Policy Characteristics'!$C:$C,0)))</f>
        <v>industry-ag-main.html#eff-stds</v>
      </c>
      <c r="R957" s="272" t="str">
        <f>IF(ISBLANK(INDEX('Policy Characteristics'!L:L,MATCH($C957,'Policy Characteristics'!$C:$C,0))),"",INDEX('Policy Characteristics'!L:L,MATCH($C957,'Policy Characteristics'!$C:$C,0)))</f>
        <v>industry-energy-efficiency-standards.html</v>
      </c>
    </row>
    <row r="958" spans="1:18" s="4" customFormat="1" x14ac:dyDescent="0.25">
      <c r="A958" s="272" t="str">
        <f>IF(ISBLANK(INDEX('Policy Characteristics'!A:A,MATCH($C958,'Policy Characteristics'!$C:$C,0))),"",INDEX('Policy Characteristics'!A:A,MATCH($C958,'Policy Characteristics'!$C:$C,0)))</f>
        <v>Industry</v>
      </c>
      <c r="B958" s="272" t="str">
        <f>IF(ISBLANK(INDEX('Policy Characteristics'!B:B,MATCH($C958,'Policy Characteristics'!$C:$C,0))),"",INDEX('Policy Characteristics'!B:B,MATCH($C958,'Policy Characteristics'!$C:$C,0)))</f>
        <v>Industry Energy Efficiency Standards</v>
      </c>
      <c r="C958" s="274" t="str">
        <f t="shared" si="40"/>
        <v>Percentage Improvement in Eqpt Efficiency Standards above BAU</v>
      </c>
      <c r="D958" s="6" t="s">
        <v>3212</v>
      </c>
      <c r="E958" s="44" t="s">
        <v>2786</v>
      </c>
      <c r="F958" t="s">
        <v>3215</v>
      </c>
      <c r="G958" s="44" t="s">
        <v>2789</v>
      </c>
      <c r="H958" s="43">
        <v>1194</v>
      </c>
      <c r="I958" s="44" t="s">
        <v>46</v>
      </c>
      <c r="J958" s="274" t="str">
        <f>IF(ISBLANK(INDEX('Policy Characteristics'!D:D,MATCH($C958,'Policy Characteristics'!$C:$C,0))),"",INDEX('Policy Characteristics'!D:D,MATCH($C958,'Policy Characteristics'!$C:$C,0)))</f>
        <v>Industry Energy Efficiency Standards</v>
      </c>
      <c r="K958" s="272" t="str">
        <f>IF(ISBLANK(INDEX('Policy Characteristics'!E:E,MATCH($C958,'Policy Characteristics'!$C:$C,0))),"",INDEX('Policy Characteristics'!E:E,MATCH($C958,'Policy Characteristics'!$C:$C,0)))</f>
        <v>indst efficiency standards</v>
      </c>
      <c r="L958" s="285">
        <f>IF(ISBLANK(INDEX('Policy Characteristics'!F:F,MATCH($C958,'Policy Characteristics'!$C:$C,0))),"",INDEX('Policy Characteristics'!F:F,MATCH($C958,'Policy Characteristics'!$C:$C,0)))</f>
        <v>0</v>
      </c>
      <c r="M958" s="285">
        <f>IF(ISBLANK(INDEX('Policy Characteristics'!G:G,MATCH($C958,'Policy Characteristics'!$C:$C,0))),"",INDEX('Policy Characteristics'!G:G,MATCH($C958,'Policy Characteristics'!$C:$C,0)))</f>
        <v>0.25</v>
      </c>
      <c r="N958" s="285">
        <f>IF(ISBLANK(INDEX('Policy Characteristics'!H:H,MATCH($C958,'Policy Characteristics'!$C:$C,0))),"",INDEX('Policy Characteristics'!H:H,MATCH($C958,'Policy Characteristics'!$C:$C,0)))</f>
        <v>0.01</v>
      </c>
      <c r="O958" s="272" t="str">
        <f>IF(ISBLANK(INDEX('Policy Characteristics'!I:I,MATCH($C958,'Policy Characteristics'!$C:$C,0))),"",INDEX('Policy Characteristics'!I:I,MATCH($C958,'Policy Characteristics'!$C:$C,0)))</f>
        <v>% reduction in energy use</v>
      </c>
      <c r="P958" s="272"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272" t="str">
        <f>IF(ISBLANK(INDEX('Policy Characteristics'!K:K,MATCH($C958,'Policy Characteristics'!$C:$C,0))),"",INDEX('Policy Characteristics'!K:K,MATCH($C958,'Policy Characteristics'!$C:$C,0)))</f>
        <v>industry-ag-main.html#eff-stds</v>
      </c>
      <c r="R958" s="272" t="str">
        <f>IF(ISBLANK(INDEX('Policy Characteristics'!L:L,MATCH($C958,'Policy Characteristics'!$C:$C,0))),"",INDEX('Policy Characteristics'!L:L,MATCH($C958,'Policy Characteristics'!$C:$C,0)))</f>
        <v>industry-energy-efficiency-standards.html</v>
      </c>
    </row>
    <row r="959" spans="1:18" s="4" customFormat="1" x14ac:dyDescent="0.25">
      <c r="A959" s="272" t="str">
        <f>IF(ISBLANK(INDEX('Policy Characteristics'!A:A,MATCH($C959,'Policy Characteristics'!$C:$C,0))),"",INDEX('Policy Characteristics'!A:A,MATCH($C959,'Policy Characteristics'!$C:$C,0)))</f>
        <v>Industry</v>
      </c>
      <c r="B959" s="272" t="str">
        <f>IF(ISBLANK(INDEX('Policy Characteristics'!B:B,MATCH($C959,'Policy Characteristics'!$C:$C,0))),"",INDEX('Policy Characteristics'!B:B,MATCH($C959,'Policy Characteristics'!$C:$C,0)))</f>
        <v>Industry Energy Efficiency Standards</v>
      </c>
      <c r="C959" s="274" t="str">
        <f t="shared" si="40"/>
        <v>Percentage Improvement in Eqpt Efficiency Standards above BAU</v>
      </c>
      <c r="D959" s="6" t="s">
        <v>3212</v>
      </c>
      <c r="E959" s="44" t="s">
        <v>2787</v>
      </c>
      <c r="F959" t="s">
        <v>3215</v>
      </c>
      <c r="G959" s="44" t="s">
        <v>2791</v>
      </c>
      <c r="H959" s="43">
        <v>1195</v>
      </c>
      <c r="I959" s="44" t="s">
        <v>46</v>
      </c>
      <c r="J959" s="274" t="str">
        <f>IF(ISBLANK(INDEX('Policy Characteristics'!D:D,MATCH($C959,'Policy Characteristics'!$C:$C,0))),"",INDEX('Policy Characteristics'!D:D,MATCH($C959,'Policy Characteristics'!$C:$C,0)))</f>
        <v>Industry Energy Efficiency Standards</v>
      </c>
      <c r="K959" s="272" t="str">
        <f>IF(ISBLANK(INDEX('Policy Characteristics'!E:E,MATCH($C959,'Policy Characteristics'!$C:$C,0))),"",INDEX('Policy Characteristics'!E:E,MATCH($C959,'Policy Characteristics'!$C:$C,0)))</f>
        <v>indst efficiency standards</v>
      </c>
      <c r="L959" s="285">
        <f>IF(ISBLANK(INDEX('Policy Characteristics'!F:F,MATCH($C959,'Policy Characteristics'!$C:$C,0))),"",INDEX('Policy Characteristics'!F:F,MATCH($C959,'Policy Characteristics'!$C:$C,0)))</f>
        <v>0</v>
      </c>
      <c r="M959" s="285">
        <f>IF(ISBLANK(INDEX('Policy Characteristics'!G:G,MATCH($C959,'Policy Characteristics'!$C:$C,0))),"",INDEX('Policy Characteristics'!G:G,MATCH($C959,'Policy Characteristics'!$C:$C,0)))</f>
        <v>0.25</v>
      </c>
      <c r="N959" s="285">
        <f>IF(ISBLANK(INDEX('Policy Characteristics'!H:H,MATCH($C959,'Policy Characteristics'!$C:$C,0))),"",INDEX('Policy Characteristics'!H:H,MATCH($C959,'Policy Characteristics'!$C:$C,0)))</f>
        <v>0.01</v>
      </c>
      <c r="O959" s="272" t="str">
        <f>IF(ISBLANK(INDEX('Policy Characteristics'!I:I,MATCH($C959,'Policy Characteristics'!$C:$C,0))),"",INDEX('Policy Characteristics'!I:I,MATCH($C959,'Policy Characteristics'!$C:$C,0)))</f>
        <v>% reduction in energy use</v>
      </c>
      <c r="P959" s="272"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272" t="str">
        <f>IF(ISBLANK(INDEX('Policy Characteristics'!K:K,MATCH($C959,'Policy Characteristics'!$C:$C,0))),"",INDEX('Policy Characteristics'!K:K,MATCH($C959,'Policy Characteristics'!$C:$C,0)))</f>
        <v>industry-ag-main.html#eff-stds</v>
      </c>
      <c r="R959" s="272" t="str">
        <f>IF(ISBLANK(INDEX('Policy Characteristics'!L:L,MATCH($C959,'Policy Characteristics'!$C:$C,0))),"",INDEX('Policy Characteristics'!L:L,MATCH($C959,'Policy Characteristics'!$C:$C,0)))</f>
        <v>industry-energy-efficiency-standards.html</v>
      </c>
    </row>
    <row r="960" spans="1:18" s="4" customFormat="1" x14ac:dyDescent="0.25">
      <c r="A960" s="272" t="str">
        <f>IF(ISBLANK(INDEX('Policy Characteristics'!A:A,MATCH($C960,'Policy Characteristics'!$C:$C,0))),"",INDEX('Policy Characteristics'!A:A,MATCH($C960,'Policy Characteristics'!$C:$C,0)))</f>
        <v>Industry</v>
      </c>
      <c r="B960" s="272" t="str">
        <f>IF(ISBLANK(INDEX('Policy Characteristics'!B:B,MATCH($C960,'Policy Characteristics'!$C:$C,0))),"",INDEX('Policy Characteristics'!B:B,MATCH($C960,'Policy Characteristics'!$C:$C,0)))</f>
        <v>Industry Energy Efficiency Standards</v>
      </c>
      <c r="C960" s="274" t="str">
        <f t="shared" si="40"/>
        <v>Percentage Improvement in Eqpt Efficiency Standards above BAU</v>
      </c>
      <c r="D960" s="6" t="s">
        <v>3212</v>
      </c>
      <c r="E960" s="44" t="s">
        <v>2788</v>
      </c>
      <c r="F960" t="s">
        <v>3215</v>
      </c>
      <c r="G960" s="44" t="s">
        <v>2792</v>
      </c>
      <c r="H960" s="43">
        <v>1196</v>
      </c>
      <c r="I960" s="44" t="s">
        <v>46</v>
      </c>
      <c r="J960" s="274" t="str">
        <f>IF(ISBLANK(INDEX('Policy Characteristics'!D:D,MATCH($C960,'Policy Characteristics'!$C:$C,0))),"",INDEX('Policy Characteristics'!D:D,MATCH($C960,'Policy Characteristics'!$C:$C,0)))</f>
        <v>Industry Energy Efficiency Standards</v>
      </c>
      <c r="K960" s="272" t="str">
        <f>IF(ISBLANK(INDEX('Policy Characteristics'!E:E,MATCH($C960,'Policy Characteristics'!$C:$C,0))),"",INDEX('Policy Characteristics'!E:E,MATCH($C960,'Policy Characteristics'!$C:$C,0)))</f>
        <v>indst efficiency standards</v>
      </c>
      <c r="L960" s="285">
        <f>IF(ISBLANK(INDEX('Policy Characteristics'!F:F,MATCH($C960,'Policy Characteristics'!$C:$C,0))),"",INDEX('Policy Characteristics'!F:F,MATCH($C960,'Policy Characteristics'!$C:$C,0)))</f>
        <v>0</v>
      </c>
      <c r="M960" s="285">
        <f>IF(ISBLANK(INDEX('Policy Characteristics'!G:G,MATCH($C960,'Policy Characteristics'!$C:$C,0))),"",INDEX('Policy Characteristics'!G:G,MATCH($C960,'Policy Characteristics'!$C:$C,0)))</f>
        <v>0.25</v>
      </c>
      <c r="N960" s="285">
        <f>IF(ISBLANK(INDEX('Policy Characteristics'!H:H,MATCH($C960,'Policy Characteristics'!$C:$C,0))),"",INDEX('Policy Characteristics'!H:H,MATCH($C960,'Policy Characteristics'!$C:$C,0)))</f>
        <v>0.01</v>
      </c>
      <c r="O960" s="272" t="str">
        <f>IF(ISBLANK(INDEX('Policy Characteristics'!I:I,MATCH($C960,'Policy Characteristics'!$C:$C,0))),"",INDEX('Policy Characteristics'!I:I,MATCH($C960,'Policy Characteristics'!$C:$C,0)))</f>
        <v>% reduction in energy use</v>
      </c>
      <c r="P960" s="272"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272" t="str">
        <f>IF(ISBLANK(INDEX('Policy Characteristics'!K:K,MATCH($C960,'Policy Characteristics'!$C:$C,0))),"",INDEX('Policy Characteristics'!K:K,MATCH($C960,'Policy Characteristics'!$C:$C,0)))</f>
        <v>industry-ag-main.html#eff-stds</v>
      </c>
      <c r="R960" s="272" t="str">
        <f>IF(ISBLANK(INDEX('Policy Characteristics'!L:L,MATCH($C960,'Policy Characteristics'!$C:$C,0))),"",INDEX('Policy Characteristics'!L:L,MATCH($C960,'Policy Characteristics'!$C:$C,0)))</f>
        <v>industry-energy-efficiency-standards.html</v>
      </c>
    </row>
    <row r="961" spans="1:18" s="4" customFormat="1" x14ac:dyDescent="0.25">
      <c r="A961" s="272" t="str">
        <f>IF(ISBLANK(INDEX('Policy Characteristics'!A:A,MATCH($C961,'Policy Characteristics'!$C:$C,0))),"",INDEX('Policy Characteristics'!A:A,MATCH($C961,'Policy Characteristics'!$C:$C,0)))</f>
        <v>Industry</v>
      </c>
      <c r="B961" s="272" t="str">
        <f>IF(ISBLANK(INDEX('Policy Characteristics'!B:B,MATCH($C961,'Policy Characteristics'!$C:$C,0))),"",INDEX('Policy Characteristics'!B:B,MATCH($C961,'Policy Characteristics'!$C:$C,0)))</f>
        <v>Industry Energy Efficiency Standards</v>
      </c>
      <c r="C961" s="274" t="str">
        <f t="shared" si="40"/>
        <v>Percentage Improvement in Eqpt Efficiency Standards above BAU</v>
      </c>
      <c r="D961" s="6" t="s">
        <v>3212</v>
      </c>
      <c r="E961" s="44" t="s">
        <v>2785</v>
      </c>
      <c r="F961" t="s">
        <v>3215</v>
      </c>
      <c r="G961" s="44" t="s">
        <v>2790</v>
      </c>
      <c r="H961" s="43">
        <v>1197</v>
      </c>
      <c r="I961" s="44" t="s">
        <v>46</v>
      </c>
      <c r="J961" s="274" t="str">
        <f>IF(ISBLANK(INDEX('Policy Characteristics'!D:D,MATCH($C961,'Policy Characteristics'!$C:$C,0))),"",INDEX('Policy Characteristics'!D:D,MATCH($C961,'Policy Characteristics'!$C:$C,0)))</f>
        <v>Industry Energy Efficiency Standards</v>
      </c>
      <c r="K961" s="272" t="str">
        <f>IF(ISBLANK(INDEX('Policy Characteristics'!E:E,MATCH($C961,'Policy Characteristics'!$C:$C,0))),"",INDEX('Policy Characteristics'!E:E,MATCH($C961,'Policy Characteristics'!$C:$C,0)))</f>
        <v>indst efficiency standards</v>
      </c>
      <c r="L961" s="285">
        <f>IF(ISBLANK(INDEX('Policy Characteristics'!F:F,MATCH($C961,'Policy Characteristics'!$C:$C,0))),"",INDEX('Policy Characteristics'!F:F,MATCH($C961,'Policy Characteristics'!$C:$C,0)))</f>
        <v>0</v>
      </c>
      <c r="M961" s="285">
        <f>IF(ISBLANK(INDEX('Policy Characteristics'!G:G,MATCH($C961,'Policy Characteristics'!$C:$C,0))),"",INDEX('Policy Characteristics'!G:G,MATCH($C961,'Policy Characteristics'!$C:$C,0)))</f>
        <v>0.25</v>
      </c>
      <c r="N961" s="285">
        <f>IF(ISBLANK(INDEX('Policy Characteristics'!H:H,MATCH($C961,'Policy Characteristics'!$C:$C,0))),"",INDEX('Policy Characteristics'!H:H,MATCH($C961,'Policy Characteristics'!$C:$C,0)))</f>
        <v>0.01</v>
      </c>
      <c r="O961" s="272" t="str">
        <f>IF(ISBLANK(INDEX('Policy Characteristics'!I:I,MATCH($C961,'Policy Characteristics'!$C:$C,0))),"",INDEX('Policy Characteristics'!I:I,MATCH($C961,'Policy Characteristics'!$C:$C,0)))</f>
        <v>% reduction in energy use</v>
      </c>
      <c r="P961" s="272"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272" t="str">
        <f>IF(ISBLANK(INDEX('Policy Characteristics'!K:K,MATCH($C961,'Policy Characteristics'!$C:$C,0))),"",INDEX('Policy Characteristics'!K:K,MATCH($C961,'Policy Characteristics'!$C:$C,0)))</f>
        <v>industry-ag-main.html#eff-stds</v>
      </c>
      <c r="R961" s="272" t="str">
        <f>IF(ISBLANK(INDEX('Policy Characteristics'!L:L,MATCH($C961,'Policy Characteristics'!$C:$C,0))),"",INDEX('Policy Characteristics'!L:L,MATCH($C961,'Policy Characteristics'!$C:$C,0)))</f>
        <v>industry-energy-efficiency-standards.html</v>
      </c>
    </row>
    <row r="962" spans="1:18" s="4" customFormat="1" x14ac:dyDescent="0.25">
      <c r="A962" s="272" t="str">
        <f>IF(ISBLANK(INDEX('Policy Characteristics'!A:A,MATCH($C962,'Policy Characteristics'!$C:$C,0))),"",INDEX('Policy Characteristics'!A:A,MATCH($C962,'Policy Characteristics'!$C:$C,0)))</f>
        <v>Industry</v>
      </c>
      <c r="B962" s="272" t="str">
        <f>IF(ISBLANK(INDEX('Policy Characteristics'!B:B,MATCH($C962,'Policy Characteristics'!$C:$C,0))),"",INDEX('Policy Characteristics'!B:B,MATCH($C962,'Policy Characteristics'!$C:$C,0)))</f>
        <v>Industry Energy Efficiency Standards</v>
      </c>
      <c r="C962" s="274" t="str">
        <f t="shared" si="40"/>
        <v>Percentage Improvement in Eqpt Efficiency Standards above BAU</v>
      </c>
      <c r="D962" s="6" t="s">
        <v>3213</v>
      </c>
      <c r="E962" s="44" t="s">
        <v>2445</v>
      </c>
      <c r="F962" t="s">
        <v>3180</v>
      </c>
      <c r="G962" s="44" t="s">
        <v>2451</v>
      </c>
      <c r="H962" s="43">
        <v>1198</v>
      </c>
      <c r="I962" s="44" t="s">
        <v>45</v>
      </c>
      <c r="J962" s="274" t="str">
        <f>IF(ISBLANK(INDEX('Policy Characteristics'!D:D,MATCH($C962,'Policy Characteristics'!$C:$C,0))),"",INDEX('Policy Characteristics'!D:D,MATCH($C962,'Policy Characteristics'!$C:$C,0)))</f>
        <v>Industry Energy Efficiency Standards</v>
      </c>
      <c r="K962" s="272" t="str">
        <f>IF(ISBLANK(INDEX('Policy Characteristics'!E:E,MATCH($C962,'Policy Characteristics'!$C:$C,0))),"",INDEX('Policy Characteristics'!E:E,MATCH($C962,'Policy Characteristics'!$C:$C,0)))</f>
        <v>indst efficiency standards</v>
      </c>
      <c r="L962" s="285">
        <f>IF(ISBLANK(INDEX('Policy Characteristics'!F:F,MATCH($C962,'Policy Characteristics'!$C:$C,0))),"",INDEX('Policy Characteristics'!F:F,MATCH($C962,'Policy Characteristics'!$C:$C,0)))</f>
        <v>0</v>
      </c>
      <c r="M962" s="285">
        <f>IF(ISBLANK(INDEX('Policy Characteristics'!G:G,MATCH($C962,'Policy Characteristics'!$C:$C,0))),"",INDEX('Policy Characteristics'!G:G,MATCH($C962,'Policy Characteristics'!$C:$C,0)))</f>
        <v>0.25</v>
      </c>
      <c r="N962" s="285">
        <f>IF(ISBLANK(INDEX('Policy Characteristics'!H:H,MATCH($C962,'Policy Characteristics'!$C:$C,0))),"",INDEX('Policy Characteristics'!H:H,MATCH($C962,'Policy Characteristics'!$C:$C,0)))</f>
        <v>0.01</v>
      </c>
      <c r="O962" s="272" t="str">
        <f>IF(ISBLANK(INDEX('Policy Characteristics'!I:I,MATCH($C962,'Policy Characteristics'!$C:$C,0))),"",INDEX('Policy Characteristics'!I:I,MATCH($C962,'Policy Characteristics'!$C:$C,0)))</f>
        <v>% reduction in energy use</v>
      </c>
      <c r="P962" s="272"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272" t="str">
        <f>IF(ISBLANK(INDEX('Policy Characteristics'!K:K,MATCH($C962,'Policy Characteristics'!$C:$C,0))),"",INDEX('Policy Characteristics'!K:K,MATCH($C962,'Policy Characteristics'!$C:$C,0)))</f>
        <v>industry-ag-main.html#eff-stds</v>
      </c>
      <c r="R962" s="272" t="str">
        <f>IF(ISBLANK(INDEX('Policy Characteristics'!L:L,MATCH($C962,'Policy Characteristics'!$C:$C,0))),"",INDEX('Policy Characteristics'!L:L,MATCH($C962,'Policy Characteristics'!$C:$C,0)))</f>
        <v>industry-energy-efficiency-standards.html</v>
      </c>
    </row>
    <row r="963" spans="1:18" s="4" customFormat="1" x14ac:dyDescent="0.25">
      <c r="A963" s="272" t="str">
        <f>IF(ISBLANK(INDEX('Policy Characteristics'!A:A,MATCH($C963,'Policy Characteristics'!$C:$C,0))),"",INDEX('Policy Characteristics'!A:A,MATCH($C963,'Policy Characteristics'!$C:$C,0)))</f>
        <v>Industry</v>
      </c>
      <c r="B963" s="272" t="str">
        <f>IF(ISBLANK(INDEX('Policy Characteristics'!B:B,MATCH($C963,'Policy Characteristics'!$C:$C,0))),"",INDEX('Policy Characteristics'!B:B,MATCH($C963,'Policy Characteristics'!$C:$C,0)))</f>
        <v>Industry Energy Efficiency Standards</v>
      </c>
      <c r="C963" s="274" t="str">
        <f t="shared" si="40"/>
        <v>Percentage Improvement in Eqpt Efficiency Standards above BAU</v>
      </c>
      <c r="D963" s="6" t="s">
        <v>3213</v>
      </c>
      <c r="E963" s="44" t="s">
        <v>2446</v>
      </c>
      <c r="F963" t="s">
        <v>3180</v>
      </c>
      <c r="G963" s="44" t="s">
        <v>2454</v>
      </c>
      <c r="H963" s="43">
        <v>1199</v>
      </c>
      <c r="I963" s="44" t="s">
        <v>46</v>
      </c>
      <c r="J963" s="274" t="str">
        <f>IF(ISBLANK(INDEX('Policy Characteristics'!D:D,MATCH($C963,'Policy Characteristics'!$C:$C,0))),"",INDEX('Policy Characteristics'!D:D,MATCH($C963,'Policy Characteristics'!$C:$C,0)))</f>
        <v>Industry Energy Efficiency Standards</v>
      </c>
      <c r="K963" s="272" t="str">
        <f>IF(ISBLANK(INDEX('Policy Characteristics'!E:E,MATCH($C963,'Policy Characteristics'!$C:$C,0))),"",INDEX('Policy Characteristics'!E:E,MATCH($C963,'Policy Characteristics'!$C:$C,0)))</f>
        <v>indst efficiency standards</v>
      </c>
      <c r="L963" s="285">
        <f>IF(ISBLANK(INDEX('Policy Characteristics'!F:F,MATCH($C963,'Policy Characteristics'!$C:$C,0))),"",INDEX('Policy Characteristics'!F:F,MATCH($C963,'Policy Characteristics'!$C:$C,0)))</f>
        <v>0</v>
      </c>
      <c r="M963" s="285">
        <f>IF(ISBLANK(INDEX('Policy Characteristics'!G:G,MATCH($C963,'Policy Characteristics'!$C:$C,0))),"",INDEX('Policy Characteristics'!G:G,MATCH($C963,'Policy Characteristics'!$C:$C,0)))</f>
        <v>0.25</v>
      </c>
      <c r="N963" s="285">
        <f>IF(ISBLANK(INDEX('Policy Characteristics'!H:H,MATCH($C963,'Policy Characteristics'!$C:$C,0))),"",INDEX('Policy Characteristics'!H:H,MATCH($C963,'Policy Characteristics'!$C:$C,0)))</f>
        <v>0.01</v>
      </c>
      <c r="O963" s="272" t="str">
        <f>IF(ISBLANK(INDEX('Policy Characteristics'!I:I,MATCH($C963,'Policy Characteristics'!$C:$C,0))),"",INDEX('Policy Characteristics'!I:I,MATCH($C963,'Policy Characteristics'!$C:$C,0)))</f>
        <v>% reduction in energy use</v>
      </c>
      <c r="P963" s="272"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272" t="str">
        <f>IF(ISBLANK(INDEX('Policy Characteristics'!K:K,MATCH($C963,'Policy Characteristics'!$C:$C,0))),"",INDEX('Policy Characteristics'!K:K,MATCH($C963,'Policy Characteristics'!$C:$C,0)))</f>
        <v>industry-ag-main.html#eff-stds</v>
      </c>
      <c r="R963" s="272" t="str">
        <f>IF(ISBLANK(INDEX('Policy Characteristics'!L:L,MATCH($C963,'Policy Characteristics'!$C:$C,0))),"",INDEX('Policy Characteristics'!L:L,MATCH($C963,'Policy Characteristics'!$C:$C,0)))</f>
        <v>industry-energy-efficiency-standards.html</v>
      </c>
    </row>
    <row r="964" spans="1:18" s="4" customFormat="1" x14ac:dyDescent="0.25">
      <c r="A964" s="272" t="str">
        <f>IF(ISBLANK(INDEX('Policy Characteristics'!A:A,MATCH($C964,'Policy Characteristics'!$C:$C,0))),"",INDEX('Policy Characteristics'!A:A,MATCH($C964,'Policy Characteristics'!$C:$C,0)))</f>
        <v>Industry</v>
      </c>
      <c r="B964" s="272" t="str">
        <f>IF(ISBLANK(INDEX('Policy Characteristics'!B:B,MATCH($C964,'Policy Characteristics'!$C:$C,0))),"",INDEX('Policy Characteristics'!B:B,MATCH($C964,'Policy Characteristics'!$C:$C,0)))</f>
        <v>Industry Energy Efficiency Standards</v>
      </c>
      <c r="C964" s="274" t="str">
        <f t="shared" si="40"/>
        <v>Percentage Improvement in Eqpt Efficiency Standards above BAU</v>
      </c>
      <c r="D964" s="6" t="s">
        <v>3213</v>
      </c>
      <c r="E964" s="44" t="s">
        <v>2447</v>
      </c>
      <c r="F964" t="s">
        <v>3180</v>
      </c>
      <c r="G964" s="44" t="s">
        <v>2455</v>
      </c>
      <c r="H964" s="43">
        <v>1200</v>
      </c>
      <c r="I964" s="44" t="s">
        <v>45</v>
      </c>
      <c r="J964" s="274" t="str">
        <f>IF(ISBLANK(INDEX('Policy Characteristics'!D:D,MATCH($C964,'Policy Characteristics'!$C:$C,0))),"",INDEX('Policy Characteristics'!D:D,MATCH($C964,'Policy Characteristics'!$C:$C,0)))</f>
        <v>Industry Energy Efficiency Standards</v>
      </c>
      <c r="K964" s="272" t="str">
        <f>IF(ISBLANK(INDEX('Policy Characteristics'!E:E,MATCH($C964,'Policy Characteristics'!$C:$C,0))),"",INDEX('Policy Characteristics'!E:E,MATCH($C964,'Policy Characteristics'!$C:$C,0)))</f>
        <v>indst efficiency standards</v>
      </c>
      <c r="L964" s="285">
        <f>IF(ISBLANK(INDEX('Policy Characteristics'!F:F,MATCH($C964,'Policy Characteristics'!$C:$C,0))),"",INDEX('Policy Characteristics'!F:F,MATCH($C964,'Policy Characteristics'!$C:$C,0)))</f>
        <v>0</v>
      </c>
      <c r="M964" s="285">
        <f>IF(ISBLANK(INDEX('Policy Characteristics'!G:G,MATCH($C964,'Policy Characteristics'!$C:$C,0))),"",INDEX('Policy Characteristics'!G:G,MATCH($C964,'Policy Characteristics'!$C:$C,0)))</f>
        <v>0.25</v>
      </c>
      <c r="N964" s="285">
        <f>IF(ISBLANK(INDEX('Policy Characteristics'!H:H,MATCH($C964,'Policy Characteristics'!$C:$C,0))),"",INDEX('Policy Characteristics'!H:H,MATCH($C964,'Policy Characteristics'!$C:$C,0)))</f>
        <v>0.01</v>
      </c>
      <c r="O964" s="272" t="str">
        <f>IF(ISBLANK(INDEX('Policy Characteristics'!I:I,MATCH($C964,'Policy Characteristics'!$C:$C,0))),"",INDEX('Policy Characteristics'!I:I,MATCH($C964,'Policy Characteristics'!$C:$C,0)))</f>
        <v>% reduction in energy use</v>
      </c>
      <c r="P964" s="272"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272" t="str">
        <f>IF(ISBLANK(INDEX('Policy Characteristics'!K:K,MATCH($C964,'Policy Characteristics'!$C:$C,0))),"",INDEX('Policy Characteristics'!K:K,MATCH($C964,'Policy Characteristics'!$C:$C,0)))</f>
        <v>industry-ag-main.html#eff-stds</v>
      </c>
      <c r="R964" s="272" t="str">
        <f>IF(ISBLANK(INDEX('Policy Characteristics'!L:L,MATCH($C964,'Policy Characteristics'!$C:$C,0))),"",INDEX('Policy Characteristics'!L:L,MATCH($C964,'Policy Characteristics'!$C:$C,0)))</f>
        <v>industry-energy-efficiency-standards.html</v>
      </c>
    </row>
    <row r="965" spans="1:18" s="4" customFormat="1" x14ac:dyDescent="0.25">
      <c r="A965" s="272" t="str">
        <f>IF(ISBLANK(INDEX('Policy Characteristics'!A:A,MATCH($C965,'Policy Characteristics'!$C:$C,0))),"",INDEX('Policy Characteristics'!A:A,MATCH($C965,'Policy Characteristics'!$C:$C,0)))</f>
        <v>Industry</v>
      </c>
      <c r="B965" s="272" t="str">
        <f>IF(ISBLANK(INDEX('Policy Characteristics'!B:B,MATCH($C965,'Policy Characteristics'!$C:$C,0))),"",INDEX('Policy Characteristics'!B:B,MATCH($C965,'Policy Characteristics'!$C:$C,0)))</f>
        <v>Industry Energy Efficiency Standards</v>
      </c>
      <c r="C965" s="274" t="str">
        <f t="shared" si="40"/>
        <v>Percentage Improvement in Eqpt Efficiency Standards above BAU</v>
      </c>
      <c r="D965" s="6" t="s">
        <v>3213</v>
      </c>
      <c r="E965" s="44" t="s">
        <v>2448</v>
      </c>
      <c r="F965" t="s">
        <v>3180</v>
      </c>
      <c r="G965" s="44" t="s">
        <v>2452</v>
      </c>
      <c r="H965" s="43">
        <v>1201</v>
      </c>
      <c r="I965" s="44" t="s">
        <v>46</v>
      </c>
      <c r="J965" s="274" t="str">
        <f>IF(ISBLANK(INDEX('Policy Characteristics'!D:D,MATCH($C965,'Policy Characteristics'!$C:$C,0))),"",INDEX('Policy Characteristics'!D:D,MATCH($C965,'Policy Characteristics'!$C:$C,0)))</f>
        <v>Industry Energy Efficiency Standards</v>
      </c>
      <c r="K965" s="272" t="str">
        <f>IF(ISBLANK(INDEX('Policy Characteristics'!E:E,MATCH($C965,'Policy Characteristics'!$C:$C,0))),"",INDEX('Policy Characteristics'!E:E,MATCH($C965,'Policy Characteristics'!$C:$C,0)))</f>
        <v>indst efficiency standards</v>
      </c>
      <c r="L965" s="285">
        <f>IF(ISBLANK(INDEX('Policy Characteristics'!F:F,MATCH($C965,'Policy Characteristics'!$C:$C,0))),"",INDEX('Policy Characteristics'!F:F,MATCH($C965,'Policy Characteristics'!$C:$C,0)))</f>
        <v>0</v>
      </c>
      <c r="M965" s="285">
        <f>IF(ISBLANK(INDEX('Policy Characteristics'!G:G,MATCH($C965,'Policy Characteristics'!$C:$C,0))),"",INDEX('Policy Characteristics'!G:G,MATCH($C965,'Policy Characteristics'!$C:$C,0)))</f>
        <v>0.25</v>
      </c>
      <c r="N965" s="285">
        <f>IF(ISBLANK(INDEX('Policy Characteristics'!H:H,MATCH($C965,'Policy Characteristics'!$C:$C,0))),"",INDEX('Policy Characteristics'!H:H,MATCH($C965,'Policy Characteristics'!$C:$C,0)))</f>
        <v>0.01</v>
      </c>
      <c r="O965" s="272" t="str">
        <f>IF(ISBLANK(INDEX('Policy Characteristics'!I:I,MATCH($C965,'Policy Characteristics'!$C:$C,0))),"",INDEX('Policy Characteristics'!I:I,MATCH($C965,'Policy Characteristics'!$C:$C,0)))</f>
        <v>% reduction in energy use</v>
      </c>
      <c r="P965" s="272"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272" t="str">
        <f>IF(ISBLANK(INDEX('Policy Characteristics'!K:K,MATCH($C965,'Policy Characteristics'!$C:$C,0))),"",INDEX('Policy Characteristics'!K:K,MATCH($C965,'Policy Characteristics'!$C:$C,0)))</f>
        <v>industry-ag-main.html#eff-stds</v>
      </c>
      <c r="R965" s="272" t="str">
        <f>IF(ISBLANK(INDEX('Policy Characteristics'!L:L,MATCH($C965,'Policy Characteristics'!$C:$C,0))),"",INDEX('Policy Characteristics'!L:L,MATCH($C965,'Policy Characteristics'!$C:$C,0)))</f>
        <v>industry-energy-efficiency-standards.html</v>
      </c>
    </row>
    <row r="966" spans="1:18" s="4" customFormat="1" x14ac:dyDescent="0.25">
      <c r="A966" s="272" t="str">
        <f>IF(ISBLANK(INDEX('Policy Characteristics'!A:A,MATCH($C966,'Policy Characteristics'!$C:$C,0))),"",INDEX('Policy Characteristics'!A:A,MATCH($C966,'Policy Characteristics'!$C:$C,0)))</f>
        <v>Industry</v>
      </c>
      <c r="B966" s="272" t="str">
        <f>IF(ISBLANK(INDEX('Policy Characteristics'!B:B,MATCH($C966,'Policy Characteristics'!$C:$C,0))),"",INDEX('Policy Characteristics'!B:B,MATCH($C966,'Policy Characteristics'!$C:$C,0)))</f>
        <v>Industry Energy Efficiency Standards</v>
      </c>
      <c r="C966" s="274" t="str">
        <f t="shared" si="40"/>
        <v>Percentage Improvement in Eqpt Efficiency Standards above BAU</v>
      </c>
      <c r="D966" s="6" t="s">
        <v>3213</v>
      </c>
      <c r="E966" s="44" t="s">
        <v>2449</v>
      </c>
      <c r="F966" t="s">
        <v>3180</v>
      </c>
      <c r="G966" s="44" t="s">
        <v>2453</v>
      </c>
      <c r="H966" s="43">
        <v>1202</v>
      </c>
      <c r="I966" s="44" t="s">
        <v>45</v>
      </c>
      <c r="J966" s="274" t="str">
        <f>IF(ISBLANK(INDEX('Policy Characteristics'!D:D,MATCH($C966,'Policy Characteristics'!$C:$C,0))),"",INDEX('Policy Characteristics'!D:D,MATCH($C966,'Policy Characteristics'!$C:$C,0)))</f>
        <v>Industry Energy Efficiency Standards</v>
      </c>
      <c r="K966" s="272" t="str">
        <f>IF(ISBLANK(INDEX('Policy Characteristics'!E:E,MATCH($C966,'Policy Characteristics'!$C:$C,0))),"",INDEX('Policy Characteristics'!E:E,MATCH($C966,'Policy Characteristics'!$C:$C,0)))</f>
        <v>indst efficiency standards</v>
      </c>
      <c r="L966" s="285">
        <f>IF(ISBLANK(INDEX('Policy Characteristics'!F:F,MATCH($C966,'Policy Characteristics'!$C:$C,0))),"",INDEX('Policy Characteristics'!F:F,MATCH($C966,'Policy Characteristics'!$C:$C,0)))</f>
        <v>0</v>
      </c>
      <c r="M966" s="285">
        <f>IF(ISBLANK(INDEX('Policy Characteristics'!G:G,MATCH($C966,'Policy Characteristics'!$C:$C,0))),"",INDEX('Policy Characteristics'!G:G,MATCH($C966,'Policy Characteristics'!$C:$C,0)))</f>
        <v>0.25</v>
      </c>
      <c r="N966" s="285">
        <f>IF(ISBLANK(INDEX('Policy Characteristics'!H:H,MATCH($C966,'Policy Characteristics'!$C:$C,0))),"",INDEX('Policy Characteristics'!H:H,MATCH($C966,'Policy Characteristics'!$C:$C,0)))</f>
        <v>0.01</v>
      </c>
      <c r="O966" s="272" t="str">
        <f>IF(ISBLANK(INDEX('Policy Characteristics'!I:I,MATCH($C966,'Policy Characteristics'!$C:$C,0))),"",INDEX('Policy Characteristics'!I:I,MATCH($C966,'Policy Characteristics'!$C:$C,0)))</f>
        <v>% reduction in energy use</v>
      </c>
      <c r="P966" s="272"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272" t="str">
        <f>IF(ISBLANK(INDEX('Policy Characteristics'!K:K,MATCH($C966,'Policy Characteristics'!$C:$C,0))),"",INDEX('Policy Characteristics'!K:K,MATCH($C966,'Policy Characteristics'!$C:$C,0)))</f>
        <v>industry-ag-main.html#eff-stds</v>
      </c>
      <c r="R966" s="272" t="str">
        <f>IF(ISBLANK(INDEX('Policy Characteristics'!L:L,MATCH($C966,'Policy Characteristics'!$C:$C,0))),"",INDEX('Policy Characteristics'!L:L,MATCH($C966,'Policy Characteristics'!$C:$C,0)))</f>
        <v>industry-energy-efficiency-standards.html</v>
      </c>
    </row>
    <row r="967" spans="1:18" s="4" customFormat="1" x14ac:dyDescent="0.25">
      <c r="A967" s="272" t="str">
        <f>IF(ISBLANK(INDEX('Policy Characteristics'!A:A,MATCH($C967,'Policy Characteristics'!$C:$C,0))),"",INDEX('Policy Characteristics'!A:A,MATCH($C967,'Policy Characteristics'!$C:$C,0)))</f>
        <v>Industry</v>
      </c>
      <c r="B967" s="272" t="str">
        <f>IF(ISBLANK(INDEX('Policy Characteristics'!B:B,MATCH($C967,'Policy Characteristics'!$C:$C,0))),"",INDEX('Policy Characteristics'!B:B,MATCH($C967,'Policy Characteristics'!$C:$C,0)))</f>
        <v>Industry Energy Efficiency Standards</v>
      </c>
      <c r="C967" s="274" t="str">
        <f t="shared" si="40"/>
        <v>Percentage Improvement in Eqpt Efficiency Standards above BAU</v>
      </c>
      <c r="D967" s="6" t="s">
        <v>3213</v>
      </c>
      <c r="E967" s="44" t="s">
        <v>2450</v>
      </c>
      <c r="F967" t="s">
        <v>3180</v>
      </c>
      <c r="G967" s="44" t="s">
        <v>2456</v>
      </c>
      <c r="H967" s="43">
        <v>1203</v>
      </c>
      <c r="I967" s="44" t="s">
        <v>46</v>
      </c>
      <c r="J967" s="274" t="str">
        <f>IF(ISBLANK(INDEX('Policy Characteristics'!D:D,MATCH($C967,'Policy Characteristics'!$C:$C,0))),"",INDEX('Policy Characteristics'!D:D,MATCH($C967,'Policy Characteristics'!$C:$C,0)))</f>
        <v>Industry Energy Efficiency Standards</v>
      </c>
      <c r="K967" s="272" t="str">
        <f>IF(ISBLANK(INDEX('Policy Characteristics'!E:E,MATCH($C967,'Policy Characteristics'!$C:$C,0))),"",INDEX('Policy Characteristics'!E:E,MATCH($C967,'Policy Characteristics'!$C:$C,0)))</f>
        <v>indst efficiency standards</v>
      </c>
      <c r="L967" s="285">
        <f>IF(ISBLANK(INDEX('Policy Characteristics'!F:F,MATCH($C967,'Policy Characteristics'!$C:$C,0))),"",INDEX('Policy Characteristics'!F:F,MATCH($C967,'Policy Characteristics'!$C:$C,0)))</f>
        <v>0</v>
      </c>
      <c r="M967" s="285">
        <f>IF(ISBLANK(INDEX('Policy Characteristics'!G:G,MATCH($C967,'Policy Characteristics'!$C:$C,0))),"",INDEX('Policy Characteristics'!G:G,MATCH($C967,'Policy Characteristics'!$C:$C,0)))</f>
        <v>0.25</v>
      </c>
      <c r="N967" s="285">
        <f>IF(ISBLANK(INDEX('Policy Characteristics'!H:H,MATCH($C967,'Policy Characteristics'!$C:$C,0))),"",INDEX('Policy Characteristics'!H:H,MATCH($C967,'Policy Characteristics'!$C:$C,0)))</f>
        <v>0.01</v>
      </c>
      <c r="O967" s="272" t="str">
        <f>IF(ISBLANK(INDEX('Policy Characteristics'!I:I,MATCH($C967,'Policy Characteristics'!$C:$C,0))),"",INDEX('Policy Characteristics'!I:I,MATCH($C967,'Policy Characteristics'!$C:$C,0)))</f>
        <v>% reduction in energy use</v>
      </c>
      <c r="P967" s="272"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272" t="str">
        <f>IF(ISBLANK(INDEX('Policy Characteristics'!K:K,MATCH($C967,'Policy Characteristics'!$C:$C,0))),"",INDEX('Policy Characteristics'!K:K,MATCH($C967,'Policy Characteristics'!$C:$C,0)))</f>
        <v>industry-ag-main.html#eff-stds</v>
      </c>
      <c r="R967" s="272" t="str">
        <f>IF(ISBLANK(INDEX('Policy Characteristics'!L:L,MATCH($C967,'Policy Characteristics'!$C:$C,0))),"",INDEX('Policy Characteristics'!L:L,MATCH($C967,'Policy Characteristics'!$C:$C,0)))</f>
        <v>industry-energy-efficiency-standards.html</v>
      </c>
    </row>
    <row r="968" spans="1:18" s="4" customFormat="1" x14ac:dyDescent="0.25">
      <c r="A968" s="272" t="str">
        <f>IF(ISBLANK(INDEX('Policy Characteristics'!A:A,MATCH($C968,'Policy Characteristics'!$C:$C,0))),"",INDEX('Policy Characteristics'!A:A,MATCH($C968,'Policy Characteristics'!$C:$C,0)))</f>
        <v>Industry</v>
      </c>
      <c r="B968" s="272" t="str">
        <f>IF(ISBLANK(INDEX('Policy Characteristics'!B:B,MATCH($C968,'Policy Characteristics'!$C:$C,0))),"",INDEX('Policy Characteristics'!B:B,MATCH($C968,'Policy Characteristics'!$C:$C,0)))</f>
        <v>Industry Energy Efficiency Standards</v>
      </c>
      <c r="C968" s="274" t="str">
        <f t="shared" si="40"/>
        <v>Percentage Improvement in Eqpt Efficiency Standards above BAU</v>
      </c>
      <c r="D968" s="6" t="s">
        <v>3213</v>
      </c>
      <c r="E968" s="44" t="s">
        <v>2786</v>
      </c>
      <c r="F968" t="s">
        <v>3180</v>
      </c>
      <c r="G968" s="44" t="s">
        <v>2789</v>
      </c>
      <c r="H968" s="43">
        <v>1204</v>
      </c>
      <c r="I968" s="44" t="s">
        <v>46</v>
      </c>
      <c r="J968" s="274" t="str">
        <f>IF(ISBLANK(INDEX('Policy Characteristics'!D:D,MATCH($C968,'Policy Characteristics'!$C:$C,0))),"",INDEX('Policy Characteristics'!D:D,MATCH($C968,'Policy Characteristics'!$C:$C,0)))</f>
        <v>Industry Energy Efficiency Standards</v>
      </c>
      <c r="K968" s="272" t="str">
        <f>IF(ISBLANK(INDEX('Policy Characteristics'!E:E,MATCH($C968,'Policy Characteristics'!$C:$C,0))),"",INDEX('Policy Characteristics'!E:E,MATCH($C968,'Policy Characteristics'!$C:$C,0)))</f>
        <v>indst efficiency standards</v>
      </c>
      <c r="L968" s="285">
        <f>IF(ISBLANK(INDEX('Policy Characteristics'!F:F,MATCH($C968,'Policy Characteristics'!$C:$C,0))),"",INDEX('Policy Characteristics'!F:F,MATCH($C968,'Policy Characteristics'!$C:$C,0)))</f>
        <v>0</v>
      </c>
      <c r="M968" s="285">
        <f>IF(ISBLANK(INDEX('Policy Characteristics'!G:G,MATCH($C968,'Policy Characteristics'!$C:$C,0))),"",INDEX('Policy Characteristics'!G:G,MATCH($C968,'Policy Characteristics'!$C:$C,0)))</f>
        <v>0.25</v>
      </c>
      <c r="N968" s="285">
        <f>IF(ISBLANK(INDEX('Policy Characteristics'!H:H,MATCH($C968,'Policy Characteristics'!$C:$C,0))),"",INDEX('Policy Characteristics'!H:H,MATCH($C968,'Policy Characteristics'!$C:$C,0)))</f>
        <v>0.01</v>
      </c>
      <c r="O968" s="272" t="str">
        <f>IF(ISBLANK(INDEX('Policy Characteristics'!I:I,MATCH($C968,'Policy Characteristics'!$C:$C,0))),"",INDEX('Policy Characteristics'!I:I,MATCH($C968,'Policy Characteristics'!$C:$C,0)))</f>
        <v>% reduction in energy use</v>
      </c>
      <c r="P968" s="272"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272" t="str">
        <f>IF(ISBLANK(INDEX('Policy Characteristics'!K:K,MATCH($C968,'Policy Characteristics'!$C:$C,0))),"",INDEX('Policy Characteristics'!K:K,MATCH($C968,'Policy Characteristics'!$C:$C,0)))</f>
        <v>industry-ag-main.html#eff-stds</v>
      </c>
      <c r="R968" s="272" t="str">
        <f>IF(ISBLANK(INDEX('Policy Characteristics'!L:L,MATCH($C968,'Policy Characteristics'!$C:$C,0))),"",INDEX('Policy Characteristics'!L:L,MATCH($C968,'Policy Characteristics'!$C:$C,0)))</f>
        <v>industry-energy-efficiency-standards.html</v>
      </c>
    </row>
    <row r="969" spans="1:18" s="4" customFormat="1" x14ac:dyDescent="0.25">
      <c r="A969" s="272" t="str">
        <f>IF(ISBLANK(INDEX('Policy Characteristics'!A:A,MATCH($C969,'Policy Characteristics'!$C:$C,0))),"",INDEX('Policy Characteristics'!A:A,MATCH($C969,'Policy Characteristics'!$C:$C,0)))</f>
        <v>Industry</v>
      </c>
      <c r="B969" s="272" t="str">
        <f>IF(ISBLANK(INDEX('Policy Characteristics'!B:B,MATCH($C969,'Policy Characteristics'!$C:$C,0))),"",INDEX('Policy Characteristics'!B:B,MATCH($C969,'Policy Characteristics'!$C:$C,0)))</f>
        <v>Industry Energy Efficiency Standards</v>
      </c>
      <c r="C969" s="274" t="str">
        <f t="shared" si="40"/>
        <v>Percentage Improvement in Eqpt Efficiency Standards above BAU</v>
      </c>
      <c r="D969" s="6" t="s">
        <v>3213</v>
      </c>
      <c r="E969" s="44" t="s">
        <v>2787</v>
      </c>
      <c r="F969" t="s">
        <v>3180</v>
      </c>
      <c r="G969" s="44" t="s">
        <v>2791</v>
      </c>
      <c r="H969" s="43">
        <v>1205</v>
      </c>
      <c r="I969" s="44" t="s">
        <v>45</v>
      </c>
      <c r="J969" s="274" t="str">
        <f>IF(ISBLANK(INDEX('Policy Characteristics'!D:D,MATCH($C969,'Policy Characteristics'!$C:$C,0))),"",INDEX('Policy Characteristics'!D:D,MATCH($C969,'Policy Characteristics'!$C:$C,0)))</f>
        <v>Industry Energy Efficiency Standards</v>
      </c>
      <c r="K969" s="272" t="str">
        <f>IF(ISBLANK(INDEX('Policy Characteristics'!E:E,MATCH($C969,'Policy Characteristics'!$C:$C,0))),"",INDEX('Policy Characteristics'!E:E,MATCH($C969,'Policy Characteristics'!$C:$C,0)))</f>
        <v>indst efficiency standards</v>
      </c>
      <c r="L969" s="285">
        <f>IF(ISBLANK(INDEX('Policy Characteristics'!F:F,MATCH($C969,'Policy Characteristics'!$C:$C,0))),"",INDEX('Policy Characteristics'!F:F,MATCH($C969,'Policy Characteristics'!$C:$C,0)))</f>
        <v>0</v>
      </c>
      <c r="M969" s="285">
        <f>IF(ISBLANK(INDEX('Policy Characteristics'!G:G,MATCH($C969,'Policy Characteristics'!$C:$C,0))),"",INDEX('Policy Characteristics'!G:G,MATCH($C969,'Policy Characteristics'!$C:$C,0)))</f>
        <v>0.25</v>
      </c>
      <c r="N969" s="285">
        <f>IF(ISBLANK(INDEX('Policy Characteristics'!H:H,MATCH($C969,'Policy Characteristics'!$C:$C,0))),"",INDEX('Policy Characteristics'!H:H,MATCH($C969,'Policy Characteristics'!$C:$C,0)))</f>
        <v>0.01</v>
      </c>
      <c r="O969" s="272" t="str">
        <f>IF(ISBLANK(INDEX('Policy Characteristics'!I:I,MATCH($C969,'Policy Characteristics'!$C:$C,0))),"",INDEX('Policy Characteristics'!I:I,MATCH($C969,'Policy Characteristics'!$C:$C,0)))</f>
        <v>% reduction in energy use</v>
      </c>
      <c r="P969" s="272"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272" t="str">
        <f>IF(ISBLANK(INDEX('Policy Characteristics'!K:K,MATCH($C969,'Policy Characteristics'!$C:$C,0))),"",INDEX('Policy Characteristics'!K:K,MATCH($C969,'Policy Characteristics'!$C:$C,0)))</f>
        <v>industry-ag-main.html#eff-stds</v>
      </c>
      <c r="R969" s="272" t="str">
        <f>IF(ISBLANK(INDEX('Policy Characteristics'!L:L,MATCH($C969,'Policy Characteristics'!$C:$C,0))),"",INDEX('Policy Characteristics'!L:L,MATCH($C969,'Policy Characteristics'!$C:$C,0)))</f>
        <v>industry-energy-efficiency-standards.html</v>
      </c>
    </row>
    <row r="970" spans="1:18" s="4" customFormat="1" x14ac:dyDescent="0.25">
      <c r="A970" s="272" t="str">
        <f>IF(ISBLANK(INDEX('Policy Characteristics'!A:A,MATCH($C970,'Policy Characteristics'!$C:$C,0))),"",INDEX('Policy Characteristics'!A:A,MATCH($C970,'Policy Characteristics'!$C:$C,0)))</f>
        <v>Industry</v>
      </c>
      <c r="B970" s="272" t="str">
        <f>IF(ISBLANK(INDEX('Policy Characteristics'!B:B,MATCH($C970,'Policy Characteristics'!$C:$C,0))),"",INDEX('Policy Characteristics'!B:B,MATCH($C970,'Policy Characteristics'!$C:$C,0)))</f>
        <v>Industry Energy Efficiency Standards</v>
      </c>
      <c r="C970" s="274" t="str">
        <f t="shared" si="40"/>
        <v>Percentage Improvement in Eqpt Efficiency Standards above BAU</v>
      </c>
      <c r="D970" s="6" t="s">
        <v>3213</v>
      </c>
      <c r="E970" s="44" t="s">
        <v>2788</v>
      </c>
      <c r="F970" t="s">
        <v>3180</v>
      </c>
      <c r="G970" s="44" t="s">
        <v>2792</v>
      </c>
      <c r="H970" s="43">
        <v>1206</v>
      </c>
      <c r="I970" s="44" t="s">
        <v>45</v>
      </c>
      <c r="J970" s="274" t="str">
        <f>IF(ISBLANK(INDEX('Policy Characteristics'!D:D,MATCH($C970,'Policy Characteristics'!$C:$C,0))),"",INDEX('Policy Characteristics'!D:D,MATCH($C970,'Policy Characteristics'!$C:$C,0)))</f>
        <v>Industry Energy Efficiency Standards</v>
      </c>
      <c r="K970" s="272" t="str">
        <f>IF(ISBLANK(INDEX('Policy Characteristics'!E:E,MATCH($C970,'Policy Characteristics'!$C:$C,0))),"",INDEX('Policy Characteristics'!E:E,MATCH($C970,'Policy Characteristics'!$C:$C,0)))</f>
        <v>indst efficiency standards</v>
      </c>
      <c r="L970" s="285">
        <f>IF(ISBLANK(INDEX('Policy Characteristics'!F:F,MATCH($C970,'Policy Characteristics'!$C:$C,0))),"",INDEX('Policy Characteristics'!F:F,MATCH($C970,'Policy Characteristics'!$C:$C,0)))</f>
        <v>0</v>
      </c>
      <c r="M970" s="285">
        <f>IF(ISBLANK(INDEX('Policy Characteristics'!G:G,MATCH($C970,'Policy Characteristics'!$C:$C,0))),"",INDEX('Policy Characteristics'!G:G,MATCH($C970,'Policy Characteristics'!$C:$C,0)))</f>
        <v>0.25</v>
      </c>
      <c r="N970" s="285">
        <f>IF(ISBLANK(INDEX('Policy Characteristics'!H:H,MATCH($C970,'Policy Characteristics'!$C:$C,0))),"",INDEX('Policy Characteristics'!H:H,MATCH($C970,'Policy Characteristics'!$C:$C,0)))</f>
        <v>0.01</v>
      </c>
      <c r="O970" s="272" t="str">
        <f>IF(ISBLANK(INDEX('Policy Characteristics'!I:I,MATCH($C970,'Policy Characteristics'!$C:$C,0))),"",INDEX('Policy Characteristics'!I:I,MATCH($C970,'Policy Characteristics'!$C:$C,0)))</f>
        <v>% reduction in energy use</v>
      </c>
      <c r="P970" s="272"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272" t="str">
        <f>IF(ISBLANK(INDEX('Policy Characteristics'!K:K,MATCH($C970,'Policy Characteristics'!$C:$C,0))),"",INDEX('Policy Characteristics'!K:K,MATCH($C970,'Policy Characteristics'!$C:$C,0)))</f>
        <v>industry-ag-main.html#eff-stds</v>
      </c>
      <c r="R970" s="272" t="str">
        <f>IF(ISBLANK(INDEX('Policy Characteristics'!L:L,MATCH($C970,'Policy Characteristics'!$C:$C,0))),"",INDEX('Policy Characteristics'!L:L,MATCH($C970,'Policy Characteristics'!$C:$C,0)))</f>
        <v>industry-energy-efficiency-standards.html</v>
      </c>
    </row>
    <row r="971" spans="1:18" s="4" customFormat="1" x14ac:dyDescent="0.25">
      <c r="A971" s="272" t="str">
        <f>IF(ISBLANK(INDEX('Policy Characteristics'!A:A,MATCH($C971,'Policy Characteristics'!$C:$C,0))),"",INDEX('Policy Characteristics'!A:A,MATCH($C971,'Policy Characteristics'!$C:$C,0)))</f>
        <v>Industry</v>
      </c>
      <c r="B971" s="272" t="str">
        <f>IF(ISBLANK(INDEX('Policy Characteristics'!B:B,MATCH($C971,'Policy Characteristics'!$C:$C,0))),"",INDEX('Policy Characteristics'!B:B,MATCH($C971,'Policy Characteristics'!$C:$C,0)))</f>
        <v>Industry Energy Efficiency Standards</v>
      </c>
      <c r="C971" s="274" t="str">
        <f t="shared" si="40"/>
        <v>Percentage Improvement in Eqpt Efficiency Standards above BAU</v>
      </c>
      <c r="D971" s="6" t="s">
        <v>3213</v>
      </c>
      <c r="E971" s="44" t="s">
        <v>2785</v>
      </c>
      <c r="F971" t="s">
        <v>3180</v>
      </c>
      <c r="G971" s="44" t="s">
        <v>2790</v>
      </c>
      <c r="H971" s="43">
        <v>1207</v>
      </c>
      <c r="I971" s="44" t="s">
        <v>46</v>
      </c>
      <c r="J971" s="274" t="str">
        <f>IF(ISBLANK(INDEX('Policy Characteristics'!D:D,MATCH($C971,'Policy Characteristics'!$C:$C,0))),"",INDEX('Policy Characteristics'!D:D,MATCH($C971,'Policy Characteristics'!$C:$C,0)))</f>
        <v>Industry Energy Efficiency Standards</v>
      </c>
      <c r="K971" s="272" t="str">
        <f>IF(ISBLANK(INDEX('Policy Characteristics'!E:E,MATCH($C971,'Policy Characteristics'!$C:$C,0))),"",INDEX('Policy Characteristics'!E:E,MATCH($C971,'Policy Characteristics'!$C:$C,0)))</f>
        <v>indst efficiency standards</v>
      </c>
      <c r="L971" s="285">
        <f>IF(ISBLANK(INDEX('Policy Characteristics'!F:F,MATCH($C971,'Policy Characteristics'!$C:$C,0))),"",INDEX('Policy Characteristics'!F:F,MATCH($C971,'Policy Characteristics'!$C:$C,0)))</f>
        <v>0</v>
      </c>
      <c r="M971" s="285">
        <f>IF(ISBLANK(INDEX('Policy Characteristics'!G:G,MATCH($C971,'Policy Characteristics'!$C:$C,0))),"",INDEX('Policy Characteristics'!G:G,MATCH($C971,'Policy Characteristics'!$C:$C,0)))</f>
        <v>0.25</v>
      </c>
      <c r="N971" s="285">
        <f>IF(ISBLANK(INDEX('Policy Characteristics'!H:H,MATCH($C971,'Policy Characteristics'!$C:$C,0))),"",INDEX('Policy Characteristics'!H:H,MATCH($C971,'Policy Characteristics'!$C:$C,0)))</f>
        <v>0.01</v>
      </c>
      <c r="O971" s="272" t="str">
        <f>IF(ISBLANK(INDEX('Policy Characteristics'!I:I,MATCH($C971,'Policy Characteristics'!$C:$C,0))),"",INDEX('Policy Characteristics'!I:I,MATCH($C971,'Policy Characteristics'!$C:$C,0)))</f>
        <v>% reduction in energy use</v>
      </c>
      <c r="P971" s="272"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272" t="str">
        <f>IF(ISBLANK(INDEX('Policy Characteristics'!K:K,MATCH($C971,'Policy Characteristics'!$C:$C,0))),"",INDEX('Policy Characteristics'!K:K,MATCH($C971,'Policy Characteristics'!$C:$C,0)))</f>
        <v>industry-ag-main.html#eff-stds</v>
      </c>
      <c r="R971" s="272" t="str">
        <f>IF(ISBLANK(INDEX('Policy Characteristics'!L:L,MATCH($C971,'Policy Characteristics'!$C:$C,0))),"",INDEX('Policy Characteristics'!L:L,MATCH($C971,'Policy Characteristics'!$C:$C,0)))</f>
        <v>industry-energy-efficiency-standards.html</v>
      </c>
    </row>
    <row r="972" spans="1:18" s="4" customFormat="1" x14ac:dyDescent="0.25">
      <c r="A972" s="272" t="str">
        <f>IF(ISBLANK(INDEX('Policy Characteristics'!A:A,MATCH($C972,'Policy Characteristics'!$C:$C,0))),"",INDEX('Policy Characteristics'!A:A,MATCH($C972,'Policy Characteristics'!$C:$C,0)))</f>
        <v>Industry</v>
      </c>
      <c r="B972" s="272" t="str">
        <f>IF(ISBLANK(INDEX('Policy Characteristics'!B:B,MATCH($C972,'Policy Characteristics'!$C:$C,0))),"",INDEX('Policy Characteristics'!B:B,MATCH($C972,'Policy Characteristics'!$C:$C,0)))</f>
        <v>Material Efficiency, Longevity, &amp; Re-Use</v>
      </c>
      <c r="C972" s="275" t="s">
        <v>2483</v>
      </c>
      <c r="D972" s="44" t="s">
        <v>3201</v>
      </c>
      <c r="E972" s="44"/>
      <c r="F972" s="6" t="s">
        <v>3170</v>
      </c>
      <c r="G972" s="44"/>
      <c r="H972" s="43">
        <v>429</v>
      </c>
      <c r="I972" s="44" t="s">
        <v>45</v>
      </c>
      <c r="J972" s="274" t="str">
        <f>IF(ISBLANK(INDEX('Policy Characteristics'!D:D,MATCH($C972,'Policy Characteristics'!$C:$C,0))),"",INDEX('Policy Characteristics'!D:D,MATCH($C972,'Policy Characteristics'!$C:$C,0)))</f>
        <v>Material Efficiency, Longevity, &amp; Re-Use</v>
      </c>
      <c r="K972" s="272" t="str">
        <f>IF(ISBLANK(INDEX('Policy Characteristics'!E:E,MATCH($C972,'Policy Characteristics'!$C:$C,0))),"",INDEX('Policy Characteristics'!E:E,MATCH($C972,'Policy Characteristics'!$C:$C,0)))</f>
        <v>indst reduce nonenergy product demand</v>
      </c>
      <c r="L972" s="285">
        <f>IF(ISBLANK(INDEX('Policy Characteristics'!F:F,MATCH($C972,'Policy Characteristics'!$C:$C,0))),"",INDEX('Policy Characteristics'!F:F,MATCH($C972,'Policy Characteristics'!$C:$C,0)))</f>
        <v>0</v>
      </c>
      <c r="M972" s="285">
        <f>IF(ISBLANK(INDEX('Policy Characteristics'!G:G,MATCH($C972,'Policy Characteristics'!$C:$C,0))),"",INDEX('Policy Characteristics'!G:G,MATCH($C972,'Policy Characteristics'!$C:$C,0)))</f>
        <v>1</v>
      </c>
      <c r="N972" s="285">
        <f>IF(ISBLANK(INDEX('Policy Characteristics'!H:H,MATCH($C972,'Policy Characteristics'!$C:$C,0))),"",INDEX('Policy Characteristics'!H:H,MATCH($C972,'Policy Characteristics'!$C:$C,0)))</f>
        <v>0.01</v>
      </c>
      <c r="O972" s="272" t="str">
        <f>IF(ISBLANK(INDEX('Policy Characteristics'!I:I,MATCH($C972,'Policy Characteristics'!$C:$C,0))),"",INDEX('Policy Characteristics'!I:I,MATCH($C972,'Policy Characteristics'!$C:$C,0)))</f>
        <v>% demand reduction</v>
      </c>
      <c r="P972" s="272"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272" t="str">
        <f>IF(ISBLANK(INDEX('Policy Characteristics'!K:K,MATCH($C972,'Policy Characteristics'!$C:$C,0))),"",INDEX('Policy Characteristics'!K:K,MATCH($C972,'Policy Characteristics'!$C:$C,0)))</f>
        <v/>
      </c>
      <c r="R972" s="272" t="str">
        <f>IF(ISBLANK(INDEX('Policy Characteristics'!L:L,MATCH($C972,'Policy Characteristics'!$C:$C,0))),"",INDEX('Policy Characteristics'!L:L,MATCH($C972,'Policy Characteristics'!$C:$C,0)))</f>
        <v>material-efficiency-longevity-reuse.html</v>
      </c>
    </row>
    <row r="973" spans="1:18" s="4" customFormat="1" x14ac:dyDescent="0.25">
      <c r="A973" s="272" t="str">
        <f>IF(ISBLANK(INDEX('Policy Characteristics'!A:A,MATCH($C973,'Policy Characteristics'!$C:$C,0))),"",INDEX('Policy Characteristics'!A:A,MATCH($C973,'Policy Characteristics'!$C:$C,0)))</f>
        <v>Industry</v>
      </c>
      <c r="B973" s="272" t="str">
        <f>IF(ISBLANK(INDEX('Policy Characteristics'!B:B,MATCH($C973,'Policy Characteristics'!$C:$C,0))),"",INDEX('Policy Characteristics'!B:B,MATCH($C973,'Policy Characteristics'!$C:$C,0)))</f>
        <v>Material Efficiency, Longevity, &amp; Re-Use</v>
      </c>
      <c r="C973" s="274" t="str">
        <f t="shared" ref="C973" si="41">C$972</f>
        <v>Percent Reduction in Nonenergy Nonagriculture Industry Product Demand</v>
      </c>
      <c r="D973" s="6" t="s">
        <v>3202</v>
      </c>
      <c r="E973" s="44"/>
      <c r="F973" s="6" t="s">
        <v>2647</v>
      </c>
      <c r="G973" s="44"/>
      <c r="H973" s="43">
        <v>430</v>
      </c>
      <c r="I973" s="44" t="s">
        <v>45</v>
      </c>
      <c r="J973" s="274" t="str">
        <f>IF(ISBLANK(INDEX('Policy Characteristics'!D:D,MATCH($C973,'Policy Characteristics'!$C:$C,0))),"",INDEX('Policy Characteristics'!D:D,MATCH($C973,'Policy Characteristics'!$C:$C,0)))</f>
        <v>Material Efficiency, Longevity, &amp; Re-Use</v>
      </c>
      <c r="K973" s="272" t="str">
        <f>IF(ISBLANK(INDEX('Policy Characteristics'!E:E,MATCH($C973,'Policy Characteristics'!$C:$C,0))),"",INDEX('Policy Characteristics'!E:E,MATCH($C973,'Policy Characteristics'!$C:$C,0)))</f>
        <v>indst reduce nonenergy product demand</v>
      </c>
      <c r="L973" s="285">
        <f>IF(ISBLANK(INDEX('Policy Characteristics'!F:F,MATCH($C973,'Policy Characteristics'!$C:$C,0))),"",INDEX('Policy Characteristics'!F:F,MATCH($C973,'Policy Characteristics'!$C:$C,0)))</f>
        <v>0</v>
      </c>
      <c r="M973" s="285">
        <f>IF(ISBLANK(INDEX('Policy Characteristics'!G:G,MATCH($C973,'Policy Characteristics'!$C:$C,0))),"",INDEX('Policy Characteristics'!G:G,MATCH($C973,'Policy Characteristics'!$C:$C,0)))</f>
        <v>1</v>
      </c>
      <c r="N973" s="285">
        <f>IF(ISBLANK(INDEX('Policy Characteristics'!H:H,MATCH($C973,'Policy Characteristics'!$C:$C,0))),"",INDEX('Policy Characteristics'!H:H,MATCH($C973,'Policy Characteristics'!$C:$C,0)))</f>
        <v>0.01</v>
      </c>
      <c r="O973" s="272" t="str">
        <f>IF(ISBLANK(INDEX('Policy Characteristics'!I:I,MATCH($C973,'Policy Characteristics'!$C:$C,0))),"",INDEX('Policy Characteristics'!I:I,MATCH($C973,'Policy Characteristics'!$C:$C,0)))</f>
        <v>% demand reduction</v>
      </c>
      <c r="P973" s="272"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272" t="str">
        <f>IF(ISBLANK(INDEX('Policy Characteristics'!K:K,MATCH($C973,'Policy Characteristics'!$C:$C,0))),"",INDEX('Policy Characteristics'!K:K,MATCH($C973,'Policy Characteristics'!$C:$C,0)))</f>
        <v/>
      </c>
      <c r="R973" s="272" t="str">
        <f>IF(ISBLANK(INDEX('Policy Characteristics'!L:L,MATCH($C973,'Policy Characteristics'!$C:$C,0))),"",INDEX('Policy Characteristics'!L:L,MATCH($C973,'Policy Characteristics'!$C:$C,0)))</f>
        <v>material-efficiency-longevity-reuse.html</v>
      </c>
    </row>
    <row r="974" spans="1:18" s="4" customFormat="1" x14ac:dyDescent="0.25">
      <c r="A974" s="272" t="str">
        <f>IF(ISBLANK(INDEX('Policy Characteristics'!A:A,MATCH($C974,'Policy Characteristics'!$C:$C,0))),"",INDEX('Policy Characteristics'!A:A,MATCH($C974,'Policy Characteristics'!$C:$C,0)))</f>
        <v>Industry</v>
      </c>
      <c r="B974" s="272" t="str">
        <f>IF(ISBLANK(INDEX('Policy Characteristics'!B:B,MATCH($C974,'Policy Characteristics'!$C:$C,0))),"",INDEX('Policy Characteristics'!B:B,MATCH($C974,'Policy Characteristics'!$C:$C,0)))</f>
        <v>Material Efficiency, Longevity, &amp; Re-Use</v>
      </c>
      <c r="C974" s="274" t="str">
        <f t="shared" ref="C974" si="42">C$972</f>
        <v>Percent Reduction in Nonenergy Nonagriculture Industry Product Demand</v>
      </c>
      <c r="D974" s="6" t="s">
        <v>3212</v>
      </c>
      <c r="E974" s="44"/>
      <c r="F974" s="6" t="s">
        <v>3215</v>
      </c>
      <c r="G974" s="44"/>
      <c r="H974" s="43">
        <v>432</v>
      </c>
      <c r="I974" s="44" t="s">
        <v>45</v>
      </c>
      <c r="J974" s="274" t="str">
        <f>IF(ISBLANK(INDEX('Policy Characteristics'!D:D,MATCH($C974,'Policy Characteristics'!$C:$C,0))),"",INDEX('Policy Characteristics'!D:D,MATCH($C974,'Policy Characteristics'!$C:$C,0)))</f>
        <v>Material Efficiency, Longevity, &amp; Re-Use</v>
      </c>
      <c r="K974" s="272" t="str">
        <f>IF(ISBLANK(INDEX('Policy Characteristics'!E:E,MATCH($C974,'Policy Characteristics'!$C:$C,0))),"",INDEX('Policy Characteristics'!E:E,MATCH($C974,'Policy Characteristics'!$C:$C,0)))</f>
        <v>indst reduce nonenergy product demand</v>
      </c>
      <c r="L974" s="285">
        <f>IF(ISBLANK(INDEX('Policy Characteristics'!F:F,MATCH($C974,'Policy Characteristics'!$C:$C,0))),"",INDEX('Policy Characteristics'!F:F,MATCH($C974,'Policy Characteristics'!$C:$C,0)))</f>
        <v>0</v>
      </c>
      <c r="M974" s="285">
        <f>IF(ISBLANK(INDEX('Policy Characteristics'!G:G,MATCH($C974,'Policy Characteristics'!$C:$C,0))),"",INDEX('Policy Characteristics'!G:G,MATCH($C974,'Policy Characteristics'!$C:$C,0)))</f>
        <v>1</v>
      </c>
      <c r="N974" s="285">
        <f>IF(ISBLANK(INDEX('Policy Characteristics'!H:H,MATCH($C974,'Policy Characteristics'!$C:$C,0))),"",INDEX('Policy Characteristics'!H:H,MATCH($C974,'Policy Characteristics'!$C:$C,0)))</f>
        <v>0.01</v>
      </c>
      <c r="O974" s="272" t="str">
        <f>IF(ISBLANK(INDEX('Policy Characteristics'!I:I,MATCH($C974,'Policy Characteristics'!$C:$C,0))),"",INDEX('Policy Characteristics'!I:I,MATCH($C974,'Policy Characteristics'!$C:$C,0)))</f>
        <v>% demand reduction</v>
      </c>
      <c r="P974" s="272"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272" t="str">
        <f>IF(ISBLANK(INDEX('Policy Characteristics'!K:K,MATCH($C974,'Policy Characteristics'!$C:$C,0))),"",INDEX('Policy Characteristics'!K:K,MATCH($C974,'Policy Characteristics'!$C:$C,0)))</f>
        <v/>
      </c>
      <c r="R974" s="272" t="str">
        <f>IF(ISBLANK(INDEX('Policy Characteristics'!L:L,MATCH($C974,'Policy Characteristics'!$C:$C,0))),"",INDEX('Policy Characteristics'!L:L,MATCH($C974,'Policy Characteristics'!$C:$C,0)))</f>
        <v>material-efficiency-longevity-reuse.html</v>
      </c>
    </row>
    <row r="975" spans="1:18" x14ac:dyDescent="0.25">
      <c r="A975" s="272" t="str">
        <f>IF(ISBLANK(INDEX('Policy Characteristics'!A:A,MATCH($C975,'Policy Characteristics'!$C:$C,0))),"",INDEX('Policy Characteristics'!A:A,MATCH($C975,'Policy Characteristics'!$C:$C,0)))</f>
        <v>Industry</v>
      </c>
      <c r="B975" s="272" t="str">
        <f>IF(ISBLANK(INDEX('Policy Characteristics'!B:B,MATCH($C975,'Policy Characteristics'!$C:$C,0))),"",INDEX('Policy Characteristics'!B:B,MATCH($C975,'Policy Characteristics'!$C:$C,0)))</f>
        <v>Methane Capture</v>
      </c>
      <c r="C975" s="275" t="s">
        <v>302</v>
      </c>
      <c r="D975" s="44" t="s">
        <v>3191</v>
      </c>
      <c r="E975" s="44"/>
      <c r="F975" t="s">
        <v>3161</v>
      </c>
      <c r="G975" s="44"/>
      <c r="H975" s="43">
        <v>1458</v>
      </c>
      <c r="I975" s="44" t="s">
        <v>45</v>
      </c>
      <c r="J975" s="274" t="str">
        <f>IF(ISBLANK(INDEX('Policy Characteristics'!D:D,MATCH($C975,'Policy Characteristics'!$C:$C,0))),"",INDEX('Policy Characteristics'!D:D,MATCH($C975,'Policy Characteristics'!$C:$C,0)))</f>
        <v>Methane Capture and Destruction</v>
      </c>
      <c r="K975" s="272" t="str">
        <f>IF(ISBLANK(INDEX('Policy Characteristics'!E:E,MATCH($C975,'Policy Characteristics'!$C:$C,0))),"",INDEX('Policy Characteristics'!E:E,MATCH($C975,'Policy Characteristics'!$C:$C,0)))</f>
        <v>indst methane capture</v>
      </c>
      <c r="L975" s="285">
        <f>IF(ISBLANK(INDEX('Policy Characteristics'!F:F,MATCH($C975,'Policy Characteristics'!$C:$C,0))),"",INDEX('Policy Characteristics'!F:F,MATCH($C975,'Policy Characteristics'!$C:$C,0)))</f>
        <v>0</v>
      </c>
      <c r="M975" s="285">
        <f>IF(ISBLANK(INDEX('Policy Characteristics'!G:G,MATCH($C975,'Policy Characteristics'!$C:$C,0))),"",INDEX('Policy Characteristics'!G:G,MATCH($C975,'Policy Characteristics'!$C:$C,0)))</f>
        <v>1</v>
      </c>
      <c r="N975" s="285">
        <f>IF(ISBLANK(INDEX('Policy Characteristics'!H:H,MATCH($C975,'Policy Characteristics'!$C:$C,0))),"",INDEX('Policy Characteristics'!H:H,MATCH($C975,'Policy Characteristics'!$C:$C,0)))</f>
        <v>0.01</v>
      </c>
      <c r="O975" s="272" t="str">
        <f>IF(ISBLANK(INDEX('Policy Characteristics'!I:I,MATCH($C975,'Policy Characteristics'!$C:$C,0))),"",INDEX('Policy Characteristics'!I:I,MATCH($C975,'Policy Characteristics'!$C:$C,0)))</f>
        <v>% of potential achieved</v>
      </c>
      <c r="P975" s="272"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272" t="str">
        <f>IF(ISBLANK(INDEX('Policy Characteristics'!K:K,MATCH($C975,'Policy Characteristics'!$C:$C,0))),"",INDEX('Policy Characteristics'!K:K,MATCH($C975,'Policy Characteristics'!$C:$C,0)))</f>
        <v>industry-ag-main.html#methane-capture</v>
      </c>
      <c r="R975" s="272" t="str">
        <f>IF(ISBLANK(INDEX('Policy Characteristics'!L:L,MATCH($C975,'Policy Characteristics'!$C:$C,0))),"",INDEX('Policy Characteristics'!L:L,MATCH($C975,'Policy Characteristics'!$C:$C,0)))</f>
        <v>methane-capture.html</v>
      </c>
    </row>
    <row r="976" spans="1:18" x14ac:dyDescent="0.25">
      <c r="A976" s="272" t="str">
        <f>IF(ISBLANK(INDEX('Policy Characteristics'!A:A,MATCH($C976,'Policy Characteristics'!$C:$C,0))),"",INDEX('Policy Characteristics'!A:A,MATCH($C976,'Policy Characteristics'!$C:$C,0)))</f>
        <v>Industry</v>
      </c>
      <c r="B976" s="272" t="str">
        <f>IF(ISBLANK(INDEX('Policy Characteristics'!B:B,MATCH($C976,'Policy Characteristics'!$C:$C,0))),"",INDEX('Policy Characteristics'!B:B,MATCH($C976,'Policy Characteristics'!$C:$C,0)))</f>
        <v>Methane Capture</v>
      </c>
      <c r="C976" s="274" t="str">
        <f t="shared" ref="C976:C978" si="43">C$975</f>
        <v>Fraction of Methane Capture Opportunities Achieved</v>
      </c>
      <c r="D976" s="44" t="s">
        <v>3211</v>
      </c>
      <c r="E976" s="44"/>
      <c r="F976" t="s">
        <v>3179</v>
      </c>
      <c r="G976" s="44"/>
      <c r="H976" s="43">
        <v>1459</v>
      </c>
      <c r="I976" s="44" t="s">
        <v>45</v>
      </c>
      <c r="J976" s="274" t="str">
        <f>IF(ISBLANK(INDEX('Policy Characteristics'!D:D,MATCH($C976,'Policy Characteristics'!$C:$C,0))),"",INDEX('Policy Characteristics'!D:D,MATCH($C976,'Policy Characteristics'!$C:$C,0)))</f>
        <v>Methane Capture and Destruction</v>
      </c>
      <c r="K976" s="272" t="str">
        <f>IF(ISBLANK(INDEX('Policy Characteristics'!E:E,MATCH($C976,'Policy Characteristics'!$C:$C,0))),"",INDEX('Policy Characteristics'!E:E,MATCH($C976,'Policy Characteristics'!$C:$C,0)))</f>
        <v>indst methane capture</v>
      </c>
      <c r="L976" s="285">
        <f>IF(ISBLANK(INDEX('Policy Characteristics'!F:F,MATCH($C976,'Policy Characteristics'!$C:$C,0))),"",INDEX('Policy Characteristics'!F:F,MATCH($C976,'Policy Characteristics'!$C:$C,0)))</f>
        <v>0</v>
      </c>
      <c r="M976" s="285">
        <f>IF(ISBLANK(INDEX('Policy Characteristics'!G:G,MATCH($C976,'Policy Characteristics'!$C:$C,0))),"",INDEX('Policy Characteristics'!G:G,MATCH($C976,'Policy Characteristics'!$C:$C,0)))</f>
        <v>1</v>
      </c>
      <c r="N976" s="285">
        <f>IF(ISBLANK(INDEX('Policy Characteristics'!H:H,MATCH($C976,'Policy Characteristics'!$C:$C,0))),"",INDEX('Policy Characteristics'!H:H,MATCH($C976,'Policy Characteristics'!$C:$C,0)))</f>
        <v>0.01</v>
      </c>
      <c r="O976" s="272" t="str">
        <f>IF(ISBLANK(INDEX('Policy Characteristics'!I:I,MATCH($C976,'Policy Characteristics'!$C:$C,0))),"",INDEX('Policy Characteristics'!I:I,MATCH($C976,'Policy Characteristics'!$C:$C,0)))</f>
        <v>% of potential achieved</v>
      </c>
      <c r="P976" s="272"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272" t="str">
        <f>IF(ISBLANK(INDEX('Policy Characteristics'!K:K,MATCH($C976,'Policy Characteristics'!$C:$C,0))),"",INDEX('Policy Characteristics'!K:K,MATCH($C976,'Policy Characteristics'!$C:$C,0)))</f>
        <v>industry-ag-main.html#methane-capture</v>
      </c>
      <c r="R976" s="272" t="str">
        <f>IF(ISBLANK(INDEX('Policy Characteristics'!L:L,MATCH($C976,'Policy Characteristics'!$C:$C,0))),"",INDEX('Policy Characteristics'!L:L,MATCH($C976,'Policy Characteristics'!$C:$C,0)))</f>
        <v>methane-capture.html</v>
      </c>
    </row>
    <row r="977" spans="1:18" x14ac:dyDescent="0.25">
      <c r="A977" s="272" t="str">
        <f>IF(ISBLANK(INDEX('Policy Characteristics'!A:A,MATCH($C977,'Policy Characteristics'!$C:$C,0))),"",INDEX('Policy Characteristics'!A:A,MATCH($C977,'Policy Characteristics'!$C:$C,0)))</f>
        <v>Industry</v>
      </c>
      <c r="B977" s="272" t="str">
        <f>IF(ISBLANK(INDEX('Policy Characteristics'!B:B,MATCH($C977,'Policy Characteristics'!$C:$C,0))),"",INDEX('Policy Characteristics'!B:B,MATCH($C977,'Policy Characteristics'!$C:$C,0)))</f>
        <v>Methane Capture</v>
      </c>
      <c r="C977" s="274" t="str">
        <f t="shared" si="43"/>
        <v>Fraction of Methane Capture Opportunities Achieved</v>
      </c>
      <c r="D977" s="44" t="s">
        <v>3190</v>
      </c>
      <c r="E977" s="44"/>
      <c r="F977" t="s">
        <v>2845</v>
      </c>
      <c r="G977" s="44"/>
      <c r="H977" s="43">
        <v>513</v>
      </c>
      <c r="I977" s="44" t="s">
        <v>45</v>
      </c>
      <c r="J977" s="274" t="str">
        <f>IF(ISBLANK(INDEX('Policy Characteristics'!D:D,MATCH($C977,'Policy Characteristics'!$C:$C,0))),"",INDEX('Policy Characteristics'!D:D,MATCH($C977,'Policy Characteristics'!$C:$C,0)))</f>
        <v>Methane Capture and Destruction</v>
      </c>
      <c r="K977" s="272" t="str">
        <f>IF(ISBLANK(INDEX('Policy Characteristics'!E:E,MATCH($C977,'Policy Characteristics'!$C:$C,0))),"",INDEX('Policy Characteristics'!E:E,MATCH($C977,'Policy Characteristics'!$C:$C,0)))</f>
        <v>indst methane capture</v>
      </c>
      <c r="L977" s="285">
        <f>IF(ISBLANK(INDEX('Policy Characteristics'!F:F,MATCH($C977,'Policy Characteristics'!$C:$C,0))),"",INDEX('Policy Characteristics'!F:F,MATCH($C977,'Policy Characteristics'!$C:$C,0)))</f>
        <v>0</v>
      </c>
      <c r="M977" s="285">
        <f>IF(ISBLANK(INDEX('Policy Characteristics'!G:G,MATCH($C977,'Policy Characteristics'!$C:$C,0))),"",INDEX('Policy Characteristics'!G:G,MATCH($C977,'Policy Characteristics'!$C:$C,0)))</f>
        <v>1</v>
      </c>
      <c r="N977" s="285">
        <f>IF(ISBLANK(INDEX('Policy Characteristics'!H:H,MATCH($C977,'Policy Characteristics'!$C:$C,0))),"",INDEX('Policy Characteristics'!H:H,MATCH($C977,'Policy Characteristics'!$C:$C,0)))</f>
        <v>0.01</v>
      </c>
      <c r="O977" s="272" t="str">
        <f>IF(ISBLANK(INDEX('Policy Characteristics'!I:I,MATCH($C977,'Policy Characteristics'!$C:$C,0))),"",INDEX('Policy Characteristics'!I:I,MATCH($C977,'Policy Characteristics'!$C:$C,0)))</f>
        <v>% of potential achieved</v>
      </c>
      <c r="P977" s="272"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272" t="str">
        <f>IF(ISBLANK(INDEX('Policy Characteristics'!K:K,MATCH($C977,'Policy Characteristics'!$C:$C,0))),"",INDEX('Policy Characteristics'!K:K,MATCH($C977,'Policy Characteristics'!$C:$C,0)))</f>
        <v>industry-ag-main.html#methane-capture</v>
      </c>
      <c r="R977" s="272" t="str">
        <f>IF(ISBLANK(INDEX('Policy Characteristics'!L:L,MATCH($C977,'Policy Characteristics'!$C:$C,0))),"",INDEX('Policy Characteristics'!L:L,MATCH($C977,'Policy Characteristics'!$C:$C,0)))</f>
        <v>methane-capture.html</v>
      </c>
    </row>
    <row r="978" spans="1:18" x14ac:dyDescent="0.25">
      <c r="A978" s="272" t="str">
        <f>IF(ISBLANK(INDEX('Policy Characteristics'!A:A,MATCH($C978,'Policy Characteristics'!$C:$C,0))),"",INDEX('Policy Characteristics'!A:A,MATCH($C978,'Policy Characteristics'!$C:$C,0)))</f>
        <v>Industry</v>
      </c>
      <c r="B978" s="272" t="str">
        <f>IF(ISBLANK(INDEX('Policy Characteristics'!B:B,MATCH($C978,'Policy Characteristics'!$C:$C,0))),"",INDEX('Policy Characteristics'!B:B,MATCH($C978,'Policy Characteristics'!$C:$C,0)))</f>
        <v>Methane Capture</v>
      </c>
      <c r="C978" s="274" t="str">
        <f t="shared" si="43"/>
        <v>Fraction of Methane Capture Opportunities Achieved</v>
      </c>
      <c r="D978" s="44" t="s">
        <v>3212</v>
      </c>
      <c r="E978" s="44"/>
      <c r="F978" t="s">
        <v>3215</v>
      </c>
      <c r="G978" s="44"/>
      <c r="H978" s="43">
        <v>514</v>
      </c>
      <c r="I978" s="44" t="s">
        <v>45</v>
      </c>
      <c r="J978" s="274" t="str">
        <f>IF(ISBLANK(INDEX('Policy Characteristics'!D:D,MATCH($C978,'Policy Characteristics'!$C:$C,0))),"",INDEX('Policy Characteristics'!D:D,MATCH($C978,'Policy Characteristics'!$C:$C,0)))</f>
        <v>Methane Capture and Destruction</v>
      </c>
      <c r="K978" s="272" t="str">
        <f>IF(ISBLANK(INDEX('Policy Characteristics'!E:E,MATCH($C978,'Policy Characteristics'!$C:$C,0))),"",INDEX('Policy Characteristics'!E:E,MATCH($C978,'Policy Characteristics'!$C:$C,0)))</f>
        <v>indst methane capture</v>
      </c>
      <c r="L978" s="285">
        <f>IF(ISBLANK(INDEX('Policy Characteristics'!F:F,MATCH($C978,'Policy Characteristics'!$C:$C,0))),"",INDEX('Policy Characteristics'!F:F,MATCH($C978,'Policy Characteristics'!$C:$C,0)))</f>
        <v>0</v>
      </c>
      <c r="M978" s="285">
        <f>IF(ISBLANK(INDEX('Policy Characteristics'!G:G,MATCH($C978,'Policy Characteristics'!$C:$C,0))),"",INDEX('Policy Characteristics'!G:G,MATCH($C978,'Policy Characteristics'!$C:$C,0)))</f>
        <v>1</v>
      </c>
      <c r="N978" s="285">
        <f>IF(ISBLANK(INDEX('Policy Characteristics'!H:H,MATCH($C978,'Policy Characteristics'!$C:$C,0))),"",INDEX('Policy Characteristics'!H:H,MATCH($C978,'Policy Characteristics'!$C:$C,0)))</f>
        <v>0.01</v>
      </c>
      <c r="O978" s="272" t="str">
        <f>IF(ISBLANK(INDEX('Policy Characteristics'!I:I,MATCH($C978,'Policy Characteristics'!$C:$C,0))),"",INDEX('Policy Characteristics'!I:I,MATCH($C978,'Policy Characteristics'!$C:$C,0)))</f>
        <v>% of potential achieved</v>
      </c>
      <c r="P978" s="272"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272" t="str">
        <f>IF(ISBLANK(INDEX('Policy Characteristics'!K:K,MATCH($C978,'Policy Characteristics'!$C:$C,0))),"",INDEX('Policy Characteristics'!K:K,MATCH($C978,'Policy Characteristics'!$C:$C,0)))</f>
        <v>industry-ag-main.html#methane-capture</v>
      </c>
      <c r="R978" s="272" t="str">
        <f>IF(ISBLANK(INDEX('Policy Characteristics'!L:L,MATCH($C978,'Policy Characteristics'!$C:$C,0))),"",INDEX('Policy Characteristics'!L:L,MATCH($C978,'Policy Characteristics'!$C:$C,0)))</f>
        <v>methane-capture.html</v>
      </c>
    </row>
    <row r="979" spans="1:18" x14ac:dyDescent="0.25">
      <c r="A979" s="272" t="str">
        <f>IF(ISBLANK(INDEX('Policy Characteristics'!A:A,MATCH($C979,'Policy Characteristics'!$C:$C,0))),"",INDEX('Policy Characteristics'!A:A,MATCH($C979,'Policy Characteristics'!$C:$C,0)))</f>
        <v>Industry</v>
      </c>
      <c r="B979" s="272" t="str">
        <f>IF(ISBLANK(INDEX('Policy Characteristics'!B:B,MATCH($C979,'Policy Characteristics'!$C:$C,0))),"",INDEX('Policy Characteristics'!B:B,MATCH($C979,'Policy Characteristics'!$C:$C,0)))</f>
        <v>Methane Destruction</v>
      </c>
      <c r="C979" s="275" t="s">
        <v>303</v>
      </c>
      <c r="D979" s="44" t="s">
        <v>3191</v>
      </c>
      <c r="E979" s="44"/>
      <c r="F979" t="s">
        <v>3161</v>
      </c>
      <c r="G979" s="44"/>
      <c r="H979" s="43">
        <v>1460</v>
      </c>
      <c r="I979" s="44" t="s">
        <v>45</v>
      </c>
      <c r="J979" s="274" t="str">
        <f>IF(ISBLANK(INDEX('Policy Characteristics'!D:D,MATCH($C979,'Policy Characteristics'!$C:$C,0))),"",INDEX('Policy Characteristics'!D:D,MATCH($C979,'Policy Characteristics'!$C:$C,0)))</f>
        <v>Methane Capture and Destruction</v>
      </c>
      <c r="K979" s="272" t="str">
        <f>IF(ISBLANK(INDEX('Policy Characteristics'!E:E,MATCH($C979,'Policy Characteristics'!$C:$C,0))),"",INDEX('Policy Characteristics'!E:E,MATCH($C979,'Policy Characteristics'!$C:$C,0)))</f>
        <v>indst methane destruction</v>
      </c>
      <c r="L979" s="285">
        <f>IF(ISBLANK(INDEX('Policy Characteristics'!F:F,MATCH($C979,'Policy Characteristics'!$C:$C,0))),"",INDEX('Policy Characteristics'!F:F,MATCH($C979,'Policy Characteristics'!$C:$C,0)))</f>
        <v>0</v>
      </c>
      <c r="M979" s="285">
        <f>IF(ISBLANK(INDEX('Policy Characteristics'!G:G,MATCH($C979,'Policy Characteristics'!$C:$C,0))),"",INDEX('Policy Characteristics'!G:G,MATCH($C979,'Policy Characteristics'!$C:$C,0)))</f>
        <v>1</v>
      </c>
      <c r="N979" s="285">
        <f>IF(ISBLANK(INDEX('Policy Characteristics'!H:H,MATCH($C979,'Policy Characteristics'!$C:$C,0))),"",INDEX('Policy Characteristics'!H:H,MATCH($C979,'Policy Characteristics'!$C:$C,0)))</f>
        <v>0.01</v>
      </c>
      <c r="O979" s="272" t="str">
        <f>IF(ISBLANK(INDEX('Policy Characteristics'!I:I,MATCH($C979,'Policy Characteristics'!$C:$C,0))),"",INDEX('Policy Characteristics'!I:I,MATCH($C979,'Policy Characteristics'!$C:$C,0)))</f>
        <v>% of potential achieved</v>
      </c>
      <c r="P979" s="272"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272" t="str">
        <f>IF(ISBLANK(INDEX('Policy Characteristics'!K:K,MATCH($C979,'Policy Characteristics'!$C:$C,0))),"",INDEX('Policy Characteristics'!K:K,MATCH($C979,'Policy Characteristics'!$C:$C,0)))</f>
        <v>industry-ag-main.html#methane-destr</v>
      </c>
      <c r="R979" s="272" t="str">
        <f>IF(ISBLANK(INDEX('Policy Characteristics'!L:L,MATCH($C979,'Policy Characteristics'!$C:$C,0))),"",INDEX('Policy Characteristics'!L:L,MATCH($C979,'Policy Characteristics'!$C:$C,0)))</f>
        <v>methane-destruction.html</v>
      </c>
    </row>
    <row r="980" spans="1:18" x14ac:dyDescent="0.25">
      <c r="A980" s="272" t="str">
        <f>IF(ISBLANK(INDEX('Policy Characteristics'!A:A,MATCH($C980,'Policy Characteristics'!$C:$C,0))),"",INDEX('Policy Characteristics'!A:A,MATCH($C980,'Policy Characteristics'!$C:$C,0)))</f>
        <v>Industry</v>
      </c>
      <c r="B980" s="272" t="str">
        <f>IF(ISBLANK(INDEX('Policy Characteristics'!B:B,MATCH($C980,'Policy Characteristics'!$C:$C,0))),"",INDEX('Policy Characteristics'!B:B,MATCH($C980,'Policy Characteristics'!$C:$C,0)))</f>
        <v>Methane Destruction</v>
      </c>
      <c r="C980" s="274" t="str">
        <f t="shared" ref="C980:C982" si="44">C$979</f>
        <v>Fraction of Methane Destruction Opportunities Achieved</v>
      </c>
      <c r="D980" s="44" t="s">
        <v>3211</v>
      </c>
      <c r="E980" s="44"/>
      <c r="F980" t="s">
        <v>3179</v>
      </c>
      <c r="G980" s="44"/>
      <c r="H980" s="43">
        <v>1461</v>
      </c>
      <c r="I980" s="44" t="s">
        <v>45</v>
      </c>
      <c r="J980" s="274" t="str">
        <f>IF(ISBLANK(INDEX('Policy Characteristics'!D:D,MATCH($C980,'Policy Characteristics'!$C:$C,0))),"",INDEX('Policy Characteristics'!D:D,MATCH($C980,'Policy Characteristics'!$C:$C,0)))</f>
        <v>Methane Capture and Destruction</v>
      </c>
      <c r="K980" s="272" t="str">
        <f>IF(ISBLANK(INDEX('Policy Characteristics'!E:E,MATCH($C980,'Policy Characteristics'!$C:$C,0))),"",INDEX('Policy Characteristics'!E:E,MATCH($C980,'Policy Characteristics'!$C:$C,0)))</f>
        <v>indst methane destruction</v>
      </c>
      <c r="L980" s="285">
        <f>IF(ISBLANK(INDEX('Policy Characteristics'!F:F,MATCH($C980,'Policy Characteristics'!$C:$C,0))),"",INDEX('Policy Characteristics'!F:F,MATCH($C980,'Policy Characteristics'!$C:$C,0)))</f>
        <v>0</v>
      </c>
      <c r="M980" s="285">
        <f>IF(ISBLANK(INDEX('Policy Characteristics'!G:G,MATCH($C980,'Policy Characteristics'!$C:$C,0))),"",INDEX('Policy Characteristics'!G:G,MATCH($C980,'Policy Characteristics'!$C:$C,0)))</f>
        <v>1</v>
      </c>
      <c r="N980" s="285">
        <f>IF(ISBLANK(INDEX('Policy Characteristics'!H:H,MATCH($C980,'Policy Characteristics'!$C:$C,0))),"",INDEX('Policy Characteristics'!H:H,MATCH($C980,'Policy Characteristics'!$C:$C,0)))</f>
        <v>0.01</v>
      </c>
      <c r="O980" s="272" t="str">
        <f>IF(ISBLANK(INDEX('Policy Characteristics'!I:I,MATCH($C980,'Policy Characteristics'!$C:$C,0))),"",INDEX('Policy Characteristics'!I:I,MATCH($C980,'Policy Characteristics'!$C:$C,0)))</f>
        <v>% of potential achieved</v>
      </c>
      <c r="P980" s="272"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272" t="str">
        <f>IF(ISBLANK(INDEX('Policy Characteristics'!K:K,MATCH($C980,'Policy Characteristics'!$C:$C,0))),"",INDEX('Policy Characteristics'!K:K,MATCH($C980,'Policy Characteristics'!$C:$C,0)))</f>
        <v>industry-ag-main.html#methane-destr</v>
      </c>
      <c r="R980" s="272" t="str">
        <f>IF(ISBLANK(INDEX('Policy Characteristics'!L:L,MATCH($C980,'Policy Characteristics'!$C:$C,0))),"",INDEX('Policy Characteristics'!L:L,MATCH($C980,'Policy Characteristics'!$C:$C,0)))</f>
        <v>methane-destruction.html</v>
      </c>
    </row>
    <row r="981" spans="1:18" x14ac:dyDescent="0.25">
      <c r="A981" s="272" t="str">
        <f>IF(ISBLANK(INDEX('Policy Characteristics'!A:A,MATCH($C981,'Policy Characteristics'!$C:$C,0))),"",INDEX('Policy Characteristics'!A:A,MATCH($C981,'Policy Characteristics'!$C:$C,0)))</f>
        <v>Industry</v>
      </c>
      <c r="B981" s="272" t="str">
        <f>IF(ISBLANK(INDEX('Policy Characteristics'!B:B,MATCH($C981,'Policy Characteristics'!$C:$C,0))),"",INDEX('Policy Characteristics'!B:B,MATCH($C981,'Policy Characteristics'!$C:$C,0)))</f>
        <v>Methane Destruction</v>
      </c>
      <c r="C981" s="274" t="str">
        <f t="shared" si="44"/>
        <v>Fraction of Methane Destruction Opportunities Achieved</v>
      </c>
      <c r="D981" s="44" t="s">
        <v>3190</v>
      </c>
      <c r="E981" s="44"/>
      <c r="F981" t="s">
        <v>2845</v>
      </c>
      <c r="G981" s="44"/>
      <c r="H981" s="43">
        <v>515</v>
      </c>
      <c r="I981" s="44" t="s">
        <v>45</v>
      </c>
      <c r="J981" s="274" t="str">
        <f>IF(ISBLANK(INDEX('Policy Characteristics'!D:D,MATCH($C981,'Policy Characteristics'!$C:$C,0))),"",INDEX('Policy Characteristics'!D:D,MATCH($C981,'Policy Characteristics'!$C:$C,0)))</f>
        <v>Methane Capture and Destruction</v>
      </c>
      <c r="K981" s="272" t="str">
        <f>IF(ISBLANK(INDEX('Policy Characteristics'!E:E,MATCH($C981,'Policy Characteristics'!$C:$C,0))),"",INDEX('Policy Characteristics'!E:E,MATCH($C981,'Policy Characteristics'!$C:$C,0)))</f>
        <v>indst methane destruction</v>
      </c>
      <c r="L981" s="285">
        <f>IF(ISBLANK(INDEX('Policy Characteristics'!F:F,MATCH($C981,'Policy Characteristics'!$C:$C,0))),"",INDEX('Policy Characteristics'!F:F,MATCH($C981,'Policy Characteristics'!$C:$C,0)))</f>
        <v>0</v>
      </c>
      <c r="M981" s="285">
        <f>IF(ISBLANK(INDEX('Policy Characteristics'!G:G,MATCH($C981,'Policy Characteristics'!$C:$C,0))),"",INDEX('Policy Characteristics'!G:G,MATCH($C981,'Policy Characteristics'!$C:$C,0)))</f>
        <v>1</v>
      </c>
      <c r="N981" s="285">
        <f>IF(ISBLANK(INDEX('Policy Characteristics'!H:H,MATCH($C981,'Policy Characteristics'!$C:$C,0))),"",INDEX('Policy Characteristics'!H:H,MATCH($C981,'Policy Characteristics'!$C:$C,0)))</f>
        <v>0.01</v>
      </c>
      <c r="O981" s="272" t="str">
        <f>IF(ISBLANK(INDEX('Policy Characteristics'!I:I,MATCH($C981,'Policy Characteristics'!$C:$C,0))),"",INDEX('Policy Characteristics'!I:I,MATCH($C981,'Policy Characteristics'!$C:$C,0)))</f>
        <v>% of potential achieved</v>
      </c>
      <c r="P981" s="272"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272" t="str">
        <f>IF(ISBLANK(INDEX('Policy Characteristics'!K:K,MATCH($C981,'Policy Characteristics'!$C:$C,0))),"",INDEX('Policy Characteristics'!K:K,MATCH($C981,'Policy Characteristics'!$C:$C,0)))</f>
        <v>industry-ag-main.html#methane-destr</v>
      </c>
      <c r="R981" s="272" t="str">
        <f>IF(ISBLANK(INDEX('Policy Characteristics'!L:L,MATCH($C981,'Policy Characteristics'!$C:$C,0))),"",INDEX('Policy Characteristics'!L:L,MATCH($C981,'Policy Characteristics'!$C:$C,0)))</f>
        <v>methane-destruction.html</v>
      </c>
    </row>
    <row r="982" spans="1:18" x14ac:dyDescent="0.25">
      <c r="A982" s="272" t="str">
        <f>IF(ISBLANK(INDEX('Policy Characteristics'!A:A,MATCH($C982,'Policy Characteristics'!$C:$C,0))),"",INDEX('Policy Characteristics'!A:A,MATCH($C982,'Policy Characteristics'!$C:$C,0)))</f>
        <v>Industry</v>
      </c>
      <c r="B982" s="272" t="str">
        <f>IF(ISBLANK(INDEX('Policy Characteristics'!B:B,MATCH($C982,'Policy Characteristics'!$C:$C,0))),"",INDEX('Policy Characteristics'!B:B,MATCH($C982,'Policy Characteristics'!$C:$C,0)))</f>
        <v>Methane Destruction</v>
      </c>
      <c r="C982" s="274" t="str">
        <f t="shared" si="44"/>
        <v>Fraction of Methane Destruction Opportunities Achieved</v>
      </c>
      <c r="D982" s="44" t="s">
        <v>3212</v>
      </c>
      <c r="E982" s="44"/>
      <c r="F982" t="s">
        <v>3215</v>
      </c>
      <c r="G982" s="44"/>
      <c r="H982" s="43">
        <v>516</v>
      </c>
      <c r="I982" s="44" t="s">
        <v>45</v>
      </c>
      <c r="J982" s="274" t="str">
        <f>IF(ISBLANK(INDEX('Policy Characteristics'!D:D,MATCH($C982,'Policy Characteristics'!$C:$C,0))),"",INDEX('Policy Characteristics'!D:D,MATCH($C982,'Policy Characteristics'!$C:$C,0)))</f>
        <v>Methane Capture and Destruction</v>
      </c>
      <c r="K982" s="272" t="str">
        <f>IF(ISBLANK(INDEX('Policy Characteristics'!E:E,MATCH($C982,'Policy Characteristics'!$C:$C,0))),"",INDEX('Policy Characteristics'!E:E,MATCH($C982,'Policy Characteristics'!$C:$C,0)))</f>
        <v>indst methane destruction</v>
      </c>
      <c r="L982" s="285">
        <f>IF(ISBLANK(INDEX('Policy Characteristics'!F:F,MATCH($C982,'Policy Characteristics'!$C:$C,0))),"",INDEX('Policy Characteristics'!F:F,MATCH($C982,'Policy Characteristics'!$C:$C,0)))</f>
        <v>0</v>
      </c>
      <c r="M982" s="285">
        <f>IF(ISBLANK(INDEX('Policy Characteristics'!G:G,MATCH($C982,'Policy Characteristics'!$C:$C,0))),"",INDEX('Policy Characteristics'!G:G,MATCH($C982,'Policy Characteristics'!$C:$C,0)))</f>
        <v>1</v>
      </c>
      <c r="N982" s="285">
        <f>IF(ISBLANK(INDEX('Policy Characteristics'!H:H,MATCH($C982,'Policy Characteristics'!$C:$C,0))),"",INDEX('Policy Characteristics'!H:H,MATCH($C982,'Policy Characteristics'!$C:$C,0)))</f>
        <v>0.01</v>
      </c>
      <c r="O982" s="272" t="str">
        <f>IF(ISBLANK(INDEX('Policy Characteristics'!I:I,MATCH($C982,'Policy Characteristics'!$C:$C,0))),"",INDEX('Policy Characteristics'!I:I,MATCH($C982,'Policy Characteristics'!$C:$C,0)))</f>
        <v>% of potential achieved</v>
      </c>
      <c r="P982" s="272"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272" t="str">
        <f>IF(ISBLANK(INDEX('Policy Characteristics'!K:K,MATCH($C982,'Policy Characteristics'!$C:$C,0))),"",INDEX('Policy Characteristics'!K:K,MATCH($C982,'Policy Characteristics'!$C:$C,0)))</f>
        <v>industry-ag-main.html#methane-destr</v>
      </c>
      <c r="R982" s="272" t="str">
        <f>IF(ISBLANK(INDEX('Policy Characteristics'!L:L,MATCH($C982,'Policy Characteristics'!$C:$C,0))),"",INDEX('Policy Characteristics'!L:L,MATCH($C982,'Policy Characteristics'!$C:$C,0)))</f>
        <v>methane-destruction.html</v>
      </c>
    </row>
    <row r="983" spans="1:18" x14ac:dyDescent="0.25">
      <c r="A983" s="272" t="str">
        <f>IF(ISBLANK(INDEX('Policy Characteristics'!A:A,MATCH($C983,'Policy Characteristics'!$C:$C,0))),"",INDEX('Policy Characteristics'!A:A,MATCH($C983,'Policy Characteristics'!$C:$C,0)))</f>
        <v>Industry</v>
      </c>
      <c r="B983" s="287" t="str">
        <f>IF(ISBLANK(INDEX('Policy Characteristics'!B:B,MATCH($C983,'Policy Characteristics'!$C:$C,0))),"",INDEX('Policy Characteristics'!B:B,MATCH($C983,'Policy Characteristics'!$C:$C,0)))</f>
        <v>N2O Abatement</v>
      </c>
      <c r="C983" s="1" t="s">
        <v>3376</v>
      </c>
      <c r="D983" s="44"/>
      <c r="E983" s="44"/>
      <c r="F983"/>
      <c r="G983" s="44"/>
      <c r="H983" s="43">
        <v>1562</v>
      </c>
      <c r="I983" s="44" t="s">
        <v>45</v>
      </c>
      <c r="J983" s="274" t="str">
        <f>IF(ISBLANK(INDEX('Policy Characteristics'!D:D,MATCH($C983,'Policy Characteristics'!$C:$C,0))),"",INDEX('Policy Characteristics'!D:D,MATCH($C983,'Policy Characteristics'!$C:$C,0)))</f>
        <v>N2O Abatement</v>
      </c>
      <c r="K983" s="272" t="str">
        <f>IF(ISBLANK(INDEX('Policy Characteristics'!E:E,MATCH($C983,'Policy Characteristics'!$C:$C,0))),"",INDEX('Policy Characteristics'!E:E,MATCH($C983,'Policy Characteristics'!$C:$C,0)))</f>
        <v>indst N2O abatement</v>
      </c>
      <c r="L983" s="285">
        <f>IF(ISBLANK(INDEX('Policy Characteristics'!F:F,MATCH($C983,'Policy Characteristics'!$C:$C,0))),"",INDEX('Policy Characteristics'!F:F,MATCH($C983,'Policy Characteristics'!$C:$C,0)))</f>
        <v>0</v>
      </c>
      <c r="M983" s="285">
        <f>IF(ISBLANK(INDEX('Policy Characteristics'!G:G,MATCH($C983,'Policy Characteristics'!$C:$C,0))),"",INDEX('Policy Characteristics'!G:G,MATCH($C983,'Policy Characteristics'!$C:$C,0)))</f>
        <v>1</v>
      </c>
      <c r="N983" s="285">
        <f>IF(ISBLANK(INDEX('Policy Characteristics'!H:H,MATCH($C983,'Policy Characteristics'!$C:$C,0))),"",INDEX('Policy Characteristics'!H:H,MATCH($C983,'Policy Characteristics'!$C:$C,0)))</f>
        <v>0.01</v>
      </c>
      <c r="O983" s="272" t="str">
        <f>IF(ISBLANK(INDEX('Policy Characteristics'!I:I,MATCH($C983,'Policy Characteristics'!$C:$C,0))),"",INDEX('Policy Characteristics'!I:I,MATCH($C983,'Policy Characteristics'!$C:$C,0)))</f>
        <v>% of potential achieved</v>
      </c>
      <c r="P983" s="272"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272" t="str">
        <f>IF(ISBLANK(INDEX('Policy Characteristics'!K:K,MATCH($C983,'Policy Characteristics'!$C:$C,0))),"",INDEX('Policy Characteristics'!K:K,MATCH($C983,'Policy Characteristics'!$C:$C,0)))</f>
        <v/>
      </c>
      <c r="R983" s="272" t="str">
        <f>IF(ISBLANK(INDEX('Policy Characteristics'!L:L,MATCH($C983,'Policy Characteristics'!$C:$C,0))),"",INDEX('Policy Characteristics'!L:L,MATCH($C983,'Policy Characteristics'!$C:$C,0)))</f>
        <v/>
      </c>
    </row>
    <row r="984" spans="1:18" x14ac:dyDescent="0.25">
      <c r="A984" s="272" t="str">
        <f>IF(ISBLANK(INDEX('Policy Characteristics'!A:A,MATCH($C984,'Policy Characteristics'!$C:$C,0))),"",INDEX('Policy Characteristics'!A:A,MATCH($C984,'Policy Characteristics'!$C:$C,0)))</f>
        <v>Industry</v>
      </c>
      <c r="B984" s="272" t="str">
        <f>IF(ISBLANK(INDEX('Policy Characteristics'!B:B,MATCH($C984,'Policy Characteristics'!$C:$C,0))),"",INDEX('Policy Characteristics'!B:B,MATCH($C984,'Policy Characteristics'!$C:$C,0)))</f>
        <v>Reduce Fossil Fuel Exports</v>
      </c>
      <c r="C984" s="275" t="s">
        <v>2547</v>
      </c>
      <c r="D984" s="6" t="s">
        <v>473</v>
      </c>
      <c r="E984" s="44"/>
      <c r="F984" s="6" t="s">
        <v>470</v>
      </c>
      <c r="G984" s="44"/>
      <c r="H984" s="43">
        <v>451</v>
      </c>
      <c r="I984" s="44" t="s">
        <v>45</v>
      </c>
      <c r="J984" s="274" t="str">
        <f>IF(ISBLANK(INDEX('Policy Characteristics'!D:D,MATCH($C984,'Policy Characteristics'!$C:$C,0))),"",INDEX('Policy Characteristics'!D:D,MATCH($C984,'Policy Characteristics'!$C:$C,0)))</f>
        <v>Percent Reduction in Fossil Fuel Exports</v>
      </c>
      <c r="K984" s="272" t="str">
        <f>IF(ISBLANK(INDEX('Policy Characteristics'!E:E,MATCH($C984,'Policy Characteristics'!$C:$C,0))),"",INDEX('Policy Characteristics'!E:E,MATCH($C984,'Policy Characteristics'!$C:$C,0)))</f>
        <v>indst reduce fossil fuel exports</v>
      </c>
      <c r="L984" s="285">
        <f>IF(ISBLANK(INDEX('Policy Characteristics'!F:F,MATCH($C984,'Policy Characteristics'!$C:$C,0))),"",INDEX('Policy Characteristics'!F:F,MATCH($C984,'Policy Characteristics'!$C:$C,0)))</f>
        <v>0</v>
      </c>
      <c r="M984" s="285">
        <f>IF(ISBLANK(INDEX('Policy Characteristics'!G:G,MATCH($C984,'Policy Characteristics'!$C:$C,0))),"",INDEX('Policy Characteristics'!G:G,MATCH($C984,'Policy Characteristics'!$C:$C,0)))</f>
        <v>1</v>
      </c>
      <c r="N984" s="285">
        <f>IF(ISBLANK(INDEX('Policy Characteristics'!H:H,MATCH($C984,'Policy Characteristics'!$C:$C,0))),"",INDEX('Policy Characteristics'!H:H,MATCH($C984,'Policy Characteristics'!$C:$C,0)))</f>
        <v>0.01</v>
      </c>
      <c r="O984" s="272" t="str">
        <f>IF(ISBLANK(INDEX('Policy Characteristics'!I:I,MATCH($C984,'Policy Characteristics'!$C:$C,0))),"",INDEX('Policy Characteristics'!I:I,MATCH($C984,'Policy Characteristics'!$C:$C,0)))</f>
        <v>% reduction in exports</v>
      </c>
      <c r="P984" s="272"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272" t="str">
        <f>IF(ISBLANK(INDEX('Policy Characteristics'!K:K,MATCH($C984,'Policy Characteristics'!$C:$C,0))),"",INDEX('Policy Characteristics'!K:K,MATCH($C984,'Policy Characteristics'!$C:$C,0)))</f>
        <v/>
      </c>
      <c r="R984" s="272" t="str">
        <f>IF(ISBLANK(INDEX('Policy Characteristics'!L:L,MATCH($C984,'Policy Characteristics'!$C:$C,0))),"",INDEX('Policy Characteristics'!L:L,MATCH($C984,'Policy Characteristics'!$C:$C,0)))</f>
        <v>reduce-fuel-exports.html</v>
      </c>
    </row>
    <row r="985" spans="1:18" x14ac:dyDescent="0.25">
      <c r="A985" s="272" t="str">
        <f>IF(ISBLANK(INDEX('Policy Characteristics'!A:A,MATCH($C985,'Policy Characteristics'!$C:$C,0))),"",INDEX('Policy Characteristics'!A:A,MATCH($C985,'Policy Characteristics'!$C:$C,0)))</f>
        <v>Industry</v>
      </c>
      <c r="B985" s="272" t="str">
        <f>IF(ISBLANK(INDEX('Policy Characteristics'!B:B,MATCH($C985,'Policy Characteristics'!$C:$C,0))),"",INDEX('Policy Characteristics'!B:B,MATCH($C985,'Policy Characteristics'!$C:$C,0)))</f>
        <v>Reduce Fossil Fuel Exports</v>
      </c>
      <c r="C985" s="274" t="str">
        <f t="shared" ref="C985:C992" si="45">C$984</f>
        <v>Percent Reduction in Fossil Fuel Exports</v>
      </c>
      <c r="D985" s="6" t="s">
        <v>48</v>
      </c>
      <c r="E985" s="44"/>
      <c r="F985" s="6" t="s">
        <v>90</v>
      </c>
      <c r="G985" s="44"/>
      <c r="H985" s="43">
        <v>452</v>
      </c>
      <c r="I985" s="44" t="s">
        <v>45</v>
      </c>
      <c r="J985" s="274" t="str">
        <f>IF(ISBLANK(INDEX('Policy Characteristics'!D:D,MATCH($C985,'Policy Characteristics'!$C:$C,0))),"",INDEX('Policy Characteristics'!D:D,MATCH($C985,'Policy Characteristics'!$C:$C,0)))</f>
        <v>Percent Reduction in Fossil Fuel Exports</v>
      </c>
      <c r="K985" s="272" t="str">
        <f>IF(ISBLANK(INDEX('Policy Characteristics'!E:E,MATCH($C985,'Policy Characteristics'!$C:$C,0))),"",INDEX('Policy Characteristics'!E:E,MATCH($C985,'Policy Characteristics'!$C:$C,0)))</f>
        <v>indst reduce fossil fuel exports</v>
      </c>
      <c r="L985" s="285">
        <f>IF(ISBLANK(INDEX('Policy Characteristics'!F:F,MATCH($C985,'Policy Characteristics'!$C:$C,0))),"",INDEX('Policy Characteristics'!F:F,MATCH($C985,'Policy Characteristics'!$C:$C,0)))</f>
        <v>0</v>
      </c>
      <c r="M985" s="285">
        <f>IF(ISBLANK(INDEX('Policy Characteristics'!G:G,MATCH($C985,'Policy Characteristics'!$C:$C,0))),"",INDEX('Policy Characteristics'!G:G,MATCH($C985,'Policy Characteristics'!$C:$C,0)))</f>
        <v>1</v>
      </c>
      <c r="N985" s="285">
        <f>IF(ISBLANK(INDEX('Policy Characteristics'!H:H,MATCH($C985,'Policy Characteristics'!$C:$C,0))),"",INDEX('Policy Characteristics'!H:H,MATCH($C985,'Policy Characteristics'!$C:$C,0)))</f>
        <v>0.01</v>
      </c>
      <c r="O985" s="272" t="str">
        <f>IF(ISBLANK(INDEX('Policy Characteristics'!I:I,MATCH($C985,'Policy Characteristics'!$C:$C,0))),"",INDEX('Policy Characteristics'!I:I,MATCH($C985,'Policy Characteristics'!$C:$C,0)))</f>
        <v>% reduction in exports</v>
      </c>
      <c r="P985" s="272"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272" t="str">
        <f>IF(ISBLANK(INDEX('Policy Characteristics'!K:K,MATCH($C985,'Policy Characteristics'!$C:$C,0))),"",INDEX('Policy Characteristics'!K:K,MATCH($C985,'Policy Characteristics'!$C:$C,0)))</f>
        <v/>
      </c>
      <c r="R985" s="272" t="str">
        <f>IF(ISBLANK(INDEX('Policy Characteristics'!L:L,MATCH($C985,'Policy Characteristics'!$C:$C,0))),"",INDEX('Policy Characteristics'!L:L,MATCH($C985,'Policy Characteristics'!$C:$C,0)))</f>
        <v>reduce-fuel-exports.html</v>
      </c>
    </row>
    <row r="986" spans="1:18" x14ac:dyDescent="0.25">
      <c r="A986" s="272" t="str">
        <f>IF(ISBLANK(INDEX('Policy Characteristics'!A:A,MATCH($C986,'Policy Characteristics'!$C:$C,0))),"",INDEX('Policy Characteristics'!A:A,MATCH($C986,'Policy Characteristics'!$C:$C,0)))</f>
        <v>Industry</v>
      </c>
      <c r="B986" s="272" t="str">
        <f>IF(ISBLANK(INDEX('Policy Characteristics'!B:B,MATCH($C986,'Policy Characteristics'!$C:$C,0))),"",INDEX('Policy Characteristics'!B:B,MATCH($C986,'Policy Characteristics'!$C:$C,0)))</f>
        <v>Reduce Fossil Fuel Exports</v>
      </c>
      <c r="C986" s="274" t="str">
        <f t="shared" si="45"/>
        <v>Percent Reduction in Fossil Fuel Exports</v>
      </c>
      <c r="D986" s="6" t="s">
        <v>55</v>
      </c>
      <c r="E986" s="44"/>
      <c r="F986" s="6" t="s">
        <v>98</v>
      </c>
      <c r="G986" s="44"/>
      <c r="H986" s="43">
        <v>453</v>
      </c>
      <c r="I986" s="44" t="s">
        <v>45</v>
      </c>
      <c r="J986" s="274" t="str">
        <f>IF(ISBLANK(INDEX('Policy Characteristics'!D:D,MATCH($C986,'Policy Characteristics'!$C:$C,0))),"",INDEX('Policy Characteristics'!D:D,MATCH($C986,'Policy Characteristics'!$C:$C,0)))</f>
        <v>Percent Reduction in Fossil Fuel Exports</v>
      </c>
      <c r="K986" s="272" t="str">
        <f>IF(ISBLANK(INDEX('Policy Characteristics'!E:E,MATCH($C986,'Policy Characteristics'!$C:$C,0))),"",INDEX('Policy Characteristics'!E:E,MATCH($C986,'Policy Characteristics'!$C:$C,0)))</f>
        <v>indst reduce fossil fuel exports</v>
      </c>
      <c r="L986" s="285">
        <f>IF(ISBLANK(INDEX('Policy Characteristics'!F:F,MATCH($C986,'Policy Characteristics'!$C:$C,0))),"",INDEX('Policy Characteristics'!F:F,MATCH($C986,'Policy Characteristics'!$C:$C,0)))</f>
        <v>0</v>
      </c>
      <c r="M986" s="285">
        <f>IF(ISBLANK(INDEX('Policy Characteristics'!G:G,MATCH($C986,'Policy Characteristics'!$C:$C,0))),"",INDEX('Policy Characteristics'!G:G,MATCH($C986,'Policy Characteristics'!$C:$C,0)))</f>
        <v>1</v>
      </c>
      <c r="N986" s="285">
        <f>IF(ISBLANK(INDEX('Policy Characteristics'!H:H,MATCH($C986,'Policy Characteristics'!$C:$C,0))),"",INDEX('Policy Characteristics'!H:H,MATCH($C986,'Policy Characteristics'!$C:$C,0)))</f>
        <v>0.01</v>
      </c>
      <c r="O986" s="272" t="str">
        <f>IF(ISBLANK(INDEX('Policy Characteristics'!I:I,MATCH($C986,'Policy Characteristics'!$C:$C,0))),"",INDEX('Policy Characteristics'!I:I,MATCH($C986,'Policy Characteristics'!$C:$C,0)))</f>
        <v>% reduction in exports</v>
      </c>
      <c r="P986" s="272"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272" t="str">
        <f>IF(ISBLANK(INDEX('Policy Characteristics'!K:K,MATCH($C986,'Policy Characteristics'!$C:$C,0))),"",INDEX('Policy Characteristics'!K:K,MATCH($C986,'Policy Characteristics'!$C:$C,0)))</f>
        <v/>
      </c>
      <c r="R986" s="272" t="str">
        <f>IF(ISBLANK(INDEX('Policy Characteristics'!L:L,MATCH($C986,'Policy Characteristics'!$C:$C,0))),"",INDEX('Policy Characteristics'!L:L,MATCH($C986,'Policy Characteristics'!$C:$C,0)))</f>
        <v>reduce-fuel-exports.html</v>
      </c>
    </row>
    <row r="987" spans="1:18" x14ac:dyDescent="0.25">
      <c r="A987" s="272" t="str">
        <f>IF(ISBLANK(INDEX('Policy Characteristics'!A:A,MATCH($C987,'Policy Characteristics'!$C:$C,0))),"",INDEX('Policy Characteristics'!A:A,MATCH($C987,'Policy Characteristics'!$C:$C,0)))</f>
        <v>Industry</v>
      </c>
      <c r="B987" s="272" t="str">
        <f>IF(ISBLANK(INDEX('Policy Characteristics'!B:B,MATCH($C987,'Policy Characteristics'!$C:$C,0))),"",INDEX('Policy Characteristics'!B:B,MATCH($C987,'Policy Characteristics'!$C:$C,0)))</f>
        <v>Reduce Fossil Fuel Exports</v>
      </c>
      <c r="C987" s="274" t="str">
        <f t="shared" si="45"/>
        <v>Percent Reduction in Fossil Fuel Exports</v>
      </c>
      <c r="D987" s="6" t="s">
        <v>56</v>
      </c>
      <c r="E987" s="44"/>
      <c r="F987" s="6" t="s">
        <v>99</v>
      </c>
      <c r="G987" s="44"/>
      <c r="H987" s="43">
        <v>454</v>
      </c>
      <c r="I987" s="44" t="s">
        <v>45</v>
      </c>
      <c r="J987" s="274" t="str">
        <f>IF(ISBLANK(INDEX('Policy Characteristics'!D:D,MATCH($C987,'Policy Characteristics'!$C:$C,0))),"",INDEX('Policy Characteristics'!D:D,MATCH($C987,'Policy Characteristics'!$C:$C,0)))</f>
        <v>Percent Reduction in Fossil Fuel Exports</v>
      </c>
      <c r="K987" s="272" t="str">
        <f>IF(ISBLANK(INDEX('Policy Characteristics'!E:E,MATCH($C987,'Policy Characteristics'!$C:$C,0))),"",INDEX('Policy Characteristics'!E:E,MATCH($C987,'Policy Characteristics'!$C:$C,0)))</f>
        <v>indst reduce fossil fuel exports</v>
      </c>
      <c r="L987" s="285">
        <f>IF(ISBLANK(INDEX('Policy Characteristics'!F:F,MATCH($C987,'Policy Characteristics'!$C:$C,0))),"",INDEX('Policy Characteristics'!F:F,MATCH($C987,'Policy Characteristics'!$C:$C,0)))</f>
        <v>0</v>
      </c>
      <c r="M987" s="285">
        <f>IF(ISBLANK(INDEX('Policy Characteristics'!G:G,MATCH($C987,'Policy Characteristics'!$C:$C,0))),"",INDEX('Policy Characteristics'!G:G,MATCH($C987,'Policy Characteristics'!$C:$C,0)))</f>
        <v>1</v>
      </c>
      <c r="N987" s="285">
        <f>IF(ISBLANK(INDEX('Policy Characteristics'!H:H,MATCH($C987,'Policy Characteristics'!$C:$C,0))),"",INDEX('Policy Characteristics'!H:H,MATCH($C987,'Policy Characteristics'!$C:$C,0)))</f>
        <v>0.01</v>
      </c>
      <c r="O987" s="272" t="str">
        <f>IF(ISBLANK(INDEX('Policy Characteristics'!I:I,MATCH($C987,'Policy Characteristics'!$C:$C,0))),"",INDEX('Policy Characteristics'!I:I,MATCH($C987,'Policy Characteristics'!$C:$C,0)))</f>
        <v>% reduction in exports</v>
      </c>
      <c r="P987" s="272"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272" t="str">
        <f>IF(ISBLANK(INDEX('Policy Characteristics'!K:K,MATCH($C987,'Policy Characteristics'!$C:$C,0))),"",INDEX('Policy Characteristics'!K:K,MATCH($C987,'Policy Characteristics'!$C:$C,0)))</f>
        <v/>
      </c>
      <c r="R987" s="272" t="str">
        <f>IF(ISBLANK(INDEX('Policy Characteristics'!L:L,MATCH($C987,'Policy Characteristics'!$C:$C,0))),"",INDEX('Policy Characteristics'!L:L,MATCH($C987,'Policy Characteristics'!$C:$C,0)))</f>
        <v>reduce-fuel-exports.html</v>
      </c>
    </row>
    <row r="988" spans="1:18" x14ac:dyDescent="0.25">
      <c r="A988" s="272" t="str">
        <f>IF(ISBLANK(INDEX('Policy Characteristics'!A:A,MATCH($C988,'Policy Characteristics'!$C:$C,0))),"",INDEX('Policy Characteristics'!A:A,MATCH($C988,'Policy Characteristics'!$C:$C,0)))</f>
        <v>Industry</v>
      </c>
      <c r="B988" s="272" t="str">
        <f>IF(ISBLANK(INDEX('Policy Characteristics'!B:B,MATCH($C988,'Policy Characteristics'!$C:$C,0))),"",INDEX('Policy Characteristics'!B:B,MATCH($C988,'Policy Characteristics'!$C:$C,0)))</f>
        <v>Reduce Fossil Fuel Exports</v>
      </c>
      <c r="C988" s="274" t="str">
        <f t="shared" si="45"/>
        <v>Percent Reduction in Fossil Fuel Exports</v>
      </c>
      <c r="D988" s="6" t="s">
        <v>2529</v>
      </c>
      <c r="E988" s="44"/>
      <c r="F988" s="6" t="s">
        <v>2530</v>
      </c>
      <c r="G988" s="44"/>
      <c r="H988" s="43">
        <v>455</v>
      </c>
      <c r="I988" s="44" t="s">
        <v>45</v>
      </c>
      <c r="J988" s="274" t="str">
        <f>IF(ISBLANK(INDEX('Policy Characteristics'!D:D,MATCH($C988,'Policy Characteristics'!$C:$C,0))),"",INDEX('Policy Characteristics'!D:D,MATCH($C988,'Policy Characteristics'!$C:$C,0)))</f>
        <v>Percent Reduction in Fossil Fuel Exports</v>
      </c>
      <c r="K988" s="272" t="str">
        <f>IF(ISBLANK(INDEX('Policy Characteristics'!E:E,MATCH($C988,'Policy Characteristics'!$C:$C,0))),"",INDEX('Policy Characteristics'!E:E,MATCH($C988,'Policy Characteristics'!$C:$C,0)))</f>
        <v>indst reduce fossil fuel exports</v>
      </c>
      <c r="L988" s="285">
        <f>IF(ISBLANK(INDEX('Policy Characteristics'!F:F,MATCH($C988,'Policy Characteristics'!$C:$C,0))),"",INDEX('Policy Characteristics'!F:F,MATCH($C988,'Policy Characteristics'!$C:$C,0)))</f>
        <v>0</v>
      </c>
      <c r="M988" s="285">
        <f>IF(ISBLANK(INDEX('Policy Characteristics'!G:G,MATCH($C988,'Policy Characteristics'!$C:$C,0))),"",INDEX('Policy Characteristics'!G:G,MATCH($C988,'Policy Characteristics'!$C:$C,0)))</f>
        <v>1</v>
      </c>
      <c r="N988" s="285">
        <f>IF(ISBLANK(INDEX('Policy Characteristics'!H:H,MATCH($C988,'Policy Characteristics'!$C:$C,0))),"",INDEX('Policy Characteristics'!H:H,MATCH($C988,'Policy Characteristics'!$C:$C,0)))</f>
        <v>0.01</v>
      </c>
      <c r="O988" s="272" t="str">
        <f>IF(ISBLANK(INDEX('Policy Characteristics'!I:I,MATCH($C988,'Policy Characteristics'!$C:$C,0))),"",INDEX('Policy Characteristics'!I:I,MATCH($C988,'Policy Characteristics'!$C:$C,0)))</f>
        <v>% reduction in exports</v>
      </c>
      <c r="P988" s="272"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272" t="str">
        <f>IF(ISBLANK(INDEX('Policy Characteristics'!K:K,MATCH($C988,'Policy Characteristics'!$C:$C,0))),"",INDEX('Policy Characteristics'!K:K,MATCH($C988,'Policy Characteristics'!$C:$C,0)))</f>
        <v/>
      </c>
      <c r="R988" s="272" t="str">
        <f>IF(ISBLANK(INDEX('Policy Characteristics'!L:L,MATCH($C988,'Policy Characteristics'!$C:$C,0))),"",INDEX('Policy Characteristics'!L:L,MATCH($C988,'Policy Characteristics'!$C:$C,0)))</f>
        <v>reduce-fuel-exports.html</v>
      </c>
    </row>
    <row r="989" spans="1:18" x14ac:dyDescent="0.25">
      <c r="A989" s="272" t="str">
        <f>IF(ISBLANK(INDEX('Policy Characteristics'!A:A,MATCH($C989,'Policy Characteristics'!$C:$C,0))),"",INDEX('Policy Characteristics'!A:A,MATCH($C989,'Policy Characteristics'!$C:$C,0)))</f>
        <v>Industry</v>
      </c>
      <c r="B989" s="272" t="str">
        <f>IF(ISBLANK(INDEX('Policy Characteristics'!B:B,MATCH($C989,'Policy Characteristics'!$C:$C,0))),"",INDEX('Policy Characteristics'!B:B,MATCH($C989,'Policy Characteristics'!$C:$C,0)))</f>
        <v>Reduce Fossil Fuel Exports</v>
      </c>
      <c r="C989" s="274" t="str">
        <f t="shared" si="45"/>
        <v>Percent Reduction in Fossil Fuel Exports</v>
      </c>
      <c r="D989" s="6" t="s">
        <v>466</v>
      </c>
      <c r="E989" s="44"/>
      <c r="F989" s="6" t="s">
        <v>467</v>
      </c>
      <c r="G989" s="44"/>
      <c r="H989" s="43">
        <v>456</v>
      </c>
      <c r="I989" s="6" t="s">
        <v>46</v>
      </c>
      <c r="J989" s="274" t="str">
        <f>IF(ISBLANK(INDEX('Policy Characteristics'!D:D,MATCH($C989,'Policy Characteristics'!$C:$C,0))),"",INDEX('Policy Characteristics'!D:D,MATCH($C989,'Policy Characteristics'!$C:$C,0)))</f>
        <v>Percent Reduction in Fossil Fuel Exports</v>
      </c>
      <c r="K989" s="272" t="str">
        <f>IF(ISBLANK(INDEX('Policy Characteristics'!E:E,MATCH($C989,'Policy Characteristics'!$C:$C,0))),"",INDEX('Policy Characteristics'!E:E,MATCH($C989,'Policy Characteristics'!$C:$C,0)))</f>
        <v>indst reduce fossil fuel exports</v>
      </c>
      <c r="L989" s="285">
        <f>IF(ISBLANK(INDEX('Policy Characteristics'!F:F,MATCH($C989,'Policy Characteristics'!$C:$C,0))),"",INDEX('Policy Characteristics'!F:F,MATCH($C989,'Policy Characteristics'!$C:$C,0)))</f>
        <v>0</v>
      </c>
      <c r="M989" s="285">
        <f>IF(ISBLANK(INDEX('Policy Characteristics'!G:G,MATCH($C989,'Policy Characteristics'!$C:$C,0))),"",INDEX('Policy Characteristics'!G:G,MATCH($C989,'Policy Characteristics'!$C:$C,0)))</f>
        <v>1</v>
      </c>
      <c r="N989" s="285">
        <f>IF(ISBLANK(INDEX('Policy Characteristics'!H:H,MATCH($C989,'Policy Characteristics'!$C:$C,0))),"",INDEX('Policy Characteristics'!H:H,MATCH($C989,'Policy Characteristics'!$C:$C,0)))</f>
        <v>0.01</v>
      </c>
      <c r="O989" s="272" t="str">
        <f>IF(ISBLANK(INDEX('Policy Characteristics'!I:I,MATCH($C989,'Policy Characteristics'!$C:$C,0))),"",INDEX('Policy Characteristics'!I:I,MATCH($C989,'Policy Characteristics'!$C:$C,0)))</f>
        <v>% reduction in exports</v>
      </c>
      <c r="P989" s="272"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272" t="str">
        <f>IF(ISBLANK(INDEX('Policy Characteristics'!K:K,MATCH($C989,'Policy Characteristics'!$C:$C,0))),"",INDEX('Policy Characteristics'!K:K,MATCH($C989,'Policy Characteristics'!$C:$C,0)))</f>
        <v/>
      </c>
      <c r="R989" s="272" t="str">
        <f>IF(ISBLANK(INDEX('Policy Characteristics'!L:L,MATCH($C989,'Policy Characteristics'!$C:$C,0))),"",INDEX('Policy Characteristics'!L:L,MATCH($C989,'Policy Characteristics'!$C:$C,0)))</f>
        <v>reduce-fuel-exports.html</v>
      </c>
    </row>
    <row r="990" spans="1:18" x14ac:dyDescent="0.25">
      <c r="A990" s="272" t="str">
        <f>IF(ISBLANK(INDEX('Policy Characteristics'!A:A,MATCH($C990,'Policy Characteristics'!$C:$C,0))),"",INDEX('Policy Characteristics'!A:A,MATCH($C990,'Policy Characteristics'!$C:$C,0)))</f>
        <v>Industry</v>
      </c>
      <c r="B990" s="272" t="str">
        <f>IF(ISBLANK(INDEX('Policy Characteristics'!B:B,MATCH($C990,'Policy Characteristics'!$C:$C,0))),"",INDEX('Policy Characteristics'!B:B,MATCH($C990,'Policy Characteristics'!$C:$C,0)))</f>
        <v>Reduce Fossil Fuel Exports</v>
      </c>
      <c r="C990" s="274" t="str">
        <f t="shared" si="45"/>
        <v>Percent Reduction in Fossil Fuel Exports</v>
      </c>
      <c r="D990" s="6" t="s">
        <v>2521</v>
      </c>
      <c r="E990" s="44"/>
      <c r="F990" s="6" t="s">
        <v>2525</v>
      </c>
      <c r="G990" s="44"/>
      <c r="H990" s="43">
        <v>457</v>
      </c>
      <c r="I990" s="44" t="s">
        <v>45</v>
      </c>
      <c r="J990" s="274" t="str">
        <f>IF(ISBLANK(INDEX('Policy Characteristics'!D:D,MATCH($C990,'Policy Characteristics'!$C:$C,0))),"",INDEX('Policy Characteristics'!D:D,MATCH($C990,'Policy Characteristics'!$C:$C,0)))</f>
        <v>Percent Reduction in Fossil Fuel Exports</v>
      </c>
      <c r="K990" s="272" t="str">
        <f>IF(ISBLANK(INDEX('Policy Characteristics'!E:E,MATCH($C990,'Policy Characteristics'!$C:$C,0))),"",INDEX('Policy Characteristics'!E:E,MATCH($C990,'Policy Characteristics'!$C:$C,0)))</f>
        <v>indst reduce fossil fuel exports</v>
      </c>
      <c r="L990" s="285">
        <f>IF(ISBLANK(INDEX('Policy Characteristics'!F:F,MATCH($C990,'Policy Characteristics'!$C:$C,0))),"",INDEX('Policy Characteristics'!F:F,MATCH($C990,'Policy Characteristics'!$C:$C,0)))</f>
        <v>0</v>
      </c>
      <c r="M990" s="285">
        <f>IF(ISBLANK(INDEX('Policy Characteristics'!G:G,MATCH($C990,'Policy Characteristics'!$C:$C,0))),"",INDEX('Policy Characteristics'!G:G,MATCH($C990,'Policy Characteristics'!$C:$C,0)))</f>
        <v>1</v>
      </c>
      <c r="N990" s="285">
        <f>IF(ISBLANK(INDEX('Policy Characteristics'!H:H,MATCH($C990,'Policy Characteristics'!$C:$C,0))),"",INDEX('Policy Characteristics'!H:H,MATCH($C990,'Policy Characteristics'!$C:$C,0)))</f>
        <v>0.01</v>
      </c>
      <c r="O990" s="272" t="str">
        <f>IF(ISBLANK(INDEX('Policy Characteristics'!I:I,MATCH($C990,'Policy Characteristics'!$C:$C,0))),"",INDEX('Policy Characteristics'!I:I,MATCH($C990,'Policy Characteristics'!$C:$C,0)))</f>
        <v>% reduction in exports</v>
      </c>
      <c r="P990" s="272"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272" t="str">
        <f>IF(ISBLANK(INDEX('Policy Characteristics'!K:K,MATCH($C990,'Policy Characteristics'!$C:$C,0))),"",INDEX('Policy Characteristics'!K:K,MATCH($C990,'Policy Characteristics'!$C:$C,0)))</f>
        <v/>
      </c>
      <c r="R990" s="272" t="str">
        <f>IF(ISBLANK(INDEX('Policy Characteristics'!L:L,MATCH($C990,'Policy Characteristics'!$C:$C,0))),"",INDEX('Policy Characteristics'!L:L,MATCH($C990,'Policy Characteristics'!$C:$C,0)))</f>
        <v>reduce-fuel-exports.html</v>
      </c>
    </row>
    <row r="991" spans="1:18" x14ac:dyDescent="0.25">
      <c r="A991" s="272" t="str">
        <f>IF(ISBLANK(INDEX('Policy Characteristics'!A:A,MATCH($C991,'Policy Characteristics'!$C:$C,0))),"",INDEX('Policy Characteristics'!A:A,MATCH($C991,'Policy Characteristics'!$C:$C,0)))</f>
        <v>Industry</v>
      </c>
      <c r="B991" s="272" t="str">
        <f>IF(ISBLANK(INDEX('Policy Characteristics'!B:B,MATCH($C991,'Policy Characteristics'!$C:$C,0))),"",INDEX('Policy Characteristics'!B:B,MATCH($C991,'Policy Characteristics'!$C:$C,0)))</f>
        <v>Reduce Fossil Fuel Exports</v>
      </c>
      <c r="C991" s="274" t="str">
        <f t="shared" si="45"/>
        <v>Percent Reduction in Fossil Fuel Exports</v>
      </c>
      <c r="D991" s="6" t="s">
        <v>2531</v>
      </c>
      <c r="E991" s="44"/>
      <c r="F991" s="6" t="s">
        <v>2532</v>
      </c>
      <c r="G991" s="44"/>
      <c r="H991" s="43">
        <v>458</v>
      </c>
      <c r="I991" s="44" t="s">
        <v>45</v>
      </c>
      <c r="J991" s="274" t="str">
        <f>IF(ISBLANK(INDEX('Policy Characteristics'!D:D,MATCH($C991,'Policy Characteristics'!$C:$C,0))),"",INDEX('Policy Characteristics'!D:D,MATCH($C991,'Policy Characteristics'!$C:$C,0)))</f>
        <v>Percent Reduction in Fossil Fuel Exports</v>
      </c>
      <c r="K991" s="272" t="str">
        <f>IF(ISBLANK(INDEX('Policy Characteristics'!E:E,MATCH($C991,'Policy Characteristics'!$C:$C,0))),"",INDEX('Policy Characteristics'!E:E,MATCH($C991,'Policy Characteristics'!$C:$C,0)))</f>
        <v>indst reduce fossil fuel exports</v>
      </c>
      <c r="L991" s="285">
        <f>IF(ISBLANK(INDEX('Policy Characteristics'!F:F,MATCH($C991,'Policy Characteristics'!$C:$C,0))),"",INDEX('Policy Characteristics'!F:F,MATCH($C991,'Policy Characteristics'!$C:$C,0)))</f>
        <v>0</v>
      </c>
      <c r="M991" s="285">
        <f>IF(ISBLANK(INDEX('Policy Characteristics'!G:G,MATCH($C991,'Policy Characteristics'!$C:$C,0))),"",INDEX('Policy Characteristics'!G:G,MATCH($C991,'Policy Characteristics'!$C:$C,0)))</f>
        <v>1</v>
      </c>
      <c r="N991" s="285">
        <f>IF(ISBLANK(INDEX('Policy Characteristics'!H:H,MATCH($C991,'Policy Characteristics'!$C:$C,0))),"",INDEX('Policy Characteristics'!H:H,MATCH($C991,'Policy Characteristics'!$C:$C,0)))</f>
        <v>0.01</v>
      </c>
      <c r="O991" s="272" t="str">
        <f>IF(ISBLANK(INDEX('Policy Characteristics'!I:I,MATCH($C991,'Policy Characteristics'!$C:$C,0))),"",INDEX('Policy Characteristics'!I:I,MATCH($C991,'Policy Characteristics'!$C:$C,0)))</f>
        <v>% reduction in exports</v>
      </c>
      <c r="P991" s="272"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272" t="str">
        <f>IF(ISBLANK(INDEX('Policy Characteristics'!K:K,MATCH($C991,'Policy Characteristics'!$C:$C,0))),"",INDEX('Policy Characteristics'!K:K,MATCH($C991,'Policy Characteristics'!$C:$C,0)))</f>
        <v/>
      </c>
      <c r="R991" s="272" t="str">
        <f>IF(ISBLANK(INDEX('Policy Characteristics'!L:L,MATCH($C991,'Policy Characteristics'!$C:$C,0))),"",INDEX('Policy Characteristics'!L:L,MATCH($C991,'Policy Characteristics'!$C:$C,0)))</f>
        <v>reduce-fuel-exports.html</v>
      </c>
    </row>
    <row r="992" spans="1:18" x14ac:dyDescent="0.25">
      <c r="A992" s="272" t="str">
        <f>IF(ISBLANK(INDEX('Policy Characteristics'!A:A,MATCH($C992,'Policy Characteristics'!$C:$C,0))),"",INDEX('Policy Characteristics'!A:A,MATCH($C992,'Policy Characteristics'!$C:$C,0)))</f>
        <v>Industry</v>
      </c>
      <c r="B992" s="272" t="str">
        <f>IF(ISBLANK(INDEX('Policy Characteristics'!B:B,MATCH($C992,'Policy Characteristics'!$C:$C,0))),"",INDEX('Policy Characteristics'!B:B,MATCH($C992,'Policy Characteristics'!$C:$C,0)))</f>
        <v>Reduce Fossil Fuel Exports</v>
      </c>
      <c r="C992" s="274" t="str">
        <f t="shared" si="45"/>
        <v>Percent Reduction in Fossil Fuel Exports</v>
      </c>
      <c r="D992" s="6" t="s">
        <v>2522</v>
      </c>
      <c r="E992" s="44"/>
      <c r="F992" s="6" t="s">
        <v>2526</v>
      </c>
      <c r="G992" s="44"/>
      <c r="H992" s="43">
        <v>459</v>
      </c>
      <c r="I992" s="44" t="s">
        <v>45</v>
      </c>
      <c r="J992" s="274" t="str">
        <f>IF(ISBLANK(INDEX('Policy Characteristics'!D:D,MATCH($C992,'Policy Characteristics'!$C:$C,0))),"",INDEX('Policy Characteristics'!D:D,MATCH($C992,'Policy Characteristics'!$C:$C,0)))</f>
        <v>Percent Reduction in Fossil Fuel Exports</v>
      </c>
      <c r="K992" s="272" t="str">
        <f>IF(ISBLANK(INDEX('Policy Characteristics'!E:E,MATCH($C992,'Policy Characteristics'!$C:$C,0))),"",INDEX('Policy Characteristics'!E:E,MATCH($C992,'Policy Characteristics'!$C:$C,0)))</f>
        <v>indst reduce fossil fuel exports</v>
      </c>
      <c r="L992" s="285">
        <f>IF(ISBLANK(INDEX('Policy Characteristics'!F:F,MATCH($C992,'Policy Characteristics'!$C:$C,0))),"",INDEX('Policy Characteristics'!F:F,MATCH($C992,'Policy Characteristics'!$C:$C,0)))</f>
        <v>0</v>
      </c>
      <c r="M992" s="285">
        <f>IF(ISBLANK(INDEX('Policy Characteristics'!G:G,MATCH($C992,'Policy Characteristics'!$C:$C,0))),"",INDEX('Policy Characteristics'!G:G,MATCH($C992,'Policy Characteristics'!$C:$C,0)))</f>
        <v>1</v>
      </c>
      <c r="N992" s="285">
        <f>IF(ISBLANK(INDEX('Policy Characteristics'!H:H,MATCH($C992,'Policy Characteristics'!$C:$C,0))),"",INDEX('Policy Characteristics'!H:H,MATCH($C992,'Policy Characteristics'!$C:$C,0)))</f>
        <v>0.01</v>
      </c>
      <c r="O992" s="272" t="str">
        <f>IF(ISBLANK(INDEX('Policy Characteristics'!I:I,MATCH($C992,'Policy Characteristics'!$C:$C,0))),"",INDEX('Policy Characteristics'!I:I,MATCH($C992,'Policy Characteristics'!$C:$C,0)))</f>
        <v>% reduction in exports</v>
      </c>
      <c r="P992" s="272"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272" t="str">
        <f>IF(ISBLANK(INDEX('Policy Characteristics'!K:K,MATCH($C992,'Policy Characteristics'!$C:$C,0))),"",INDEX('Policy Characteristics'!K:K,MATCH($C992,'Policy Characteristics'!$C:$C,0)))</f>
        <v/>
      </c>
      <c r="R992" s="272" t="str">
        <f>IF(ISBLANK(INDEX('Policy Characteristics'!L:L,MATCH($C992,'Policy Characteristics'!$C:$C,0))),"",INDEX('Policy Characteristics'!L:L,MATCH($C992,'Policy Characteristics'!$C:$C,0)))</f>
        <v>reduce-fuel-exports.html</v>
      </c>
    </row>
    <row r="993" spans="1:18" x14ac:dyDescent="0.25">
      <c r="A993" s="272" t="str">
        <f>IF(ISBLANK(INDEX('Policy Characteristics'!A:A,MATCH($C993,'Policy Characteristics'!$C:$C,0))),"",INDEX('Policy Characteristics'!A:A,MATCH($C993,'Policy Characteristics'!$C:$C,0)))</f>
        <v>Agriculture, Land Use, and Forestry</v>
      </c>
      <c r="B993" s="272" t="str">
        <f>IF(ISBLANK(INDEX('Policy Characteristics'!B:B,MATCH($C993,'Policy Characteristics'!$C:$C,0))),"",INDEX('Policy Characteristics'!B:B,MATCH($C993,'Policy Characteristics'!$C:$C,0)))</f>
        <v>Afforestation and Reforestation</v>
      </c>
      <c r="C993" s="275" t="s">
        <v>452</v>
      </c>
      <c r="D993" s="44"/>
      <c r="E993" s="44"/>
      <c r="F993" s="44"/>
      <c r="G993" s="44"/>
      <c r="H993" s="43">
        <v>60</v>
      </c>
      <c r="I993" s="44" t="s">
        <v>45</v>
      </c>
      <c r="J993" s="274" t="str">
        <f>IF(ISBLANK(INDEX('Policy Characteristics'!D:D,MATCH($C993,'Policy Characteristics'!$C:$C,0))),"",INDEX('Policy Characteristics'!D:D,MATCH($C993,'Policy Characteristics'!$C:$C,0)))</f>
        <v>Afforestation and Reforestation</v>
      </c>
      <c r="K993" s="272" t="str">
        <f>IF(ISBLANK(INDEX('Policy Characteristics'!E:E,MATCH($C993,'Policy Characteristics'!$C:$C,0))),"",INDEX('Policy Characteristics'!E:E,MATCH($C993,'Policy Characteristics'!$C:$C,0)))</f>
        <v>land afforestation and reforestation</v>
      </c>
      <c r="L993" s="285">
        <f>IF(ISBLANK(INDEX('Policy Characteristics'!F:F,MATCH($C993,'Policy Characteristics'!$C:$C,0))),"",INDEX('Policy Characteristics'!F:F,MATCH($C993,'Policy Characteristics'!$C:$C,0)))</f>
        <v>0</v>
      </c>
      <c r="M993" s="285">
        <f>IF(ISBLANK(INDEX('Policy Characteristics'!G:G,MATCH($C993,'Policy Characteristics'!$C:$C,0))),"",INDEX('Policy Characteristics'!G:G,MATCH($C993,'Policy Characteristics'!$C:$C,0)))</f>
        <v>1</v>
      </c>
      <c r="N993" s="285">
        <f>IF(ISBLANK(INDEX('Policy Characteristics'!H:H,MATCH($C993,'Policy Characteristics'!$C:$C,0))),"",INDEX('Policy Characteristics'!H:H,MATCH($C993,'Policy Characteristics'!$C:$C,0)))</f>
        <v>0.01</v>
      </c>
      <c r="O993" s="272" t="str">
        <f>IF(ISBLANK(INDEX('Policy Characteristics'!I:I,MATCH($C993,'Policy Characteristics'!$C:$C,0))),"",INDEX('Policy Characteristics'!I:I,MATCH($C993,'Policy Characteristics'!$C:$C,0)))</f>
        <v>% of potential achieved</v>
      </c>
      <c r="P993" s="272"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272" t="str">
        <f>IF(ISBLANK(INDEX('Policy Characteristics'!K:K,MATCH($C993,'Policy Characteristics'!$C:$C,0))),"",INDEX('Policy Characteristics'!K:K,MATCH($C993,'Policy Characteristics'!$C:$C,0)))</f>
        <v>lulucf.html#aff-ref</v>
      </c>
      <c r="R993" s="272" t="str">
        <f>IF(ISBLANK(INDEX('Policy Characteristics'!L:L,MATCH($C993,'Policy Characteristics'!$C:$C,0))),"",INDEX('Policy Characteristics'!L:L,MATCH($C993,'Policy Characteristics'!$C:$C,0)))</f>
        <v>afforestation-and-reforestation.html</v>
      </c>
    </row>
    <row r="994" spans="1:18" x14ac:dyDescent="0.25">
      <c r="A994" s="272" t="str">
        <f>IF(ISBLANK(INDEX('Policy Characteristics'!A:A,MATCH($C994,'Policy Characteristics'!$C:$C,0))),"",INDEX('Policy Characteristics'!A:A,MATCH($C994,'Policy Characteristics'!$C:$C,0)))</f>
        <v>Agriculture, Land Use, and Forestry</v>
      </c>
      <c r="B994" s="272" t="str">
        <f>IF(ISBLANK(INDEX('Policy Characteristics'!B:B,MATCH($C994,'Policy Characteristics'!$C:$C,0))),"",INDEX('Policy Characteristics'!B:B,MATCH($C994,'Policy Characteristics'!$C:$C,0)))</f>
        <v>Avoid Deforestation</v>
      </c>
      <c r="C994" s="275" t="s">
        <v>461</v>
      </c>
      <c r="D994" s="44"/>
      <c r="E994" s="44"/>
      <c r="F994" s="44"/>
      <c r="G994" s="44"/>
      <c r="H994" s="43">
        <v>705</v>
      </c>
      <c r="I994" s="6" t="s">
        <v>46</v>
      </c>
      <c r="J994" s="274" t="str">
        <f>IF(ISBLANK(INDEX('Policy Characteristics'!D:D,MATCH($C994,'Policy Characteristics'!$C:$C,0))),"",INDEX('Policy Characteristics'!D:D,MATCH($C994,'Policy Characteristics'!$C:$C,0)))</f>
        <v>Avoid Deforestation</v>
      </c>
      <c r="K994" s="272" t="str">
        <f>IF(ISBLANK(INDEX('Policy Characteristics'!E:E,MATCH($C994,'Policy Characteristics'!$C:$C,0))),"",INDEX('Policy Characteristics'!E:E,MATCH($C994,'Policy Characteristics'!$C:$C,0)))</f>
        <v>land avoid deforestation</v>
      </c>
      <c r="L994" s="285">
        <f>IF(ISBLANK(INDEX('Policy Characteristics'!F:F,MATCH($C994,'Policy Characteristics'!$C:$C,0))),"",INDEX('Policy Characteristics'!F:F,MATCH($C994,'Policy Characteristics'!$C:$C,0)))</f>
        <v>0</v>
      </c>
      <c r="M994" s="285">
        <f>IF(ISBLANK(INDEX('Policy Characteristics'!G:G,MATCH($C994,'Policy Characteristics'!$C:$C,0))),"",INDEX('Policy Characteristics'!G:G,MATCH($C994,'Policy Characteristics'!$C:$C,0)))</f>
        <v>1</v>
      </c>
      <c r="N994" s="285">
        <f>IF(ISBLANK(INDEX('Policy Characteristics'!H:H,MATCH($C994,'Policy Characteristics'!$C:$C,0))),"",INDEX('Policy Characteristics'!H:H,MATCH($C994,'Policy Characteristics'!$C:$C,0)))</f>
        <v>0.01</v>
      </c>
      <c r="O994" s="272" t="str">
        <f>IF(ISBLANK(INDEX('Policy Characteristics'!I:I,MATCH($C994,'Policy Characteristics'!$C:$C,0))),"",INDEX('Policy Characteristics'!I:I,MATCH($C994,'Policy Characteristics'!$C:$C,0)))</f>
        <v>% of potential achieved</v>
      </c>
      <c r="P994" s="272" t="str">
        <f>IF(ISBLANK(INDEX('Policy Characteristics'!J:J,MATCH($C994,'Policy Characteristics'!$C:$C,0))),"",INDEX('Policy Characteristics'!J:J,MATCH($C994,'Policy Characteristics'!$C:$C,0)))</f>
        <v/>
      </c>
      <c r="Q994" s="272" t="str">
        <f>IF(ISBLANK(INDEX('Policy Characteristics'!K:K,MATCH($C994,'Policy Characteristics'!$C:$C,0))),"",INDEX('Policy Characteristics'!K:K,MATCH($C994,'Policy Characteristics'!$C:$C,0)))</f>
        <v>lulucf.html#avoid-def</v>
      </c>
      <c r="R994" s="272" t="str">
        <f>IF(ISBLANK(INDEX('Policy Characteristics'!L:L,MATCH($C994,'Policy Characteristics'!$C:$C,0))),"",INDEX('Policy Characteristics'!L:L,MATCH($C994,'Policy Characteristics'!$C:$C,0)))</f>
        <v>avoid-deforestation.html</v>
      </c>
    </row>
    <row r="995" spans="1:18" x14ac:dyDescent="0.25">
      <c r="A995" s="272" t="str">
        <f>IF(ISBLANK(INDEX('Policy Characteristics'!A:A,MATCH($C995,'Policy Characteristics'!$C:$C,0))),"",INDEX('Policy Characteristics'!A:A,MATCH($C995,'Policy Characteristics'!$C:$C,0)))</f>
        <v>Agriculture, Land Use, and Forestry</v>
      </c>
      <c r="B995" s="272" t="str">
        <f>IF(ISBLANK(INDEX('Policy Characteristics'!B:B,MATCH($C995,'Policy Characteristics'!$C:$C,0))),"",INDEX('Policy Characteristics'!B:B,MATCH($C995,'Policy Characteristics'!$C:$C,0)))</f>
        <v>Forest Restoration</v>
      </c>
      <c r="C995" s="275" t="s">
        <v>458</v>
      </c>
      <c r="D995" s="44"/>
      <c r="E995" s="44"/>
      <c r="F995" s="44"/>
      <c r="G995" s="44"/>
      <c r="H995" s="43">
        <v>177</v>
      </c>
      <c r="I995" s="6" t="s">
        <v>46</v>
      </c>
      <c r="J995" s="274" t="str">
        <f>IF(ISBLANK(INDEX('Policy Characteristics'!D:D,MATCH($C995,'Policy Characteristics'!$C:$C,0))),"",INDEX('Policy Characteristics'!D:D,MATCH($C995,'Policy Characteristics'!$C:$C,0)))</f>
        <v>Forest Restoration</v>
      </c>
      <c r="K995" s="272" t="str">
        <f>IF(ISBLANK(INDEX('Policy Characteristics'!E:E,MATCH($C995,'Policy Characteristics'!$C:$C,0))),"",INDEX('Policy Characteristics'!E:E,MATCH($C995,'Policy Characteristics'!$C:$C,0)))</f>
        <v>land forest restoration</v>
      </c>
      <c r="L995" s="285">
        <f>IF(ISBLANK(INDEX('Policy Characteristics'!F:F,MATCH($C995,'Policy Characteristics'!$C:$C,0))),"",INDEX('Policy Characteristics'!F:F,MATCH($C995,'Policy Characteristics'!$C:$C,0)))</f>
        <v>0</v>
      </c>
      <c r="M995" s="285">
        <f>IF(ISBLANK(INDEX('Policy Characteristics'!G:G,MATCH($C995,'Policy Characteristics'!$C:$C,0))),"",INDEX('Policy Characteristics'!G:G,MATCH($C995,'Policy Characteristics'!$C:$C,0)))</f>
        <v>1</v>
      </c>
      <c r="N995" s="285">
        <f>IF(ISBLANK(INDEX('Policy Characteristics'!H:H,MATCH($C995,'Policy Characteristics'!$C:$C,0))),"",INDEX('Policy Characteristics'!H:H,MATCH($C995,'Policy Characteristics'!$C:$C,0)))</f>
        <v>0.01</v>
      </c>
      <c r="O995" s="272" t="str">
        <f>IF(ISBLANK(INDEX('Policy Characteristics'!I:I,MATCH($C995,'Policy Characteristics'!$C:$C,0))),"",INDEX('Policy Characteristics'!I:I,MATCH($C995,'Policy Characteristics'!$C:$C,0)))</f>
        <v>% of potential achieved</v>
      </c>
      <c r="P995" s="272" t="str">
        <f>IF(ISBLANK(INDEX('Policy Characteristics'!J:J,MATCH($C995,'Policy Characteristics'!$C:$C,0))),"",INDEX('Policy Characteristics'!J:J,MATCH($C995,'Policy Characteristics'!$C:$C,0)))</f>
        <v/>
      </c>
      <c r="Q995" s="272" t="str">
        <f>IF(ISBLANK(INDEX('Policy Characteristics'!K:K,MATCH($C995,'Policy Characteristics'!$C:$C,0))),"",INDEX('Policy Characteristics'!K:K,MATCH($C995,'Policy Characteristics'!$C:$C,0)))</f>
        <v/>
      </c>
      <c r="R995" s="272" t="str">
        <f>IF(ISBLANK(INDEX('Policy Characteristics'!L:L,MATCH($C995,'Policy Characteristics'!$C:$C,0))),"",INDEX('Policy Characteristics'!L:L,MATCH($C995,'Policy Characteristics'!$C:$C,0)))</f>
        <v>forest-restoration.html</v>
      </c>
    </row>
    <row r="996" spans="1:18" x14ac:dyDescent="0.25">
      <c r="A996" s="272" t="str">
        <f>IF(ISBLANK(INDEX('Policy Characteristics'!A:A,MATCH($C996,'Policy Characteristics'!$C:$C,0))),"",INDEX('Policy Characteristics'!A:A,MATCH($C996,'Policy Characteristics'!$C:$C,0)))</f>
        <v>Agriculture, Land Use, and Forestry</v>
      </c>
      <c r="B996" s="272" t="str">
        <f>IF(ISBLANK(INDEX('Policy Characteristics'!B:B,MATCH($C996,'Policy Characteristics'!$C:$C,0))),"",INDEX('Policy Characteristics'!B:B,MATCH($C996,'Policy Characteristics'!$C:$C,0)))</f>
        <v>Forest Set-Asides</v>
      </c>
      <c r="C996" s="275" t="s">
        <v>453</v>
      </c>
      <c r="D996" s="44"/>
      <c r="E996" s="44"/>
      <c r="F996" s="44"/>
      <c r="G996" s="44"/>
      <c r="H996" s="43">
        <v>61</v>
      </c>
      <c r="I996" s="44" t="s">
        <v>45</v>
      </c>
      <c r="J996" s="274" t="str">
        <f>IF(ISBLANK(INDEX('Policy Characteristics'!D:D,MATCH($C996,'Policy Characteristics'!$C:$C,0))),"",INDEX('Policy Characteristics'!D:D,MATCH($C996,'Policy Characteristics'!$C:$C,0)))</f>
        <v>Forest Set-Asides</v>
      </c>
      <c r="K996" s="272" t="str">
        <f>IF(ISBLANK(INDEX('Policy Characteristics'!E:E,MATCH($C996,'Policy Characteristics'!$C:$C,0))),"",INDEX('Policy Characteristics'!E:E,MATCH($C996,'Policy Characteristics'!$C:$C,0)))</f>
        <v>land forest set asides</v>
      </c>
      <c r="L996" s="285">
        <f>IF(ISBLANK(INDEX('Policy Characteristics'!F:F,MATCH($C996,'Policy Characteristics'!$C:$C,0))),"",INDEX('Policy Characteristics'!F:F,MATCH($C996,'Policy Characteristics'!$C:$C,0)))</f>
        <v>0</v>
      </c>
      <c r="M996" s="285">
        <f>IF(ISBLANK(INDEX('Policy Characteristics'!G:G,MATCH($C996,'Policy Characteristics'!$C:$C,0))),"",INDEX('Policy Characteristics'!G:G,MATCH($C996,'Policy Characteristics'!$C:$C,0)))</f>
        <v>1</v>
      </c>
      <c r="N996" s="285">
        <f>IF(ISBLANK(INDEX('Policy Characteristics'!H:H,MATCH($C996,'Policy Characteristics'!$C:$C,0))),"",INDEX('Policy Characteristics'!H:H,MATCH($C996,'Policy Characteristics'!$C:$C,0)))</f>
        <v>0.01</v>
      </c>
      <c r="O996" s="272" t="str">
        <f>IF(ISBLANK(INDEX('Policy Characteristics'!I:I,MATCH($C996,'Policy Characteristics'!$C:$C,0))),"",INDEX('Policy Characteristics'!I:I,MATCH($C996,'Policy Characteristics'!$C:$C,0)))</f>
        <v>% of potential achieved</v>
      </c>
      <c r="P996" s="272"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272" t="str">
        <f>IF(ISBLANK(INDEX('Policy Characteristics'!K:K,MATCH($C996,'Policy Characteristics'!$C:$C,0))),"",INDEX('Policy Characteristics'!K:K,MATCH($C996,'Policy Characteristics'!$C:$C,0)))</f>
        <v>lulucf.html#set-asides</v>
      </c>
      <c r="R996" s="272" t="str">
        <f>IF(ISBLANK(INDEX('Policy Characteristics'!L:L,MATCH($C996,'Policy Characteristics'!$C:$C,0))),"",INDEX('Policy Characteristics'!L:L,MATCH($C996,'Policy Characteristics'!$C:$C,0)))</f>
        <v>forest-set-asides.html</v>
      </c>
    </row>
    <row r="997" spans="1:18" x14ac:dyDescent="0.25">
      <c r="A997" s="272" t="str">
        <f>IF(ISBLANK(INDEX('Policy Characteristics'!A:A,MATCH($C997,'Policy Characteristics'!$C:$C,0))),"",INDEX('Policy Characteristics'!A:A,MATCH($C997,'Policy Characteristics'!$C:$C,0)))</f>
        <v>Agriculture, Land Use, and Forestry</v>
      </c>
      <c r="B997" s="272" t="str">
        <f>IF(ISBLANK(INDEX('Policy Characteristics'!B:B,MATCH($C997,'Policy Characteristics'!$C:$C,0))),"",INDEX('Policy Characteristics'!B:B,MATCH($C997,'Policy Characteristics'!$C:$C,0)))</f>
        <v>Cropland and Rice Measures</v>
      </c>
      <c r="C997" s="275" t="s">
        <v>2860</v>
      </c>
      <c r="D997" s="44"/>
      <c r="E997" s="44"/>
      <c r="F997" s="44"/>
      <c r="G997" s="44"/>
      <c r="H997" s="43">
        <v>62</v>
      </c>
      <c r="I997" s="44" t="s">
        <v>45</v>
      </c>
      <c r="J997" s="274" t="str">
        <f>IF(ISBLANK(INDEX('Policy Characteristics'!D:D,MATCH($C997,'Policy Characteristics'!$C:$C,0))),"",INDEX('Policy Characteristics'!D:D,MATCH($C997,'Policy Characteristics'!$C:$C,0)))</f>
        <v>Cropland and Rice Measures</v>
      </c>
      <c r="K997" s="272" t="str">
        <f>IF(ISBLANK(INDEX('Policy Characteristics'!E:E,MATCH($C997,'Policy Characteristics'!$C:$C,0))),"",INDEX('Policy Characteristics'!E:E,MATCH($C997,'Policy Characteristics'!$C:$C,0)))</f>
        <v>indst cropland and rice measures</v>
      </c>
      <c r="L997" s="285">
        <f>IF(ISBLANK(INDEX('Policy Characteristics'!F:F,MATCH($C997,'Policy Characteristics'!$C:$C,0))),"",INDEX('Policy Characteristics'!F:F,MATCH($C997,'Policy Characteristics'!$C:$C,0)))</f>
        <v>0</v>
      </c>
      <c r="M997" s="285">
        <f>IF(ISBLANK(INDEX('Policy Characteristics'!G:G,MATCH($C997,'Policy Characteristics'!$C:$C,0))),"",INDEX('Policy Characteristics'!G:G,MATCH($C997,'Policy Characteristics'!$C:$C,0)))</f>
        <v>1</v>
      </c>
      <c r="N997" s="285">
        <f>IF(ISBLANK(INDEX('Policy Characteristics'!H:H,MATCH($C997,'Policy Characteristics'!$C:$C,0))),"",INDEX('Policy Characteristics'!H:H,MATCH($C997,'Policy Characteristics'!$C:$C,0)))</f>
        <v>0.01</v>
      </c>
      <c r="O997" s="272" t="str">
        <f>IF(ISBLANK(INDEX('Policy Characteristics'!I:I,MATCH($C997,'Policy Characteristics'!$C:$C,0))),"",INDEX('Policy Characteristics'!I:I,MATCH($C997,'Policy Characteristics'!$C:$C,0)))</f>
        <v>% of potential achieved</v>
      </c>
      <c r="P997" s="272"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272" t="str">
        <f>IF(ISBLANK(INDEX('Policy Characteristics'!K:K,MATCH($C997,'Policy Characteristics'!$C:$C,0))),"",INDEX('Policy Characteristics'!K:K,MATCH($C997,'Policy Characteristics'!$C:$C,0)))</f>
        <v>industry-ag-main.html#cropland</v>
      </c>
      <c r="R997" s="272" t="str">
        <f>IF(ISBLANK(INDEX('Policy Characteristics'!L:L,MATCH($C997,'Policy Characteristics'!$C:$C,0))),"",INDEX('Policy Characteristics'!L:L,MATCH($C997,'Policy Characteristics'!$C:$C,0)))</f>
        <v>cropland-management.html</v>
      </c>
    </row>
    <row r="998" spans="1:18" x14ac:dyDescent="0.25">
      <c r="A998" s="272" t="str">
        <f>IF(ISBLANK(INDEX('Policy Characteristics'!A:A,MATCH($C998,'Policy Characteristics'!$C:$C,0))),"",INDEX('Policy Characteristics'!A:A,MATCH($C998,'Policy Characteristics'!$C:$C,0)))</f>
        <v>Agriculture, Land Use, and Forestry</v>
      </c>
      <c r="B998" s="272" t="str">
        <f>IF(ISBLANK(INDEX('Policy Characteristics'!B:B,MATCH($C998,'Policy Characteristics'!$C:$C,0))),"",INDEX('Policy Characteristics'!B:B,MATCH($C998,'Policy Characteristics'!$C:$C,0)))</f>
        <v>Improved Forest Management</v>
      </c>
      <c r="C998" s="275" t="s">
        <v>454</v>
      </c>
      <c r="D998" s="44"/>
      <c r="E998" s="44"/>
      <c r="F998" s="44"/>
      <c r="G998" s="44"/>
      <c r="H998" s="43">
        <v>63</v>
      </c>
      <c r="I998" s="44" t="s">
        <v>45</v>
      </c>
      <c r="J998" s="274" t="str">
        <f>IF(ISBLANK(INDEX('Policy Characteristics'!D:D,MATCH($C998,'Policy Characteristics'!$C:$C,0))),"",INDEX('Policy Characteristics'!D:D,MATCH($C998,'Policy Characteristics'!$C:$C,0)))</f>
        <v>Improved Forest Management</v>
      </c>
      <c r="K998" s="272" t="str">
        <f>IF(ISBLANK(INDEX('Policy Characteristics'!E:E,MATCH($C998,'Policy Characteristics'!$C:$C,0))),"",INDEX('Policy Characteristics'!E:E,MATCH($C998,'Policy Characteristics'!$C:$C,0)))</f>
        <v>land forest management</v>
      </c>
      <c r="L998" s="285">
        <f>IF(ISBLANK(INDEX('Policy Characteristics'!F:F,MATCH($C998,'Policy Characteristics'!$C:$C,0))),"",INDEX('Policy Characteristics'!F:F,MATCH($C998,'Policy Characteristics'!$C:$C,0)))</f>
        <v>0</v>
      </c>
      <c r="M998" s="285">
        <f>IF(ISBLANK(INDEX('Policy Characteristics'!G:G,MATCH($C998,'Policy Characteristics'!$C:$C,0))),"",INDEX('Policy Characteristics'!G:G,MATCH($C998,'Policy Characteristics'!$C:$C,0)))</f>
        <v>1</v>
      </c>
      <c r="N998" s="285">
        <f>IF(ISBLANK(INDEX('Policy Characteristics'!H:H,MATCH($C998,'Policy Characteristics'!$C:$C,0))),"",INDEX('Policy Characteristics'!H:H,MATCH($C998,'Policy Characteristics'!$C:$C,0)))</f>
        <v>0.01</v>
      </c>
      <c r="O998" s="272" t="str">
        <f>IF(ISBLANK(INDEX('Policy Characteristics'!I:I,MATCH($C998,'Policy Characteristics'!$C:$C,0))),"",INDEX('Policy Characteristics'!I:I,MATCH($C998,'Policy Characteristics'!$C:$C,0)))</f>
        <v>% of potential achieved</v>
      </c>
      <c r="P998" s="272"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272" t="str">
        <f>IF(ISBLANK(INDEX('Policy Characteristics'!K:K,MATCH($C998,'Policy Characteristics'!$C:$C,0))),"",INDEX('Policy Characteristics'!K:K,MATCH($C998,'Policy Characteristics'!$C:$C,0)))</f>
        <v>lulucf.html#forest-mgmt</v>
      </c>
      <c r="R998" s="272" t="str">
        <f>IF(ISBLANK(INDEX('Policy Characteristics'!L:L,MATCH($C998,'Policy Characteristics'!$C:$C,0))),"",INDEX('Policy Characteristics'!L:L,MATCH($C998,'Policy Characteristics'!$C:$C,0)))</f>
        <v>improved-forest-management.html</v>
      </c>
    </row>
    <row r="999" spans="1:18" x14ac:dyDescent="0.25">
      <c r="A999" s="272" t="str">
        <f>IF(ISBLANK(INDEX('Policy Characteristics'!A:A,MATCH($C999,'Policy Characteristics'!$C:$C,0))),"",INDEX('Policy Characteristics'!A:A,MATCH($C999,'Policy Characteristics'!$C:$C,0)))</f>
        <v>Agriculture, Land Use, and Forestry</v>
      </c>
      <c r="B999" s="272" t="str">
        <f>IF(ISBLANK(INDEX('Policy Characteristics'!B:B,MATCH($C999,'Policy Characteristics'!$C:$C,0))),"",INDEX('Policy Characteristics'!B:B,MATCH($C999,'Policy Characteristics'!$C:$C,0)))</f>
        <v>Livestock Measures</v>
      </c>
      <c r="C999" s="275" t="s">
        <v>2894</v>
      </c>
      <c r="D999" s="44"/>
      <c r="E999" s="44"/>
      <c r="F999" s="44"/>
      <c r="G999" s="44"/>
      <c r="H999" s="43">
        <v>64</v>
      </c>
      <c r="I999" s="44" t="s">
        <v>45</v>
      </c>
      <c r="J999" s="274" t="str">
        <f>IF(ISBLANK(INDEX('Policy Characteristics'!D:D,MATCH($C999,'Policy Characteristics'!$C:$C,0))),"",INDEX('Policy Characteristics'!D:D,MATCH($C999,'Policy Characteristics'!$C:$C,0)))</f>
        <v>Livestock Measures</v>
      </c>
      <c r="K999" s="272" t="str">
        <f>IF(ISBLANK(INDEX('Policy Characteristics'!E:E,MATCH($C999,'Policy Characteristics'!$C:$C,0))),"",INDEX('Policy Characteristics'!E:E,MATCH($C999,'Policy Characteristics'!$C:$C,0)))</f>
        <v>indst livestock measures</v>
      </c>
      <c r="L999" s="285">
        <f>IF(ISBLANK(INDEX('Policy Characteristics'!F:F,MATCH($C999,'Policy Characteristics'!$C:$C,0))),"",INDEX('Policy Characteristics'!F:F,MATCH($C999,'Policy Characteristics'!$C:$C,0)))</f>
        <v>0</v>
      </c>
      <c r="M999" s="285">
        <f>IF(ISBLANK(INDEX('Policy Characteristics'!G:G,MATCH($C999,'Policy Characteristics'!$C:$C,0))),"",INDEX('Policy Characteristics'!G:G,MATCH($C999,'Policy Characteristics'!$C:$C,0)))</f>
        <v>1</v>
      </c>
      <c r="N999" s="285">
        <f>IF(ISBLANK(INDEX('Policy Characteristics'!H:H,MATCH($C999,'Policy Characteristics'!$C:$C,0))),"",INDEX('Policy Characteristics'!H:H,MATCH($C999,'Policy Characteristics'!$C:$C,0)))</f>
        <v>0.01</v>
      </c>
      <c r="O999" s="272" t="str">
        <f>IF(ISBLANK(INDEX('Policy Characteristics'!I:I,MATCH($C999,'Policy Characteristics'!$C:$C,0))),"",INDEX('Policy Characteristics'!I:I,MATCH($C999,'Policy Characteristics'!$C:$C,0)))</f>
        <v>% of potential achieved</v>
      </c>
      <c r="P999" s="272"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272" t="str">
        <f>IF(ISBLANK(INDEX('Policy Characteristics'!K:K,MATCH($C999,'Policy Characteristics'!$C:$C,0))),"",INDEX('Policy Characteristics'!K:K,MATCH($C999,'Policy Characteristics'!$C:$C,0)))</f>
        <v>industry-ag-main.html#livestock</v>
      </c>
      <c r="R999" s="272" t="str">
        <f>IF(ISBLANK(INDEX('Policy Characteristics'!L:L,MATCH($C999,'Policy Characteristics'!$C:$C,0))),"",INDEX('Policy Characteristics'!L:L,MATCH($C999,'Policy Characteristics'!$C:$C,0)))</f>
        <v>livestock-measures.html</v>
      </c>
    </row>
    <row r="1000" spans="1:18" x14ac:dyDescent="0.25">
      <c r="A1000" s="272" t="str">
        <f>IF(ISBLANK(INDEX('Policy Characteristics'!A:A,MATCH($C1000,'Policy Characteristics'!$C:$C,0))),"",INDEX('Policy Characteristics'!A:A,MATCH($C1000,'Policy Characteristics'!$C:$C,0)))</f>
        <v>Agriculture, Land Use, and Forestry</v>
      </c>
      <c r="B1000" s="272" t="str">
        <f>IF(ISBLANK(INDEX('Policy Characteristics'!B:B,MATCH($C1000,'Policy Characteristics'!$C:$C,0))),"",INDEX('Policy Characteristics'!B:B,MATCH($C1000,'Policy Characteristics'!$C:$C,0)))</f>
        <v>Peatland Restoration</v>
      </c>
      <c r="C1000" s="275" t="s">
        <v>456</v>
      </c>
      <c r="D1000" s="44"/>
      <c r="E1000" s="44"/>
      <c r="F1000" s="44"/>
      <c r="G1000" s="44"/>
      <c r="H1000" s="43">
        <v>178</v>
      </c>
      <c r="I1000" s="44" t="s">
        <v>46</v>
      </c>
      <c r="J1000" s="274" t="str">
        <f>IF(ISBLANK(INDEX('Policy Characteristics'!D:D,MATCH($C1000,'Policy Characteristics'!$C:$C,0))),"",INDEX('Policy Characteristics'!D:D,MATCH($C1000,'Policy Characteristics'!$C:$C,0)))</f>
        <v>Peatland Restoration</v>
      </c>
      <c r="K1000" s="272" t="str">
        <f>IF(ISBLANK(INDEX('Policy Characteristics'!E:E,MATCH($C1000,'Policy Characteristics'!$C:$C,0))),"",INDEX('Policy Characteristics'!E:E,MATCH($C1000,'Policy Characteristics'!$C:$C,0)))</f>
        <v>land peatland restoration</v>
      </c>
      <c r="L1000" s="285">
        <f>IF(ISBLANK(INDEX('Policy Characteristics'!F:F,MATCH($C1000,'Policy Characteristics'!$C:$C,0))),"",INDEX('Policy Characteristics'!F:F,MATCH($C1000,'Policy Characteristics'!$C:$C,0)))</f>
        <v>0</v>
      </c>
      <c r="M1000" s="285">
        <f>IF(ISBLANK(INDEX('Policy Characteristics'!G:G,MATCH($C1000,'Policy Characteristics'!$C:$C,0))),"",INDEX('Policy Characteristics'!G:G,MATCH($C1000,'Policy Characteristics'!$C:$C,0)))</f>
        <v>1</v>
      </c>
      <c r="N1000" s="285">
        <f>IF(ISBLANK(INDEX('Policy Characteristics'!H:H,MATCH($C1000,'Policy Characteristics'!$C:$C,0))),"",INDEX('Policy Characteristics'!H:H,MATCH($C1000,'Policy Characteristics'!$C:$C,0)))</f>
        <v>0.01</v>
      </c>
      <c r="O1000" s="272" t="str">
        <f>IF(ISBLANK(INDEX('Policy Characteristics'!I:I,MATCH($C1000,'Policy Characteristics'!$C:$C,0))),"",INDEX('Policy Characteristics'!I:I,MATCH($C1000,'Policy Characteristics'!$C:$C,0)))</f>
        <v>% of potential achieved</v>
      </c>
      <c r="P1000" s="272" t="str">
        <f>IF(ISBLANK(INDEX('Policy Characteristics'!J:J,MATCH($C1000,'Policy Characteristics'!$C:$C,0))),"",INDEX('Policy Characteristics'!J:J,MATCH($C1000,'Policy Characteristics'!$C:$C,0)))</f>
        <v/>
      </c>
      <c r="Q1000" s="272" t="str">
        <f>IF(ISBLANK(INDEX('Policy Characteristics'!K:K,MATCH($C1000,'Policy Characteristics'!$C:$C,0))),"",INDEX('Policy Characteristics'!K:K,MATCH($C1000,'Policy Characteristics'!$C:$C,0)))</f>
        <v/>
      </c>
      <c r="R1000" s="272" t="str">
        <f>IF(ISBLANK(INDEX('Policy Characteristics'!L:L,MATCH($C1000,'Policy Characteristics'!$C:$C,0))),"",INDEX('Policy Characteristics'!L:L,MATCH($C1000,'Policy Characteristics'!$C:$C,0)))</f>
        <v>peatland-restoration.html</v>
      </c>
    </row>
    <row r="1001" spans="1:18" x14ac:dyDescent="0.25">
      <c r="A1001" s="272" t="str">
        <f>IF(ISBLANK(INDEX('Policy Characteristics'!A:A,MATCH($C1001,'Policy Characteristics'!$C:$C,0))),"",INDEX('Policy Characteristics'!A:A,MATCH($C1001,'Policy Characteristics'!$C:$C,0)))</f>
        <v>Agriculture, Land Use, and Forestry</v>
      </c>
      <c r="B1001" s="272" t="str">
        <f>IF(ISBLANK(INDEX('Policy Characteristics'!B:B,MATCH($C1001,'Policy Characteristics'!$C:$C,0))),"",INDEX('Policy Characteristics'!B:B,MATCH($C1001,'Policy Characteristics'!$C:$C,0)))</f>
        <v>Shift to Non-Animal Products</v>
      </c>
      <c r="C1001" s="275" t="s">
        <v>2489</v>
      </c>
      <c r="D1001" s="44"/>
      <c r="E1001" s="44"/>
      <c r="F1001" s="44"/>
      <c r="G1001" s="44"/>
      <c r="H1001" s="43">
        <v>434</v>
      </c>
      <c r="I1001" s="44" t="s">
        <v>45</v>
      </c>
      <c r="J1001" s="274" t="str">
        <f>IF(ISBLANK(INDEX('Policy Characteristics'!D:D,MATCH($C1001,'Policy Characteristics'!$C:$C,0))),"",INDEX('Policy Characteristics'!D:D,MATCH($C1001,'Policy Characteristics'!$C:$C,0)))</f>
        <v>Shift to Non-Animal Products</v>
      </c>
      <c r="K1001" s="272" t="str">
        <f>IF(ISBLANK(INDEX('Policy Characteristics'!E:E,MATCH($C1001,'Policy Characteristics'!$C:$C,0))),"",INDEX('Policy Characteristics'!E:E,MATCH($C1001,'Policy Characteristics'!$C:$C,0)))</f>
        <v>indst shift to nonanimal products</v>
      </c>
      <c r="L1001" s="285">
        <f>IF(ISBLANK(INDEX('Policy Characteristics'!F:F,MATCH($C1001,'Policy Characteristics'!$C:$C,0))),"",INDEX('Policy Characteristics'!F:F,MATCH($C1001,'Policy Characteristics'!$C:$C,0)))</f>
        <v>0</v>
      </c>
      <c r="M1001" s="285">
        <f>IF(ISBLANK(INDEX('Policy Characteristics'!G:G,MATCH($C1001,'Policy Characteristics'!$C:$C,0))),"",INDEX('Policy Characteristics'!G:G,MATCH($C1001,'Policy Characteristics'!$C:$C,0)))</f>
        <v>1</v>
      </c>
      <c r="N1001" s="285">
        <f>IF(ISBLANK(INDEX('Policy Characteristics'!H:H,MATCH($C1001,'Policy Characteristics'!$C:$C,0))),"",INDEX('Policy Characteristics'!H:H,MATCH($C1001,'Policy Characteristics'!$C:$C,0)))</f>
        <v>0.01</v>
      </c>
      <c r="O1001" s="272" t="str">
        <f>IF(ISBLANK(INDEX('Policy Characteristics'!I:I,MATCH($C1001,'Policy Characteristics'!$C:$C,0))),"",INDEX('Policy Characteristics'!I:I,MATCH($C1001,'Policy Characteristics'!$C:$C,0)))</f>
        <v>% reduction in animal products</v>
      </c>
      <c r="P1001" s="272"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272" t="str">
        <f>IF(ISBLANK(INDEX('Policy Characteristics'!K:K,MATCH($C1001,'Policy Characteristics'!$C:$C,0))),"",INDEX('Policy Characteristics'!K:K,MATCH($C1001,'Policy Characteristics'!$C:$C,0)))</f>
        <v/>
      </c>
      <c r="R1001" s="272" t="str">
        <f>IF(ISBLANK(INDEX('Policy Characteristics'!L:L,MATCH($C1001,'Policy Characteristics'!$C:$C,0))),"",INDEX('Policy Characteristics'!L:L,MATCH($C1001,'Policy Characteristics'!$C:$C,0)))</f>
        <v>shift-to-non-animal-products.html</v>
      </c>
    </row>
    <row r="1002" spans="1:18" s="2" customFormat="1" x14ac:dyDescent="0.25">
      <c r="A1002" s="272" t="str">
        <f>IF(ISBLANK(INDEX('Policy Characteristics'!A:A,MATCH($C1002,'Policy Characteristics'!$C:$C,0))),"",INDEX('Policy Characteristics'!A:A,MATCH($C1002,'Policy Characteristics'!$C:$C,0)))</f>
        <v>District Heat and Hydrogen</v>
      </c>
      <c r="B1002" s="272" t="str">
        <f>IF(ISBLANK(INDEX('Policy Characteristics'!B:B,MATCH($C1002,'Policy Characteristics'!$C:$C,0))),"",INDEX('Policy Characteristics'!B:B,MATCH($C1002,'Policy Characteristics'!$C:$C,0)))</f>
        <v>Use CHP for District Heat</v>
      </c>
      <c r="C1002" s="273" t="s">
        <v>304</v>
      </c>
      <c r="D1002" s="6"/>
      <c r="E1002" s="6"/>
      <c r="F1002" s="6"/>
      <c r="G1002" s="6"/>
      <c r="H1002" s="43">
        <v>68</v>
      </c>
      <c r="I1002" s="6" t="s">
        <v>45</v>
      </c>
      <c r="J1002" s="274" t="str">
        <f>IF(ISBLANK(INDEX('Policy Characteristics'!D:D,MATCH($C1002,'Policy Characteristics'!$C:$C,0))),"",INDEX('Policy Characteristics'!D:D,MATCH($C1002,'Policy Characteristics'!$C:$C,0)))</f>
        <v>District Heat CHP</v>
      </c>
      <c r="K1002" s="272" t="str">
        <f>IF(ISBLANK(INDEX('Policy Characteristics'!E:E,MATCH($C1002,'Policy Characteristics'!$C:$C,0))),"",INDEX('Policy Characteristics'!E:E,MATCH($C1002,'Policy Characteristics'!$C:$C,0)))</f>
        <v>heat convert heat to CHP</v>
      </c>
      <c r="L1002" s="285">
        <f>IF(ISBLANK(INDEX('Policy Characteristics'!F:F,MATCH($C1002,'Policy Characteristics'!$C:$C,0))),"",INDEX('Policy Characteristics'!F:F,MATCH($C1002,'Policy Characteristics'!$C:$C,0)))</f>
        <v>0</v>
      </c>
      <c r="M1002" s="285">
        <f>IF(ISBLANK(INDEX('Policy Characteristics'!G:G,MATCH($C1002,'Policy Characteristics'!$C:$C,0))),"",INDEX('Policy Characteristics'!G:G,MATCH($C1002,'Policy Characteristics'!$C:$C,0)))</f>
        <v>1</v>
      </c>
      <c r="N1002" s="285">
        <f>IF(ISBLANK(INDEX('Policy Characteristics'!H:H,MATCH($C1002,'Policy Characteristics'!$C:$C,0))),"",INDEX('Policy Characteristics'!H:H,MATCH($C1002,'Policy Characteristics'!$C:$C,0)))</f>
        <v>0.01</v>
      </c>
      <c r="O1002" s="272" t="str">
        <f>IF(ISBLANK(INDEX('Policy Characteristics'!I:I,MATCH($C1002,'Policy Characteristics'!$C:$C,0))),"",INDEX('Policy Characteristics'!I:I,MATCH($C1002,'Policy Characteristics'!$C:$C,0)))</f>
        <v>% non-CHP heat converted</v>
      </c>
      <c r="P1002" s="272"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272" t="str">
        <f>IF(ISBLANK(INDEX('Policy Characteristics'!K:K,MATCH($C1002,'Policy Characteristics'!$C:$C,0))),"",INDEX('Policy Characteristics'!K:K,MATCH($C1002,'Policy Characteristics'!$C:$C,0)))</f>
        <v>district-heating.html#chp</v>
      </c>
      <c r="R1002" s="272" t="str">
        <f>IF(ISBLANK(INDEX('Policy Characteristics'!L:L,MATCH($C1002,'Policy Characteristics'!$C:$C,0))),"",INDEX('Policy Characteristics'!L:L,MATCH($C1002,'Policy Characteristics'!$C:$C,0)))</f>
        <v>convert-non-chp-heat-production.html</v>
      </c>
    </row>
    <row r="1003" spans="1:18" s="2" customFormat="1" x14ac:dyDescent="0.25">
      <c r="A1003" s="272" t="str">
        <f>IF(ISBLANK(INDEX('Policy Characteristics'!A:A,MATCH($C1003,'Policy Characteristics'!$C:$C,0))),"",INDEX('Policy Characteristics'!A:A,MATCH($C1003,'Policy Characteristics'!$C:$C,0)))</f>
        <v>District Heat and Hydrogen</v>
      </c>
      <c r="B1003" s="272" t="str">
        <f>IF(ISBLANK(INDEX('Policy Characteristics'!B:B,MATCH($C1003,'Policy Characteristics'!$C:$C,0))),"",INDEX('Policy Characteristics'!B:B,MATCH($C1003,'Policy Characteristics'!$C:$C,0)))</f>
        <v>Produce District Heat with Hydrogen</v>
      </c>
      <c r="C1003" s="273" t="s">
        <v>2819</v>
      </c>
      <c r="D1003" s="6"/>
      <c r="E1003" s="6"/>
      <c r="F1003" s="6"/>
      <c r="G1003" s="6"/>
      <c r="H1003" s="43">
        <v>176</v>
      </c>
      <c r="I1003" s="6" t="s">
        <v>45</v>
      </c>
      <c r="J1003" s="274" t="str">
        <f>IF(ISBLANK(INDEX('Policy Characteristics'!D:D,MATCH($C1003,'Policy Characteristics'!$C:$C,0))),"",INDEX('Policy Characteristics'!D:D,MATCH($C1003,'Policy Characteristics'!$C:$C,0)))</f>
        <v>District Heat Fuel Switching</v>
      </c>
      <c r="K1003" s="272" t="str">
        <f>IF(ISBLANK(INDEX('Policy Characteristics'!E:E,MATCH($C1003,'Policy Characteristics'!$C:$C,0))),"",INDEX('Policy Characteristics'!E:E,MATCH($C1003,'Policy Characteristics'!$C:$C,0)))</f>
        <v>heat fuel type shifting</v>
      </c>
      <c r="L1003" s="285">
        <f>IF(ISBLANK(INDEX('Policy Characteristics'!F:F,MATCH($C1003,'Policy Characteristics'!$C:$C,0))),"",INDEX('Policy Characteristics'!F:F,MATCH($C1003,'Policy Characteristics'!$C:$C,0)))</f>
        <v>0</v>
      </c>
      <c r="M1003" s="285">
        <f>IF(ISBLANK(INDEX('Policy Characteristics'!G:G,MATCH($C1003,'Policy Characteristics'!$C:$C,0))),"",INDEX('Policy Characteristics'!G:G,MATCH($C1003,'Policy Characteristics'!$C:$C,0)))</f>
        <v>1</v>
      </c>
      <c r="N1003" s="285">
        <f>IF(ISBLANK(INDEX('Policy Characteristics'!H:H,MATCH($C1003,'Policy Characteristics'!$C:$C,0))),"",INDEX('Policy Characteristics'!H:H,MATCH($C1003,'Policy Characteristics'!$C:$C,0)))</f>
        <v>0.01</v>
      </c>
      <c r="O1003" s="272" t="str">
        <f>IF(ISBLANK(INDEX('Policy Characteristics'!I:I,MATCH($C1003,'Policy Characteristics'!$C:$C,0))),"",INDEX('Policy Characteristics'!I:I,MATCH($C1003,'Policy Characteristics'!$C:$C,0)))</f>
        <v>% of fuel use</v>
      </c>
      <c r="P1003" s="272"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272" t="str">
        <f>IF(ISBLANK(INDEX('Policy Characteristics'!K:K,MATCH($C1003,'Policy Characteristics'!$C:$C,0))),"",INDEX('Policy Characteristics'!K:K,MATCH($C1003,'Policy Characteristics'!$C:$C,0)))</f>
        <v>district-heating.html#convert-coal</v>
      </c>
      <c r="R1003" s="272" t="str">
        <f>IF(ISBLANK(INDEX('Policy Characteristics'!L:L,MATCH($C1003,'Policy Characteristics'!$C:$C,0))),"",INDEX('Policy Characteristics'!L:L,MATCH($C1003,'Policy Characteristics'!$C:$C,0)))</f>
        <v>district-heat-fuel-switching.html</v>
      </c>
    </row>
    <row r="1004" spans="1:18" s="2" customFormat="1" x14ac:dyDescent="0.25">
      <c r="A1004" s="272" t="str">
        <f>IF(ISBLANK(INDEX('Policy Characteristics'!A:A,MATCH($C1004,'Policy Characteristics'!$C:$C,0))),"",INDEX('Policy Characteristics'!A:A,MATCH($C1004,'Policy Characteristics'!$C:$C,0)))</f>
        <v>District Heat and Hydrogen</v>
      </c>
      <c r="B1004" s="272" t="str">
        <f>IF(ISBLANK(INDEX('Policy Characteristics'!B:B,MATCH($C1004,'Policy Characteristics'!$C:$C,0))),"",INDEX('Policy Characteristics'!B:B,MATCH($C1004,'Policy Characteristics'!$C:$C,0)))</f>
        <v>Shift Hydrogen Production to Electrolysis</v>
      </c>
      <c r="C1004" s="273" t="s">
        <v>2535</v>
      </c>
      <c r="D1004" s="6"/>
      <c r="E1004" s="6"/>
      <c r="F1004" s="6"/>
      <c r="G1004" s="6"/>
      <c r="H1004" s="43">
        <v>450</v>
      </c>
      <c r="I1004" s="6" t="s">
        <v>45</v>
      </c>
      <c r="J1004" s="274" t="str">
        <f>IF(ISBLANK(INDEX('Policy Characteristics'!D:D,MATCH($C1004,'Policy Characteristics'!$C:$C,0))),"",INDEX('Policy Characteristics'!D:D,MATCH($C1004,'Policy Characteristics'!$C:$C,0)))</f>
        <v>Hydrogen Electrolysis</v>
      </c>
      <c r="K1004" s="272" t="str">
        <f>IF(ISBLANK(INDEX('Policy Characteristics'!E:E,MATCH($C1004,'Policy Characteristics'!$C:$C,0))),"",INDEX('Policy Characteristics'!E:E,MATCH($C1004,'Policy Characteristics'!$C:$C,0)))</f>
        <v>hydgn shift production pathways</v>
      </c>
      <c r="L1004" s="285">
        <f>IF(ISBLANK(INDEX('Policy Characteristics'!F:F,MATCH($C1004,'Policy Characteristics'!$C:$C,0))),"",INDEX('Policy Characteristics'!F:F,MATCH($C1004,'Policy Characteristics'!$C:$C,0)))</f>
        <v>0</v>
      </c>
      <c r="M1004" s="285">
        <f>IF(ISBLANK(INDEX('Policy Characteristics'!G:G,MATCH($C1004,'Policy Characteristics'!$C:$C,0))),"",INDEX('Policy Characteristics'!G:G,MATCH($C1004,'Policy Characteristics'!$C:$C,0)))</f>
        <v>1</v>
      </c>
      <c r="N1004" s="285">
        <f>IF(ISBLANK(INDEX('Policy Characteristics'!H:H,MATCH($C1004,'Policy Characteristics'!$C:$C,0))),"",INDEX('Policy Characteristics'!H:H,MATCH($C1004,'Policy Characteristics'!$C:$C,0)))</f>
        <v>0.01</v>
      </c>
      <c r="O1004" s="272" t="str">
        <f>IF(ISBLANK(INDEX('Policy Characteristics'!I:I,MATCH($C1004,'Policy Characteristics'!$C:$C,0))),"",INDEX('Policy Characteristics'!I:I,MATCH($C1004,'Policy Characteristics'!$C:$C,0)))</f>
        <v>% of hydrogen production</v>
      </c>
      <c r="P1004" s="272"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272" t="str">
        <f>IF(ISBLANK(INDEX('Policy Characteristics'!K:K,MATCH($C1004,'Policy Characteristics'!$C:$C,0))),"",INDEX('Policy Characteristics'!K:K,MATCH($C1004,'Policy Characteristics'!$C:$C,0)))</f>
        <v/>
      </c>
      <c r="R1004" s="272" t="str">
        <f>IF(ISBLANK(INDEX('Policy Characteristics'!L:L,MATCH($C1004,'Policy Characteristics'!$C:$C,0))),"",INDEX('Policy Characteristics'!L:L,MATCH($C1004,'Policy Characteristics'!$C:$C,0)))</f>
        <v>switch-hydrogen-production-pathway.html</v>
      </c>
    </row>
    <row r="1005" spans="1:18" s="4" customFormat="1" x14ac:dyDescent="0.25">
      <c r="A1005" s="272" t="str">
        <f>IF(ISBLANK(INDEX('Policy Characteristics'!A:A,MATCH($C1005,'Policy Characteristics'!$C:$C,0))),"",INDEX('Policy Characteristics'!A:A,MATCH($C1005,'Policy Characteristics'!$C:$C,0)))</f>
        <v>Cross-Sector</v>
      </c>
      <c r="B1005" s="272" t="str">
        <f>IF(ISBLANK(INDEX('Policy Characteristics'!B:B,MATCH($C1005,'Policy Characteristics'!$C:$C,0))),"",INDEX('Policy Characteristics'!B:B,MATCH($C1005,'Policy Characteristics'!$C:$C,0)))</f>
        <v>Carbon Price</v>
      </c>
      <c r="C1005" s="275" t="s">
        <v>2459</v>
      </c>
      <c r="D1005" s="44" t="s">
        <v>354</v>
      </c>
      <c r="E1005" s="44"/>
      <c r="F1005" s="44" t="s">
        <v>358</v>
      </c>
      <c r="G1005" s="44"/>
      <c r="H1005" s="43">
        <v>171</v>
      </c>
      <c r="I1005" s="44" t="s">
        <v>45</v>
      </c>
      <c r="J1005" s="274" t="str">
        <f>IF(ISBLANK(INDEX('Policy Characteristics'!D:D,MATCH($C1005,'Policy Characteristics'!$C:$C,0))),"",INDEX('Policy Characteristics'!D:D,MATCH($C1005,'Policy Characteristics'!$C:$C,0)))</f>
        <v>Carbon Price</v>
      </c>
      <c r="K1005" s="272" t="str">
        <f>IF(ISBLANK(INDEX('Policy Characteristics'!E:E,MATCH($C1005,'Policy Characteristics'!$C:$C,0))),"",INDEX('Policy Characteristics'!E:E,MATCH($C1005,'Policy Characteristics'!$C:$C,0)))</f>
        <v>cross carbon tax</v>
      </c>
      <c r="L1005" s="272">
        <f>IF(ISBLANK(INDEX('Policy Characteristics'!F:F,MATCH($C1005,'Policy Characteristics'!$C:$C,0))),"",INDEX('Policy Characteristics'!F:F,MATCH($C1005,'Policy Characteristics'!$C:$C,0)))</f>
        <v>0</v>
      </c>
      <c r="M1005" s="272">
        <f>IF(ISBLANK(INDEX('Policy Characteristics'!G:G,MATCH($C1005,'Policy Characteristics'!$C:$C,0))),"",INDEX('Policy Characteristics'!G:G,MATCH($C1005,'Policy Characteristics'!$C:$C,0)))</f>
        <v>300</v>
      </c>
      <c r="N1005" s="272">
        <f>IF(ISBLANK(INDEX('Policy Characteristics'!H:H,MATCH($C1005,'Policy Characteristics'!$C:$C,0))),"",INDEX('Policy Characteristics'!H:H,MATCH($C1005,'Policy Characteristics'!$C:$C,0)))</f>
        <v>5</v>
      </c>
      <c r="O1005" s="272" t="str">
        <f>IF(ISBLANK(INDEX('Policy Characteristics'!I:I,MATCH($C1005,'Policy Characteristics'!$C:$C,0))),"",INDEX('Policy Characteristics'!I:I,MATCH($C1005,'Policy Characteristics'!$C:$C,0)))</f>
        <v>$/metric ton CO2e</v>
      </c>
      <c r="P1005" s="272"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272" t="str">
        <f>IF(ISBLANK(INDEX('Policy Characteristics'!K:K,MATCH($C1005,'Policy Characteristics'!$C:$C,0))),"",INDEX('Policy Characteristics'!K:K,MATCH($C1005,'Policy Characteristics'!$C:$C,0)))</f>
        <v>fuels.html#carbon-tax</v>
      </c>
      <c r="R1005" s="272" t="str">
        <f>IF(ISBLANK(INDEX('Policy Characteristics'!L:L,MATCH($C1005,'Policy Characteristics'!$C:$C,0))),"",INDEX('Policy Characteristics'!L:L,MATCH($C1005,'Policy Characteristics'!$C:$C,0)))</f>
        <v>carbon-tax.html</v>
      </c>
    </row>
    <row r="1006" spans="1:18" s="4" customFormat="1" x14ac:dyDescent="0.25">
      <c r="A1006" s="272" t="str">
        <f>IF(ISBLANK(INDEX('Policy Characteristics'!A:A,MATCH($C1006,'Policy Characteristics'!$C:$C,0))),"",INDEX('Policy Characteristics'!A:A,MATCH($C1006,'Policy Characteristics'!$C:$C,0)))</f>
        <v>Cross-Sector</v>
      </c>
      <c r="B1006" s="272" t="str">
        <f>IF(ISBLANK(INDEX('Policy Characteristics'!B:B,MATCH($C1006,'Policy Characteristics'!$C:$C,0))),"",INDEX('Policy Characteristics'!B:B,MATCH($C1006,'Policy Characteristics'!$C:$C,0)))</f>
        <v>Carbon Price</v>
      </c>
      <c r="C1006" s="274" t="str">
        <f t="shared" ref="C1006" si="46">C$1005</f>
        <v>Additional Carbon Tax Rate</v>
      </c>
      <c r="D1006" s="44" t="s">
        <v>362</v>
      </c>
      <c r="E1006" s="44"/>
      <c r="F1006" s="44" t="s">
        <v>363</v>
      </c>
      <c r="G1006" s="44"/>
      <c r="H1006" s="43">
        <v>172</v>
      </c>
      <c r="I1006" s="44" t="s">
        <v>45</v>
      </c>
      <c r="J1006" s="274" t="str">
        <f>IF(ISBLANK(INDEX('Policy Characteristics'!D:D,MATCH($C1006,'Policy Characteristics'!$C:$C,0))),"",INDEX('Policy Characteristics'!D:D,MATCH($C1006,'Policy Characteristics'!$C:$C,0)))</f>
        <v>Carbon Price</v>
      </c>
      <c r="K1006" s="272" t="str">
        <f>IF(ISBLANK(INDEX('Policy Characteristics'!E:E,MATCH($C1006,'Policy Characteristics'!$C:$C,0))),"",INDEX('Policy Characteristics'!E:E,MATCH($C1006,'Policy Characteristics'!$C:$C,0)))</f>
        <v>cross carbon tax</v>
      </c>
      <c r="L1006" s="272">
        <f>IF(ISBLANK(INDEX('Policy Characteristics'!F:F,MATCH($C1006,'Policy Characteristics'!$C:$C,0))),"",INDEX('Policy Characteristics'!F:F,MATCH($C1006,'Policy Characteristics'!$C:$C,0)))</f>
        <v>0</v>
      </c>
      <c r="M1006" s="272">
        <f>IF(ISBLANK(INDEX('Policy Characteristics'!G:G,MATCH($C1006,'Policy Characteristics'!$C:$C,0))),"",INDEX('Policy Characteristics'!G:G,MATCH($C1006,'Policy Characteristics'!$C:$C,0)))</f>
        <v>300</v>
      </c>
      <c r="N1006" s="272">
        <f>IF(ISBLANK(INDEX('Policy Characteristics'!H:H,MATCH($C1006,'Policy Characteristics'!$C:$C,0))),"",INDEX('Policy Characteristics'!H:H,MATCH($C1006,'Policy Characteristics'!$C:$C,0)))</f>
        <v>5</v>
      </c>
      <c r="O1006" s="272" t="str">
        <f>IF(ISBLANK(INDEX('Policy Characteristics'!I:I,MATCH($C1006,'Policy Characteristics'!$C:$C,0))),"",INDEX('Policy Characteristics'!I:I,MATCH($C1006,'Policy Characteristics'!$C:$C,0)))</f>
        <v>$/metric ton CO2e</v>
      </c>
      <c r="P1006" s="272"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272" t="str">
        <f>IF(ISBLANK(INDEX('Policy Characteristics'!K:K,MATCH($C1006,'Policy Characteristics'!$C:$C,0))),"",INDEX('Policy Characteristics'!K:K,MATCH($C1006,'Policy Characteristics'!$C:$C,0)))</f>
        <v>fuels.html#carbon-tax</v>
      </c>
      <c r="R1006" s="272" t="str">
        <f>IF(ISBLANK(INDEX('Policy Characteristics'!L:L,MATCH($C1006,'Policy Characteristics'!$C:$C,0))),"",INDEX('Policy Characteristics'!L:L,MATCH($C1006,'Policy Characteristics'!$C:$C,0)))</f>
        <v>carbon-tax.html</v>
      </c>
    </row>
    <row r="1007" spans="1:18" s="4" customFormat="1" x14ac:dyDescent="0.25">
      <c r="A1007" s="272" t="str">
        <f>IF(ISBLANK(INDEX('Policy Characteristics'!A:A,MATCH($C1007,'Policy Characteristics'!$C:$C,0))),"",INDEX('Policy Characteristics'!A:A,MATCH($C1007,'Policy Characteristics'!$C:$C,0)))</f>
        <v>Cross-Sector</v>
      </c>
      <c r="B1007" s="272" t="str">
        <f>IF(ISBLANK(INDEX('Policy Characteristics'!B:B,MATCH($C1007,'Policy Characteristics'!$C:$C,0))),"",INDEX('Policy Characteristics'!B:B,MATCH($C1007,'Policy Characteristics'!$C:$C,0)))</f>
        <v>Carbon Price</v>
      </c>
      <c r="C1007" s="274" t="str">
        <f t="shared" ref="C1007:C1010" si="47">C$1005</f>
        <v>Additional Carbon Tax Rate</v>
      </c>
      <c r="D1007" s="44" t="s">
        <v>356</v>
      </c>
      <c r="E1007" s="44"/>
      <c r="F1007" s="44" t="s">
        <v>360</v>
      </c>
      <c r="G1007" s="44"/>
      <c r="H1007" s="43">
        <v>173</v>
      </c>
      <c r="I1007" s="44" t="s">
        <v>45</v>
      </c>
      <c r="J1007" s="274" t="str">
        <f>IF(ISBLANK(INDEX('Policy Characteristics'!D:D,MATCH($C1007,'Policy Characteristics'!$C:$C,0))),"",INDEX('Policy Characteristics'!D:D,MATCH($C1007,'Policy Characteristics'!$C:$C,0)))</f>
        <v>Carbon Price</v>
      </c>
      <c r="K1007" s="272" t="str">
        <f>IF(ISBLANK(INDEX('Policy Characteristics'!E:E,MATCH($C1007,'Policy Characteristics'!$C:$C,0))),"",INDEX('Policy Characteristics'!E:E,MATCH($C1007,'Policy Characteristics'!$C:$C,0)))</f>
        <v>cross carbon tax</v>
      </c>
      <c r="L1007" s="272">
        <f>IF(ISBLANK(INDEX('Policy Characteristics'!F:F,MATCH($C1007,'Policy Characteristics'!$C:$C,0))),"",INDEX('Policy Characteristics'!F:F,MATCH($C1007,'Policy Characteristics'!$C:$C,0)))</f>
        <v>0</v>
      </c>
      <c r="M1007" s="272">
        <f>IF(ISBLANK(INDEX('Policy Characteristics'!G:G,MATCH($C1007,'Policy Characteristics'!$C:$C,0))),"",INDEX('Policy Characteristics'!G:G,MATCH($C1007,'Policy Characteristics'!$C:$C,0)))</f>
        <v>300</v>
      </c>
      <c r="N1007" s="272">
        <f>IF(ISBLANK(INDEX('Policy Characteristics'!H:H,MATCH($C1007,'Policy Characteristics'!$C:$C,0))),"",INDEX('Policy Characteristics'!H:H,MATCH($C1007,'Policy Characteristics'!$C:$C,0)))</f>
        <v>5</v>
      </c>
      <c r="O1007" s="272" t="str">
        <f>IF(ISBLANK(INDEX('Policy Characteristics'!I:I,MATCH($C1007,'Policy Characteristics'!$C:$C,0))),"",INDEX('Policy Characteristics'!I:I,MATCH($C1007,'Policy Characteristics'!$C:$C,0)))</f>
        <v>$/metric ton CO2e</v>
      </c>
      <c r="P1007" s="272"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272" t="str">
        <f>IF(ISBLANK(INDEX('Policy Characteristics'!K:K,MATCH($C1007,'Policy Characteristics'!$C:$C,0))),"",INDEX('Policy Characteristics'!K:K,MATCH($C1007,'Policy Characteristics'!$C:$C,0)))</f>
        <v>fuels.html#carbon-tax</v>
      </c>
      <c r="R1007" s="272" t="str">
        <f>IF(ISBLANK(INDEX('Policy Characteristics'!L:L,MATCH($C1007,'Policy Characteristics'!$C:$C,0))),"",INDEX('Policy Characteristics'!L:L,MATCH($C1007,'Policy Characteristics'!$C:$C,0)))</f>
        <v>carbon-tax.html</v>
      </c>
    </row>
    <row r="1008" spans="1:18" s="4" customFormat="1" x14ac:dyDescent="0.25">
      <c r="A1008" s="272" t="str">
        <f>IF(ISBLANK(INDEX('Policy Characteristics'!A:A,MATCH($C1008,'Policy Characteristics'!$C:$C,0))),"",INDEX('Policy Characteristics'!A:A,MATCH($C1008,'Policy Characteristics'!$C:$C,0)))</f>
        <v>Cross-Sector</v>
      </c>
      <c r="B1008" s="272" t="str">
        <f>IF(ISBLANK(INDEX('Policy Characteristics'!B:B,MATCH($C1008,'Policy Characteristics'!$C:$C,0))),"",INDEX('Policy Characteristics'!B:B,MATCH($C1008,'Policy Characteristics'!$C:$C,0)))</f>
        <v>Carbon Price</v>
      </c>
      <c r="C1008" s="274" t="str">
        <f t="shared" si="47"/>
        <v>Additional Carbon Tax Rate</v>
      </c>
      <c r="D1008" s="44" t="s">
        <v>357</v>
      </c>
      <c r="E1008" s="44"/>
      <c r="F1008" s="44" t="s">
        <v>361</v>
      </c>
      <c r="G1008" s="44"/>
      <c r="H1008" s="43">
        <v>174</v>
      </c>
      <c r="I1008" s="44" t="s">
        <v>45</v>
      </c>
      <c r="J1008" s="274" t="str">
        <f>IF(ISBLANK(INDEX('Policy Characteristics'!D:D,MATCH($C1008,'Policy Characteristics'!$C:$C,0))),"",INDEX('Policy Characteristics'!D:D,MATCH($C1008,'Policy Characteristics'!$C:$C,0)))</f>
        <v>Carbon Price</v>
      </c>
      <c r="K1008" s="272" t="str">
        <f>IF(ISBLANK(INDEX('Policy Characteristics'!E:E,MATCH($C1008,'Policy Characteristics'!$C:$C,0))),"",INDEX('Policy Characteristics'!E:E,MATCH($C1008,'Policy Characteristics'!$C:$C,0)))</f>
        <v>cross carbon tax</v>
      </c>
      <c r="L1008" s="272">
        <f>IF(ISBLANK(INDEX('Policy Characteristics'!F:F,MATCH($C1008,'Policy Characteristics'!$C:$C,0))),"",INDEX('Policy Characteristics'!F:F,MATCH($C1008,'Policy Characteristics'!$C:$C,0)))</f>
        <v>0</v>
      </c>
      <c r="M1008" s="272">
        <f>IF(ISBLANK(INDEX('Policy Characteristics'!G:G,MATCH($C1008,'Policy Characteristics'!$C:$C,0))),"",INDEX('Policy Characteristics'!G:G,MATCH($C1008,'Policy Characteristics'!$C:$C,0)))</f>
        <v>300</v>
      </c>
      <c r="N1008" s="272">
        <f>IF(ISBLANK(INDEX('Policy Characteristics'!H:H,MATCH($C1008,'Policy Characteristics'!$C:$C,0))),"",INDEX('Policy Characteristics'!H:H,MATCH($C1008,'Policy Characteristics'!$C:$C,0)))</f>
        <v>5</v>
      </c>
      <c r="O1008" s="272" t="str">
        <f>IF(ISBLANK(INDEX('Policy Characteristics'!I:I,MATCH($C1008,'Policy Characteristics'!$C:$C,0))),"",INDEX('Policy Characteristics'!I:I,MATCH($C1008,'Policy Characteristics'!$C:$C,0)))</f>
        <v>$/metric ton CO2e</v>
      </c>
      <c r="P1008" s="272"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272" t="str">
        <f>IF(ISBLANK(INDEX('Policy Characteristics'!K:K,MATCH($C1008,'Policy Characteristics'!$C:$C,0))),"",INDEX('Policy Characteristics'!K:K,MATCH($C1008,'Policy Characteristics'!$C:$C,0)))</f>
        <v>fuels.html#carbon-tax</v>
      </c>
      <c r="R1008" s="272" t="str">
        <f>IF(ISBLANK(INDEX('Policy Characteristics'!L:L,MATCH($C1008,'Policy Characteristics'!$C:$C,0))),"",INDEX('Policy Characteristics'!L:L,MATCH($C1008,'Policy Characteristics'!$C:$C,0)))</f>
        <v>carbon-tax.html</v>
      </c>
    </row>
    <row r="1009" spans="1:18" s="4" customFormat="1" x14ac:dyDescent="0.25">
      <c r="A1009" s="272" t="str">
        <f>IF(ISBLANK(INDEX('Policy Characteristics'!A:A,MATCH($C1009,'Policy Characteristics'!$C:$C,0))),"",INDEX('Policy Characteristics'!A:A,MATCH($C1009,'Policy Characteristics'!$C:$C,0)))</f>
        <v>Cross-Sector</v>
      </c>
      <c r="B1009" s="272" t="str">
        <f>IF(ISBLANK(INDEX('Policy Characteristics'!B:B,MATCH($C1009,'Policy Characteristics'!$C:$C,0))),"",INDEX('Policy Characteristics'!B:B,MATCH($C1009,'Policy Characteristics'!$C:$C,0)))</f>
        <v>Carbon Price</v>
      </c>
      <c r="C1009" s="274" t="str">
        <f t="shared" si="47"/>
        <v>Additional Carbon Tax Rate</v>
      </c>
      <c r="D1009" s="44" t="s">
        <v>355</v>
      </c>
      <c r="E1009" s="44"/>
      <c r="F1009" s="44" t="s">
        <v>359</v>
      </c>
      <c r="G1009" s="44"/>
      <c r="H1009" s="43">
        <v>175</v>
      </c>
      <c r="I1009" s="44" t="s">
        <v>45</v>
      </c>
      <c r="J1009" s="274" t="str">
        <f>IF(ISBLANK(INDEX('Policy Characteristics'!D:D,MATCH($C1009,'Policy Characteristics'!$C:$C,0))),"",INDEX('Policy Characteristics'!D:D,MATCH($C1009,'Policy Characteristics'!$C:$C,0)))</f>
        <v>Carbon Price</v>
      </c>
      <c r="K1009" s="272" t="str">
        <f>IF(ISBLANK(INDEX('Policy Characteristics'!E:E,MATCH($C1009,'Policy Characteristics'!$C:$C,0))),"",INDEX('Policy Characteristics'!E:E,MATCH($C1009,'Policy Characteristics'!$C:$C,0)))</f>
        <v>cross carbon tax</v>
      </c>
      <c r="L1009" s="272">
        <f>IF(ISBLANK(INDEX('Policy Characteristics'!F:F,MATCH($C1009,'Policy Characteristics'!$C:$C,0))),"",INDEX('Policy Characteristics'!F:F,MATCH($C1009,'Policy Characteristics'!$C:$C,0)))</f>
        <v>0</v>
      </c>
      <c r="M1009" s="272">
        <f>IF(ISBLANK(INDEX('Policy Characteristics'!G:G,MATCH($C1009,'Policy Characteristics'!$C:$C,0))),"",INDEX('Policy Characteristics'!G:G,MATCH($C1009,'Policy Characteristics'!$C:$C,0)))</f>
        <v>300</v>
      </c>
      <c r="N1009" s="272">
        <f>IF(ISBLANK(INDEX('Policy Characteristics'!H:H,MATCH($C1009,'Policy Characteristics'!$C:$C,0))),"",INDEX('Policy Characteristics'!H:H,MATCH($C1009,'Policy Characteristics'!$C:$C,0)))</f>
        <v>5</v>
      </c>
      <c r="O1009" s="272" t="str">
        <f>IF(ISBLANK(INDEX('Policy Characteristics'!I:I,MATCH($C1009,'Policy Characteristics'!$C:$C,0))),"",INDEX('Policy Characteristics'!I:I,MATCH($C1009,'Policy Characteristics'!$C:$C,0)))</f>
        <v>$/metric ton CO2e</v>
      </c>
      <c r="P1009" s="272"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272" t="str">
        <f>IF(ISBLANK(INDEX('Policy Characteristics'!K:K,MATCH($C1009,'Policy Characteristics'!$C:$C,0))),"",INDEX('Policy Characteristics'!K:K,MATCH($C1009,'Policy Characteristics'!$C:$C,0)))</f>
        <v>fuels.html#carbon-tax</v>
      </c>
      <c r="R1009" s="272" t="str">
        <f>IF(ISBLANK(INDEX('Policy Characteristics'!L:L,MATCH($C1009,'Policy Characteristics'!$C:$C,0))),"",INDEX('Policy Characteristics'!L:L,MATCH($C1009,'Policy Characteristics'!$C:$C,0)))</f>
        <v>carbon-tax.html</v>
      </c>
    </row>
    <row r="1010" spans="1:18" s="4" customFormat="1" x14ac:dyDescent="0.25">
      <c r="A1010" s="272" t="str">
        <f>IF(ISBLANK(INDEX('Policy Characteristics'!A:A,MATCH($C1010,'Policy Characteristics'!$C:$C,0))),"",INDEX('Policy Characteristics'!A:A,MATCH($C1010,'Policy Characteristics'!$C:$C,0)))</f>
        <v>Cross-Sector</v>
      </c>
      <c r="B1010" s="272" t="str">
        <f>IF(ISBLANK(INDEX('Policy Characteristics'!B:B,MATCH($C1010,'Policy Characteristics'!$C:$C,0))),"",INDEX('Policy Characteristics'!B:B,MATCH($C1010,'Policy Characteristics'!$C:$C,0)))</f>
        <v>Carbon Price</v>
      </c>
      <c r="C1010" s="274" t="str">
        <f t="shared" si="47"/>
        <v>Additional Carbon Tax Rate</v>
      </c>
      <c r="D1010" s="44" t="s">
        <v>2553</v>
      </c>
      <c r="E1010" s="44"/>
      <c r="F1010" s="44" t="s">
        <v>2975</v>
      </c>
      <c r="G1010" s="44"/>
      <c r="H1010" s="43">
        <v>544</v>
      </c>
      <c r="I1010" s="44" t="s">
        <v>45</v>
      </c>
      <c r="J1010" s="274" t="str">
        <f>IF(ISBLANK(INDEX('Policy Characteristics'!D:D,MATCH($C1010,'Policy Characteristics'!$C:$C,0))),"",INDEX('Policy Characteristics'!D:D,MATCH($C1010,'Policy Characteristics'!$C:$C,0)))</f>
        <v>Carbon Price</v>
      </c>
      <c r="K1010" s="272" t="str">
        <f>IF(ISBLANK(INDEX('Policy Characteristics'!E:E,MATCH($C1010,'Policy Characteristics'!$C:$C,0))),"",INDEX('Policy Characteristics'!E:E,MATCH($C1010,'Policy Characteristics'!$C:$C,0)))</f>
        <v>cross carbon tax</v>
      </c>
      <c r="L1010" s="272">
        <f>IF(ISBLANK(INDEX('Policy Characteristics'!F:F,MATCH($C1010,'Policy Characteristics'!$C:$C,0))),"",INDEX('Policy Characteristics'!F:F,MATCH($C1010,'Policy Characteristics'!$C:$C,0)))</f>
        <v>0</v>
      </c>
      <c r="M1010" s="272">
        <f>IF(ISBLANK(INDEX('Policy Characteristics'!G:G,MATCH($C1010,'Policy Characteristics'!$C:$C,0))),"",INDEX('Policy Characteristics'!G:G,MATCH($C1010,'Policy Characteristics'!$C:$C,0)))</f>
        <v>300</v>
      </c>
      <c r="N1010" s="272">
        <f>IF(ISBLANK(INDEX('Policy Characteristics'!H:H,MATCH($C1010,'Policy Characteristics'!$C:$C,0))),"",INDEX('Policy Characteristics'!H:H,MATCH($C1010,'Policy Characteristics'!$C:$C,0)))</f>
        <v>5</v>
      </c>
      <c r="O1010" s="272" t="str">
        <f>IF(ISBLANK(INDEX('Policy Characteristics'!I:I,MATCH($C1010,'Policy Characteristics'!$C:$C,0))),"",INDEX('Policy Characteristics'!I:I,MATCH($C1010,'Policy Characteristics'!$C:$C,0)))</f>
        <v>$/metric ton CO2e</v>
      </c>
      <c r="P1010" s="272"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272" t="str">
        <f>IF(ISBLANK(INDEX('Policy Characteristics'!K:K,MATCH($C1010,'Policy Characteristics'!$C:$C,0))),"",INDEX('Policy Characteristics'!K:K,MATCH($C1010,'Policy Characteristics'!$C:$C,0)))</f>
        <v>fuels.html#carbon-tax</v>
      </c>
      <c r="R1010" s="272" t="str">
        <f>IF(ISBLANK(INDEX('Policy Characteristics'!L:L,MATCH($C1010,'Policy Characteristics'!$C:$C,0))),"",INDEX('Policy Characteristics'!L:L,MATCH($C1010,'Policy Characteristics'!$C:$C,0)))</f>
        <v>carbon-tax.html</v>
      </c>
    </row>
    <row r="1011" spans="1:18" s="4" customFormat="1" x14ac:dyDescent="0.25">
      <c r="A1011" s="272" t="str">
        <f>IF(ISBLANK(INDEX('Policy Characteristics'!A:A,MATCH($C1011,'Policy Characteristics'!$C:$C,0))),"",INDEX('Policy Characteristics'!A:A,MATCH($C1011,'Policy Characteristics'!$C:$C,0)))</f>
        <v>Cross-Sector</v>
      </c>
      <c r="B1011" s="272" t="str">
        <f>IF(ISBLANK(INDEX('Policy Characteristics'!B:B,MATCH($C1011,'Policy Characteristics'!$C:$C,0))),"",INDEX('Policy Characteristics'!B:B,MATCH($C1011,'Policy Characteristics'!$C:$C,0)))</f>
        <v>End Existing Subsidies</v>
      </c>
      <c r="C1011" s="275" t="s">
        <v>146</v>
      </c>
      <c r="D1011" s="44" t="s">
        <v>54</v>
      </c>
      <c r="E1011" s="44"/>
      <c r="F1011" s="44" t="s">
        <v>96</v>
      </c>
      <c r="G1011" s="44"/>
      <c r="H1011" s="43">
        <v>706</v>
      </c>
      <c r="I1011" s="6" t="s">
        <v>46</v>
      </c>
      <c r="J1011" s="274" t="str">
        <f>IF(ISBLANK(INDEX('Policy Characteristics'!D:D,MATCH($C1011,'Policy Characteristics'!$C:$C,0))),"",INDEX('Policy Characteristics'!D:D,MATCH($C1011,'Policy Characteristics'!$C:$C,0)))</f>
        <v>End Existing Subsidies</v>
      </c>
      <c r="K1011" s="272" t="str">
        <f>IF(ISBLANK(INDEX('Policy Characteristics'!E:E,MATCH($C1011,'Policy Characteristics'!$C:$C,0))),"",INDEX('Policy Characteristics'!E:E,MATCH($C1011,'Policy Characteristics'!$C:$C,0)))</f>
        <v>cross reduce BAU subsidies</v>
      </c>
      <c r="L1011" s="285">
        <f>IF(ISBLANK(INDEX('Policy Characteristics'!F:F,MATCH($C1011,'Policy Characteristics'!$C:$C,0))),"",INDEX('Policy Characteristics'!F:F,MATCH($C1011,'Policy Characteristics'!$C:$C,0)))</f>
        <v>0</v>
      </c>
      <c r="M1011" s="285">
        <f>IF(ISBLANK(INDEX('Policy Characteristics'!G:G,MATCH($C1011,'Policy Characteristics'!$C:$C,0))),"",INDEX('Policy Characteristics'!G:G,MATCH($C1011,'Policy Characteristics'!$C:$C,0)))</f>
        <v>1</v>
      </c>
      <c r="N1011" s="285">
        <f>IF(ISBLANK(INDEX('Policy Characteristics'!H:H,MATCH($C1011,'Policy Characteristics'!$C:$C,0))),"",INDEX('Policy Characteristics'!H:H,MATCH($C1011,'Policy Characteristics'!$C:$C,0)))</f>
        <v>0.01</v>
      </c>
      <c r="O1011" s="272" t="str">
        <f>IF(ISBLANK(INDEX('Policy Characteristics'!I:I,MATCH($C1011,'Policy Characteristics'!$C:$C,0))),"",INDEX('Policy Characteristics'!I:I,MATCH($C1011,'Policy Characteristics'!$C:$C,0)))</f>
        <v>% reduction in Reference Case subsidies</v>
      </c>
      <c r="P1011" s="272"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272" t="str">
        <f>IF(ISBLANK(INDEX('Policy Characteristics'!K:K,MATCH($C1011,'Policy Characteristics'!$C:$C,0))),"",INDEX('Policy Characteristics'!K:K,MATCH($C1011,'Policy Characteristics'!$C:$C,0)))</f>
        <v>fuels.html#end-subsidies</v>
      </c>
      <c r="R1011" s="272" t="str">
        <f>IF(ISBLANK(INDEX('Policy Characteristics'!L:L,MATCH($C1011,'Policy Characteristics'!$C:$C,0))),"",INDEX('Policy Characteristics'!L:L,MATCH($C1011,'Policy Characteristics'!$C:$C,0)))</f>
        <v>end-existing-subsidies.html</v>
      </c>
    </row>
    <row r="1012" spans="1:18" s="4" customFormat="1" x14ac:dyDescent="0.25">
      <c r="A1012" s="272" t="str">
        <f>IF(ISBLANK(INDEX('Policy Characteristics'!A:A,MATCH($C1012,'Policy Characteristics'!$C:$C,0))),"",INDEX('Policy Characteristics'!A:A,MATCH($C1012,'Policy Characteristics'!$C:$C,0)))</f>
        <v>Cross-Sector</v>
      </c>
      <c r="B1012" s="272" t="str">
        <f>IF(ISBLANK(INDEX('Policy Characteristics'!B:B,MATCH($C1012,'Policy Characteristics'!$C:$C,0))),"",INDEX('Policy Characteristics'!B:B,MATCH($C1012,'Policy Characteristics'!$C:$C,0)))</f>
        <v>End Existing Subsidies</v>
      </c>
      <c r="C1012" s="274" t="str">
        <f t="shared" ref="C1012:C1027" si="48">C$1011</f>
        <v>Percent Reduction in BAU Subsidies</v>
      </c>
      <c r="D1012" s="6" t="s">
        <v>473</v>
      </c>
      <c r="E1012" s="44"/>
      <c r="F1012" s="6" t="s">
        <v>470</v>
      </c>
      <c r="G1012" s="44"/>
      <c r="H1012" s="43">
        <v>69</v>
      </c>
      <c r="I1012" s="6" t="s">
        <v>45</v>
      </c>
      <c r="J1012" s="274" t="str">
        <f>IF(ISBLANK(INDEX('Policy Characteristics'!D:D,MATCH($C1012,'Policy Characteristics'!$C:$C,0))),"",INDEX('Policy Characteristics'!D:D,MATCH($C1012,'Policy Characteristics'!$C:$C,0)))</f>
        <v>End Existing Subsidies</v>
      </c>
      <c r="K1012" s="272" t="str">
        <f>IF(ISBLANK(INDEX('Policy Characteristics'!E:E,MATCH($C1012,'Policy Characteristics'!$C:$C,0))),"",INDEX('Policy Characteristics'!E:E,MATCH($C1012,'Policy Characteristics'!$C:$C,0)))</f>
        <v>cross reduce BAU subsidies</v>
      </c>
      <c r="L1012" s="285">
        <f>IF(ISBLANK(INDEX('Policy Characteristics'!F:F,MATCH($C1012,'Policy Characteristics'!$C:$C,0))),"",INDEX('Policy Characteristics'!F:F,MATCH($C1012,'Policy Characteristics'!$C:$C,0)))</f>
        <v>0</v>
      </c>
      <c r="M1012" s="285">
        <f>IF(ISBLANK(INDEX('Policy Characteristics'!G:G,MATCH($C1012,'Policy Characteristics'!$C:$C,0))),"",INDEX('Policy Characteristics'!G:G,MATCH($C1012,'Policy Characteristics'!$C:$C,0)))</f>
        <v>1</v>
      </c>
      <c r="N1012" s="285">
        <f>IF(ISBLANK(INDEX('Policy Characteristics'!H:H,MATCH($C1012,'Policy Characteristics'!$C:$C,0))),"",INDEX('Policy Characteristics'!H:H,MATCH($C1012,'Policy Characteristics'!$C:$C,0)))</f>
        <v>0.01</v>
      </c>
      <c r="O1012" s="272" t="str">
        <f>IF(ISBLANK(INDEX('Policy Characteristics'!I:I,MATCH($C1012,'Policy Characteristics'!$C:$C,0))),"",INDEX('Policy Characteristics'!I:I,MATCH($C1012,'Policy Characteristics'!$C:$C,0)))</f>
        <v>% reduction in Reference Case subsidies</v>
      </c>
      <c r="P1012" s="272"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272" t="str">
        <f>IF(ISBLANK(INDEX('Policy Characteristics'!K:K,MATCH($C1012,'Policy Characteristics'!$C:$C,0))),"",INDEX('Policy Characteristics'!K:K,MATCH($C1012,'Policy Characteristics'!$C:$C,0)))</f>
        <v>fuels.html#end-subsidies</v>
      </c>
      <c r="R1012" s="272" t="str">
        <f>IF(ISBLANK(INDEX('Policy Characteristics'!L:L,MATCH($C1012,'Policy Characteristics'!$C:$C,0))),"",INDEX('Policy Characteristics'!L:L,MATCH($C1012,'Policy Characteristics'!$C:$C,0)))</f>
        <v>end-existing-subsidies.html</v>
      </c>
    </row>
    <row r="1013" spans="1:18" s="4" customFormat="1" x14ac:dyDescent="0.25">
      <c r="A1013" s="272" t="str">
        <f>IF(ISBLANK(INDEX('Policy Characteristics'!A:A,MATCH($C1013,'Policy Characteristics'!$C:$C,0))),"",INDEX('Policy Characteristics'!A:A,MATCH($C1013,'Policy Characteristics'!$C:$C,0)))</f>
        <v>Cross-Sector</v>
      </c>
      <c r="B1013" s="272" t="str">
        <f>IF(ISBLANK(INDEX('Policy Characteristics'!B:B,MATCH($C1013,'Policy Characteristics'!$C:$C,0))),"",INDEX('Policy Characteristics'!B:B,MATCH($C1013,'Policy Characteristics'!$C:$C,0)))</f>
        <v>End Existing Subsidies</v>
      </c>
      <c r="C1013" s="274" t="str">
        <f t="shared" si="48"/>
        <v>Percent Reduction in BAU Subsidies</v>
      </c>
      <c r="D1013" s="6" t="s">
        <v>48</v>
      </c>
      <c r="E1013" s="44"/>
      <c r="F1013" s="6" t="s">
        <v>90</v>
      </c>
      <c r="G1013" s="44"/>
      <c r="H1013" s="43">
        <v>70</v>
      </c>
      <c r="I1013" s="6" t="s">
        <v>45</v>
      </c>
      <c r="J1013" s="274" t="str">
        <f>IF(ISBLANK(INDEX('Policy Characteristics'!D:D,MATCH($C1013,'Policy Characteristics'!$C:$C,0))),"",INDEX('Policy Characteristics'!D:D,MATCH($C1013,'Policy Characteristics'!$C:$C,0)))</f>
        <v>End Existing Subsidies</v>
      </c>
      <c r="K1013" s="272" t="str">
        <f>IF(ISBLANK(INDEX('Policy Characteristics'!E:E,MATCH($C1013,'Policy Characteristics'!$C:$C,0))),"",INDEX('Policy Characteristics'!E:E,MATCH($C1013,'Policy Characteristics'!$C:$C,0)))</f>
        <v>cross reduce BAU subsidies</v>
      </c>
      <c r="L1013" s="285">
        <f>IF(ISBLANK(INDEX('Policy Characteristics'!F:F,MATCH($C1013,'Policy Characteristics'!$C:$C,0))),"",INDEX('Policy Characteristics'!F:F,MATCH($C1013,'Policy Characteristics'!$C:$C,0)))</f>
        <v>0</v>
      </c>
      <c r="M1013" s="285">
        <f>IF(ISBLANK(INDEX('Policy Characteristics'!G:G,MATCH($C1013,'Policy Characteristics'!$C:$C,0))),"",INDEX('Policy Characteristics'!G:G,MATCH($C1013,'Policy Characteristics'!$C:$C,0)))</f>
        <v>1</v>
      </c>
      <c r="N1013" s="285">
        <f>IF(ISBLANK(INDEX('Policy Characteristics'!H:H,MATCH($C1013,'Policy Characteristics'!$C:$C,0))),"",INDEX('Policy Characteristics'!H:H,MATCH($C1013,'Policy Characteristics'!$C:$C,0)))</f>
        <v>0.01</v>
      </c>
      <c r="O1013" s="272" t="str">
        <f>IF(ISBLANK(INDEX('Policy Characteristics'!I:I,MATCH($C1013,'Policy Characteristics'!$C:$C,0))),"",INDEX('Policy Characteristics'!I:I,MATCH($C1013,'Policy Characteristics'!$C:$C,0)))</f>
        <v>% reduction in Reference Case subsidies</v>
      </c>
      <c r="P1013" s="272"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272" t="str">
        <f>IF(ISBLANK(INDEX('Policy Characteristics'!K:K,MATCH($C1013,'Policy Characteristics'!$C:$C,0))),"",INDEX('Policy Characteristics'!K:K,MATCH($C1013,'Policy Characteristics'!$C:$C,0)))</f>
        <v>fuels.html#end-subsidies</v>
      </c>
      <c r="R1013" s="272" t="str">
        <f>IF(ISBLANK(INDEX('Policy Characteristics'!L:L,MATCH($C1013,'Policy Characteristics'!$C:$C,0))),"",INDEX('Policy Characteristics'!L:L,MATCH($C1013,'Policy Characteristics'!$C:$C,0)))</f>
        <v>end-existing-subsidies.html</v>
      </c>
    </row>
    <row r="1014" spans="1:18" s="4" customFormat="1" x14ac:dyDescent="0.25">
      <c r="A1014" s="272" t="str">
        <f>IF(ISBLANK(INDEX('Policy Characteristics'!A:A,MATCH($C1014,'Policy Characteristics'!$C:$C,0))),"",INDEX('Policy Characteristics'!A:A,MATCH($C1014,'Policy Characteristics'!$C:$C,0)))</f>
        <v>Cross-Sector</v>
      </c>
      <c r="B1014" s="272" t="str">
        <f>IF(ISBLANK(INDEX('Policy Characteristics'!B:B,MATCH($C1014,'Policy Characteristics'!$C:$C,0))),"",INDEX('Policy Characteristics'!B:B,MATCH($C1014,'Policy Characteristics'!$C:$C,0)))</f>
        <v>End Existing Subsidies</v>
      </c>
      <c r="C1014" s="274" t="str">
        <f t="shared" si="48"/>
        <v>Percent Reduction in BAU Subsidies</v>
      </c>
      <c r="D1014" s="6" t="s">
        <v>49</v>
      </c>
      <c r="E1014" s="44"/>
      <c r="F1014" s="6" t="s">
        <v>91</v>
      </c>
      <c r="G1014" s="44"/>
      <c r="H1014" s="43">
        <v>71</v>
      </c>
      <c r="I1014" s="6" t="s">
        <v>45</v>
      </c>
      <c r="J1014" s="274" t="str">
        <f>IF(ISBLANK(INDEX('Policy Characteristics'!D:D,MATCH($C1014,'Policy Characteristics'!$C:$C,0))),"",INDEX('Policy Characteristics'!D:D,MATCH($C1014,'Policy Characteristics'!$C:$C,0)))</f>
        <v>End Existing Subsidies</v>
      </c>
      <c r="K1014" s="272" t="str">
        <f>IF(ISBLANK(INDEX('Policy Characteristics'!E:E,MATCH($C1014,'Policy Characteristics'!$C:$C,0))),"",INDEX('Policy Characteristics'!E:E,MATCH($C1014,'Policy Characteristics'!$C:$C,0)))</f>
        <v>cross reduce BAU subsidies</v>
      </c>
      <c r="L1014" s="285">
        <f>IF(ISBLANK(INDEX('Policy Characteristics'!F:F,MATCH($C1014,'Policy Characteristics'!$C:$C,0))),"",INDEX('Policy Characteristics'!F:F,MATCH($C1014,'Policy Characteristics'!$C:$C,0)))</f>
        <v>0</v>
      </c>
      <c r="M1014" s="285">
        <f>IF(ISBLANK(INDEX('Policy Characteristics'!G:G,MATCH($C1014,'Policy Characteristics'!$C:$C,0))),"",INDEX('Policy Characteristics'!G:G,MATCH($C1014,'Policy Characteristics'!$C:$C,0)))</f>
        <v>1</v>
      </c>
      <c r="N1014" s="285">
        <f>IF(ISBLANK(INDEX('Policy Characteristics'!H:H,MATCH($C1014,'Policy Characteristics'!$C:$C,0))),"",INDEX('Policy Characteristics'!H:H,MATCH($C1014,'Policy Characteristics'!$C:$C,0)))</f>
        <v>0.01</v>
      </c>
      <c r="O1014" s="272" t="str">
        <f>IF(ISBLANK(INDEX('Policy Characteristics'!I:I,MATCH($C1014,'Policy Characteristics'!$C:$C,0))),"",INDEX('Policy Characteristics'!I:I,MATCH($C1014,'Policy Characteristics'!$C:$C,0)))</f>
        <v>% reduction in Reference Case subsidies</v>
      </c>
      <c r="P1014" s="272"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272" t="str">
        <f>IF(ISBLANK(INDEX('Policy Characteristics'!K:K,MATCH($C1014,'Policy Characteristics'!$C:$C,0))),"",INDEX('Policy Characteristics'!K:K,MATCH($C1014,'Policy Characteristics'!$C:$C,0)))</f>
        <v>fuels.html#end-subsidies</v>
      </c>
      <c r="R1014" s="272" t="str">
        <f>IF(ISBLANK(INDEX('Policy Characteristics'!L:L,MATCH($C1014,'Policy Characteristics'!$C:$C,0))),"",INDEX('Policy Characteristics'!L:L,MATCH($C1014,'Policy Characteristics'!$C:$C,0)))</f>
        <v>end-existing-subsidies.html</v>
      </c>
    </row>
    <row r="1015" spans="1:18" s="4" customFormat="1" x14ac:dyDescent="0.25">
      <c r="A1015" s="272" t="str">
        <f>IF(ISBLANK(INDEX('Policy Characteristics'!A:A,MATCH($C1015,'Policy Characteristics'!$C:$C,0))),"",INDEX('Policy Characteristics'!A:A,MATCH($C1015,'Policy Characteristics'!$C:$C,0)))</f>
        <v>Cross-Sector</v>
      </c>
      <c r="B1015" s="272" t="str">
        <f>IF(ISBLANK(INDEX('Policy Characteristics'!B:B,MATCH($C1015,'Policy Characteristics'!$C:$C,0))),"",INDEX('Policy Characteristics'!B:B,MATCH($C1015,'Policy Characteristics'!$C:$C,0)))</f>
        <v>End Existing Subsidies</v>
      </c>
      <c r="C1015" s="274" t="str">
        <f t="shared" si="48"/>
        <v>Percent Reduction in BAU Subsidies</v>
      </c>
      <c r="D1015" s="6" t="s">
        <v>50</v>
      </c>
      <c r="E1015" s="44"/>
      <c r="F1015" s="6" t="s">
        <v>92</v>
      </c>
      <c r="G1015" s="44"/>
      <c r="H1015" s="43">
        <v>72</v>
      </c>
      <c r="I1015" s="6" t="s">
        <v>46</v>
      </c>
      <c r="J1015" s="274" t="str">
        <f>IF(ISBLANK(INDEX('Policy Characteristics'!D:D,MATCH($C1015,'Policy Characteristics'!$C:$C,0))),"",INDEX('Policy Characteristics'!D:D,MATCH($C1015,'Policy Characteristics'!$C:$C,0)))</f>
        <v>End Existing Subsidies</v>
      </c>
      <c r="K1015" s="272" t="str">
        <f>IF(ISBLANK(INDEX('Policy Characteristics'!E:E,MATCH($C1015,'Policy Characteristics'!$C:$C,0))),"",INDEX('Policy Characteristics'!E:E,MATCH($C1015,'Policy Characteristics'!$C:$C,0)))</f>
        <v>cross reduce BAU subsidies</v>
      </c>
      <c r="L1015" s="285">
        <f>IF(ISBLANK(INDEX('Policy Characteristics'!F:F,MATCH($C1015,'Policy Characteristics'!$C:$C,0))),"",INDEX('Policy Characteristics'!F:F,MATCH($C1015,'Policy Characteristics'!$C:$C,0)))</f>
        <v>0</v>
      </c>
      <c r="M1015" s="285">
        <f>IF(ISBLANK(INDEX('Policy Characteristics'!G:G,MATCH($C1015,'Policy Characteristics'!$C:$C,0))),"",INDEX('Policy Characteristics'!G:G,MATCH($C1015,'Policy Characteristics'!$C:$C,0)))</f>
        <v>1</v>
      </c>
      <c r="N1015" s="285">
        <f>IF(ISBLANK(INDEX('Policy Characteristics'!H:H,MATCH($C1015,'Policy Characteristics'!$C:$C,0))),"",INDEX('Policy Characteristics'!H:H,MATCH($C1015,'Policy Characteristics'!$C:$C,0)))</f>
        <v>0.01</v>
      </c>
      <c r="O1015" s="272" t="str">
        <f>IF(ISBLANK(INDEX('Policy Characteristics'!I:I,MATCH($C1015,'Policy Characteristics'!$C:$C,0))),"",INDEX('Policy Characteristics'!I:I,MATCH($C1015,'Policy Characteristics'!$C:$C,0)))</f>
        <v>% reduction in Reference Case subsidies</v>
      </c>
      <c r="P1015" s="272"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272" t="str">
        <f>IF(ISBLANK(INDEX('Policy Characteristics'!K:K,MATCH($C1015,'Policy Characteristics'!$C:$C,0))),"",INDEX('Policy Characteristics'!K:K,MATCH($C1015,'Policy Characteristics'!$C:$C,0)))</f>
        <v>fuels.html#end-subsidies</v>
      </c>
      <c r="R1015" s="272" t="str">
        <f>IF(ISBLANK(INDEX('Policy Characteristics'!L:L,MATCH($C1015,'Policy Characteristics'!$C:$C,0))),"",INDEX('Policy Characteristics'!L:L,MATCH($C1015,'Policy Characteristics'!$C:$C,0)))</f>
        <v>end-existing-subsidies.html</v>
      </c>
    </row>
    <row r="1016" spans="1:18" s="4" customFormat="1" x14ac:dyDescent="0.25">
      <c r="A1016" s="272" t="str">
        <f>IF(ISBLANK(INDEX('Policy Characteristics'!A:A,MATCH($C1016,'Policy Characteristics'!$C:$C,0))),"",INDEX('Policy Characteristics'!A:A,MATCH($C1016,'Policy Characteristics'!$C:$C,0)))</f>
        <v>Cross-Sector</v>
      </c>
      <c r="B1016" s="272" t="str">
        <f>IF(ISBLANK(INDEX('Policy Characteristics'!B:B,MATCH($C1016,'Policy Characteristics'!$C:$C,0))),"",INDEX('Policy Characteristics'!B:B,MATCH($C1016,'Policy Characteristics'!$C:$C,0)))</f>
        <v>End Existing Subsidies</v>
      </c>
      <c r="C1016" s="274" t="str">
        <f t="shared" si="48"/>
        <v>Percent Reduction in BAU Subsidies</v>
      </c>
      <c r="D1016" s="6" t="s">
        <v>51</v>
      </c>
      <c r="E1016" s="44"/>
      <c r="F1016" s="6" t="s">
        <v>475</v>
      </c>
      <c r="G1016" s="44"/>
      <c r="H1016" s="43">
        <v>73</v>
      </c>
      <c r="I1016" s="6" t="s">
        <v>46</v>
      </c>
      <c r="J1016" s="274" t="str">
        <f>IF(ISBLANK(INDEX('Policy Characteristics'!D:D,MATCH($C1016,'Policy Characteristics'!$C:$C,0))),"",INDEX('Policy Characteristics'!D:D,MATCH($C1016,'Policy Characteristics'!$C:$C,0)))</f>
        <v>End Existing Subsidies</v>
      </c>
      <c r="K1016" s="272" t="str">
        <f>IF(ISBLANK(INDEX('Policy Characteristics'!E:E,MATCH($C1016,'Policy Characteristics'!$C:$C,0))),"",INDEX('Policy Characteristics'!E:E,MATCH($C1016,'Policy Characteristics'!$C:$C,0)))</f>
        <v>cross reduce BAU subsidies</v>
      </c>
      <c r="L1016" s="285">
        <f>IF(ISBLANK(INDEX('Policy Characteristics'!F:F,MATCH($C1016,'Policy Characteristics'!$C:$C,0))),"",INDEX('Policy Characteristics'!F:F,MATCH($C1016,'Policy Characteristics'!$C:$C,0)))</f>
        <v>0</v>
      </c>
      <c r="M1016" s="285">
        <f>IF(ISBLANK(INDEX('Policy Characteristics'!G:G,MATCH($C1016,'Policy Characteristics'!$C:$C,0))),"",INDEX('Policy Characteristics'!G:G,MATCH($C1016,'Policy Characteristics'!$C:$C,0)))</f>
        <v>1</v>
      </c>
      <c r="N1016" s="285">
        <f>IF(ISBLANK(INDEX('Policy Characteristics'!H:H,MATCH($C1016,'Policy Characteristics'!$C:$C,0))),"",INDEX('Policy Characteristics'!H:H,MATCH($C1016,'Policy Characteristics'!$C:$C,0)))</f>
        <v>0.01</v>
      </c>
      <c r="O1016" s="272" t="str">
        <f>IF(ISBLANK(INDEX('Policy Characteristics'!I:I,MATCH($C1016,'Policy Characteristics'!$C:$C,0))),"",INDEX('Policy Characteristics'!I:I,MATCH($C1016,'Policy Characteristics'!$C:$C,0)))</f>
        <v>% reduction in Reference Case subsidies</v>
      </c>
      <c r="P1016" s="272"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272" t="str">
        <f>IF(ISBLANK(INDEX('Policy Characteristics'!K:K,MATCH($C1016,'Policy Characteristics'!$C:$C,0))),"",INDEX('Policy Characteristics'!K:K,MATCH($C1016,'Policy Characteristics'!$C:$C,0)))</f>
        <v>fuels.html#end-subsidies</v>
      </c>
      <c r="R1016" s="272" t="str">
        <f>IF(ISBLANK(INDEX('Policy Characteristics'!L:L,MATCH($C1016,'Policy Characteristics'!$C:$C,0))),"",INDEX('Policy Characteristics'!L:L,MATCH($C1016,'Policy Characteristics'!$C:$C,0)))</f>
        <v>end-existing-subsidies.html</v>
      </c>
    </row>
    <row r="1017" spans="1:18" s="4" customFormat="1" x14ac:dyDescent="0.25">
      <c r="A1017" s="272" t="str">
        <f>IF(ISBLANK(INDEX('Policy Characteristics'!A:A,MATCH($C1017,'Policy Characteristics'!$C:$C,0))),"",INDEX('Policy Characteristics'!A:A,MATCH($C1017,'Policy Characteristics'!$C:$C,0)))</f>
        <v>Cross-Sector</v>
      </c>
      <c r="B1017" s="272" t="str">
        <f>IF(ISBLANK(INDEX('Policy Characteristics'!B:B,MATCH($C1017,'Policy Characteristics'!$C:$C,0))),"",INDEX('Policy Characteristics'!B:B,MATCH($C1017,'Policy Characteristics'!$C:$C,0)))</f>
        <v>End Existing Subsidies</v>
      </c>
      <c r="C1017" s="274" t="str">
        <f t="shared" si="48"/>
        <v>Percent Reduction in BAU Subsidies</v>
      </c>
      <c r="D1017" s="6" t="s">
        <v>52</v>
      </c>
      <c r="E1017" s="44"/>
      <c r="F1017" s="6" t="s">
        <v>97</v>
      </c>
      <c r="G1017" s="44"/>
      <c r="H1017" s="43">
        <v>74</v>
      </c>
      <c r="I1017" s="6" t="s">
        <v>45</v>
      </c>
      <c r="J1017" s="274" t="str">
        <f>IF(ISBLANK(INDEX('Policy Characteristics'!D:D,MATCH($C1017,'Policy Characteristics'!$C:$C,0))),"",INDEX('Policy Characteristics'!D:D,MATCH($C1017,'Policy Characteristics'!$C:$C,0)))</f>
        <v>End Existing Subsidies</v>
      </c>
      <c r="K1017" s="272" t="str">
        <f>IF(ISBLANK(INDEX('Policy Characteristics'!E:E,MATCH($C1017,'Policy Characteristics'!$C:$C,0))),"",INDEX('Policy Characteristics'!E:E,MATCH($C1017,'Policy Characteristics'!$C:$C,0)))</f>
        <v>cross reduce BAU subsidies</v>
      </c>
      <c r="L1017" s="285">
        <f>IF(ISBLANK(INDEX('Policy Characteristics'!F:F,MATCH($C1017,'Policy Characteristics'!$C:$C,0))),"",INDEX('Policy Characteristics'!F:F,MATCH($C1017,'Policy Characteristics'!$C:$C,0)))</f>
        <v>0</v>
      </c>
      <c r="M1017" s="285">
        <f>IF(ISBLANK(INDEX('Policy Characteristics'!G:G,MATCH($C1017,'Policy Characteristics'!$C:$C,0))),"",INDEX('Policy Characteristics'!G:G,MATCH($C1017,'Policy Characteristics'!$C:$C,0)))</f>
        <v>1</v>
      </c>
      <c r="N1017" s="285">
        <f>IF(ISBLANK(INDEX('Policy Characteristics'!H:H,MATCH($C1017,'Policy Characteristics'!$C:$C,0))),"",INDEX('Policy Characteristics'!H:H,MATCH($C1017,'Policy Characteristics'!$C:$C,0)))</f>
        <v>0.01</v>
      </c>
      <c r="O1017" s="272" t="str">
        <f>IF(ISBLANK(INDEX('Policy Characteristics'!I:I,MATCH($C1017,'Policy Characteristics'!$C:$C,0))),"",INDEX('Policy Characteristics'!I:I,MATCH($C1017,'Policy Characteristics'!$C:$C,0)))</f>
        <v>% reduction in Reference Case subsidies</v>
      </c>
      <c r="P1017" s="272"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272" t="str">
        <f>IF(ISBLANK(INDEX('Policy Characteristics'!K:K,MATCH($C1017,'Policy Characteristics'!$C:$C,0))),"",INDEX('Policy Characteristics'!K:K,MATCH($C1017,'Policy Characteristics'!$C:$C,0)))</f>
        <v>fuels.html#end-subsidies</v>
      </c>
      <c r="R1017" s="272" t="str">
        <f>IF(ISBLANK(INDEX('Policy Characteristics'!L:L,MATCH($C1017,'Policy Characteristics'!$C:$C,0))),"",INDEX('Policy Characteristics'!L:L,MATCH($C1017,'Policy Characteristics'!$C:$C,0)))</f>
        <v>end-existing-subsidies.html</v>
      </c>
    </row>
    <row r="1018" spans="1:18" s="4" customFormat="1" x14ac:dyDescent="0.25">
      <c r="A1018" s="272" t="str">
        <f>IF(ISBLANK(INDEX('Policy Characteristics'!A:A,MATCH($C1018,'Policy Characteristics'!$C:$C,0))),"",INDEX('Policy Characteristics'!A:A,MATCH($C1018,'Policy Characteristics'!$C:$C,0)))</f>
        <v>Cross-Sector</v>
      </c>
      <c r="B1018" s="272" t="str">
        <f>IF(ISBLANK(INDEX('Policy Characteristics'!B:B,MATCH($C1018,'Policy Characteristics'!$C:$C,0))),"",INDEX('Policy Characteristics'!B:B,MATCH($C1018,'Policy Characteristics'!$C:$C,0)))</f>
        <v>End Existing Subsidies</v>
      </c>
      <c r="C1018" s="274" t="str">
        <f t="shared" si="48"/>
        <v>Percent Reduction in BAU Subsidies</v>
      </c>
      <c r="D1018" s="6" t="s">
        <v>53</v>
      </c>
      <c r="E1018" s="44"/>
      <c r="F1018" s="6" t="s">
        <v>95</v>
      </c>
      <c r="G1018" s="44"/>
      <c r="H1018" s="43">
        <v>707</v>
      </c>
      <c r="I1018" s="6" t="s">
        <v>46</v>
      </c>
      <c r="J1018" s="274" t="str">
        <f>IF(ISBLANK(INDEX('Policy Characteristics'!D:D,MATCH($C1018,'Policy Characteristics'!$C:$C,0))),"",INDEX('Policy Characteristics'!D:D,MATCH($C1018,'Policy Characteristics'!$C:$C,0)))</f>
        <v>End Existing Subsidies</v>
      </c>
      <c r="K1018" s="272" t="str">
        <f>IF(ISBLANK(INDEX('Policy Characteristics'!E:E,MATCH($C1018,'Policy Characteristics'!$C:$C,0))),"",INDEX('Policy Characteristics'!E:E,MATCH($C1018,'Policy Characteristics'!$C:$C,0)))</f>
        <v>cross reduce BAU subsidies</v>
      </c>
      <c r="L1018" s="285">
        <f>IF(ISBLANK(INDEX('Policy Characteristics'!F:F,MATCH($C1018,'Policy Characteristics'!$C:$C,0))),"",INDEX('Policy Characteristics'!F:F,MATCH($C1018,'Policy Characteristics'!$C:$C,0)))</f>
        <v>0</v>
      </c>
      <c r="M1018" s="285">
        <f>IF(ISBLANK(INDEX('Policy Characteristics'!G:G,MATCH($C1018,'Policy Characteristics'!$C:$C,0))),"",INDEX('Policy Characteristics'!G:G,MATCH($C1018,'Policy Characteristics'!$C:$C,0)))</f>
        <v>1</v>
      </c>
      <c r="N1018" s="285">
        <f>IF(ISBLANK(INDEX('Policy Characteristics'!H:H,MATCH($C1018,'Policy Characteristics'!$C:$C,0))),"",INDEX('Policy Characteristics'!H:H,MATCH($C1018,'Policy Characteristics'!$C:$C,0)))</f>
        <v>0.01</v>
      </c>
      <c r="O1018" s="272" t="str">
        <f>IF(ISBLANK(INDEX('Policy Characteristics'!I:I,MATCH($C1018,'Policy Characteristics'!$C:$C,0))),"",INDEX('Policy Characteristics'!I:I,MATCH($C1018,'Policy Characteristics'!$C:$C,0)))</f>
        <v>% reduction in Reference Case subsidies</v>
      </c>
      <c r="P1018" s="272"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272" t="str">
        <f>IF(ISBLANK(INDEX('Policy Characteristics'!K:K,MATCH($C1018,'Policy Characteristics'!$C:$C,0))),"",INDEX('Policy Characteristics'!K:K,MATCH($C1018,'Policy Characteristics'!$C:$C,0)))</f>
        <v>fuels.html#end-subsidies</v>
      </c>
      <c r="R1018" s="272" t="str">
        <f>IF(ISBLANK(INDEX('Policy Characteristics'!L:L,MATCH($C1018,'Policy Characteristics'!$C:$C,0))),"",INDEX('Policy Characteristics'!L:L,MATCH($C1018,'Policy Characteristics'!$C:$C,0)))</f>
        <v>end-existing-subsidies.html</v>
      </c>
    </row>
    <row r="1019" spans="1:18" s="4" customFormat="1" x14ac:dyDescent="0.25">
      <c r="A1019" s="272" t="str">
        <f>IF(ISBLANK(INDEX('Policy Characteristics'!A:A,MATCH($C1019,'Policy Characteristics'!$C:$C,0))),"",INDEX('Policy Characteristics'!A:A,MATCH($C1019,'Policy Characteristics'!$C:$C,0)))</f>
        <v>Cross-Sector</v>
      </c>
      <c r="B1019" s="272" t="str">
        <f>IF(ISBLANK(INDEX('Policy Characteristics'!B:B,MATCH($C1019,'Policy Characteristics'!$C:$C,0))),"",INDEX('Policy Characteristics'!B:B,MATCH($C1019,'Policy Characteristics'!$C:$C,0)))</f>
        <v>End Existing Subsidies</v>
      </c>
      <c r="C1019" s="274" t="str">
        <f t="shared" si="48"/>
        <v>Percent Reduction in BAU Subsidies</v>
      </c>
      <c r="D1019" s="6" t="s">
        <v>55</v>
      </c>
      <c r="E1019" s="44"/>
      <c r="F1019" s="6" t="s">
        <v>98</v>
      </c>
      <c r="G1019" s="44"/>
      <c r="H1019" s="43">
        <v>75</v>
      </c>
      <c r="I1019" s="6" t="s">
        <v>45</v>
      </c>
      <c r="J1019" s="274" t="str">
        <f>IF(ISBLANK(INDEX('Policy Characteristics'!D:D,MATCH($C1019,'Policy Characteristics'!$C:$C,0))),"",INDEX('Policy Characteristics'!D:D,MATCH($C1019,'Policy Characteristics'!$C:$C,0)))</f>
        <v>End Existing Subsidies</v>
      </c>
      <c r="K1019" s="272" t="str">
        <f>IF(ISBLANK(INDEX('Policy Characteristics'!E:E,MATCH($C1019,'Policy Characteristics'!$C:$C,0))),"",INDEX('Policy Characteristics'!E:E,MATCH($C1019,'Policy Characteristics'!$C:$C,0)))</f>
        <v>cross reduce BAU subsidies</v>
      </c>
      <c r="L1019" s="285">
        <f>IF(ISBLANK(INDEX('Policy Characteristics'!F:F,MATCH($C1019,'Policy Characteristics'!$C:$C,0))),"",INDEX('Policy Characteristics'!F:F,MATCH($C1019,'Policy Characteristics'!$C:$C,0)))</f>
        <v>0</v>
      </c>
      <c r="M1019" s="285">
        <f>IF(ISBLANK(INDEX('Policy Characteristics'!G:G,MATCH($C1019,'Policy Characteristics'!$C:$C,0))),"",INDEX('Policy Characteristics'!G:G,MATCH($C1019,'Policy Characteristics'!$C:$C,0)))</f>
        <v>1</v>
      </c>
      <c r="N1019" s="285">
        <f>IF(ISBLANK(INDEX('Policy Characteristics'!H:H,MATCH($C1019,'Policy Characteristics'!$C:$C,0))),"",INDEX('Policy Characteristics'!H:H,MATCH($C1019,'Policy Characteristics'!$C:$C,0)))</f>
        <v>0.01</v>
      </c>
      <c r="O1019" s="272" t="str">
        <f>IF(ISBLANK(INDEX('Policy Characteristics'!I:I,MATCH($C1019,'Policy Characteristics'!$C:$C,0))),"",INDEX('Policy Characteristics'!I:I,MATCH($C1019,'Policy Characteristics'!$C:$C,0)))</f>
        <v>% reduction in Reference Case subsidies</v>
      </c>
      <c r="P1019" s="272"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272" t="str">
        <f>IF(ISBLANK(INDEX('Policy Characteristics'!K:K,MATCH($C1019,'Policy Characteristics'!$C:$C,0))),"",INDEX('Policy Characteristics'!K:K,MATCH($C1019,'Policy Characteristics'!$C:$C,0)))</f>
        <v>fuels.html#end-subsidies</v>
      </c>
      <c r="R1019" s="272" t="str">
        <f>IF(ISBLANK(INDEX('Policy Characteristics'!L:L,MATCH($C1019,'Policy Characteristics'!$C:$C,0))),"",INDEX('Policy Characteristics'!L:L,MATCH($C1019,'Policy Characteristics'!$C:$C,0)))</f>
        <v>end-existing-subsidies.html</v>
      </c>
    </row>
    <row r="1020" spans="1:18" s="4" customFormat="1" x14ac:dyDescent="0.25">
      <c r="A1020" s="272" t="str">
        <f>IF(ISBLANK(INDEX('Policy Characteristics'!A:A,MATCH($C1020,'Policy Characteristics'!$C:$C,0))),"",INDEX('Policy Characteristics'!A:A,MATCH($C1020,'Policy Characteristics'!$C:$C,0)))</f>
        <v>Cross-Sector</v>
      </c>
      <c r="B1020" s="272" t="str">
        <f>IF(ISBLANK(INDEX('Policy Characteristics'!B:B,MATCH($C1020,'Policy Characteristics'!$C:$C,0))),"",INDEX('Policy Characteristics'!B:B,MATCH($C1020,'Policy Characteristics'!$C:$C,0)))</f>
        <v>End Existing Subsidies</v>
      </c>
      <c r="C1020" s="274" t="str">
        <f t="shared" si="48"/>
        <v>Percent Reduction in BAU Subsidies</v>
      </c>
      <c r="D1020" s="6" t="s">
        <v>56</v>
      </c>
      <c r="E1020" s="44"/>
      <c r="F1020" s="6" t="s">
        <v>99</v>
      </c>
      <c r="G1020" s="44"/>
      <c r="H1020" s="43">
        <v>76</v>
      </c>
      <c r="I1020" s="6" t="s">
        <v>45</v>
      </c>
      <c r="J1020" s="274" t="str">
        <f>IF(ISBLANK(INDEX('Policy Characteristics'!D:D,MATCH($C1020,'Policy Characteristics'!$C:$C,0))),"",INDEX('Policy Characteristics'!D:D,MATCH($C1020,'Policy Characteristics'!$C:$C,0)))</f>
        <v>End Existing Subsidies</v>
      </c>
      <c r="K1020" s="272" t="str">
        <f>IF(ISBLANK(INDEX('Policy Characteristics'!E:E,MATCH($C1020,'Policy Characteristics'!$C:$C,0))),"",INDEX('Policy Characteristics'!E:E,MATCH($C1020,'Policy Characteristics'!$C:$C,0)))</f>
        <v>cross reduce BAU subsidies</v>
      </c>
      <c r="L1020" s="285">
        <f>IF(ISBLANK(INDEX('Policy Characteristics'!F:F,MATCH($C1020,'Policy Characteristics'!$C:$C,0))),"",INDEX('Policy Characteristics'!F:F,MATCH($C1020,'Policy Characteristics'!$C:$C,0)))</f>
        <v>0</v>
      </c>
      <c r="M1020" s="285">
        <f>IF(ISBLANK(INDEX('Policy Characteristics'!G:G,MATCH($C1020,'Policy Characteristics'!$C:$C,0))),"",INDEX('Policy Characteristics'!G:G,MATCH($C1020,'Policy Characteristics'!$C:$C,0)))</f>
        <v>1</v>
      </c>
      <c r="N1020" s="285">
        <f>IF(ISBLANK(INDEX('Policy Characteristics'!H:H,MATCH($C1020,'Policy Characteristics'!$C:$C,0))),"",INDEX('Policy Characteristics'!H:H,MATCH($C1020,'Policy Characteristics'!$C:$C,0)))</f>
        <v>0.01</v>
      </c>
      <c r="O1020" s="272" t="str">
        <f>IF(ISBLANK(INDEX('Policy Characteristics'!I:I,MATCH($C1020,'Policy Characteristics'!$C:$C,0))),"",INDEX('Policy Characteristics'!I:I,MATCH($C1020,'Policy Characteristics'!$C:$C,0)))</f>
        <v>% reduction in Reference Case subsidies</v>
      </c>
      <c r="P1020" s="272"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272" t="str">
        <f>IF(ISBLANK(INDEX('Policy Characteristics'!K:K,MATCH($C1020,'Policy Characteristics'!$C:$C,0))),"",INDEX('Policy Characteristics'!K:K,MATCH($C1020,'Policy Characteristics'!$C:$C,0)))</f>
        <v>fuels.html#end-subsidies</v>
      </c>
      <c r="R1020" s="272" t="str">
        <f>IF(ISBLANK(INDEX('Policy Characteristics'!L:L,MATCH($C1020,'Policy Characteristics'!$C:$C,0))),"",INDEX('Policy Characteristics'!L:L,MATCH($C1020,'Policy Characteristics'!$C:$C,0)))</f>
        <v>end-existing-subsidies.html</v>
      </c>
    </row>
    <row r="1021" spans="1:18" s="4" customFormat="1" x14ac:dyDescent="0.25">
      <c r="A1021" s="272" t="str">
        <f>IF(ISBLANK(INDEX('Policy Characteristics'!A:A,MATCH($C1021,'Policy Characteristics'!$C:$C,0))),"",INDEX('Policy Characteristics'!A:A,MATCH($C1021,'Policy Characteristics'!$C:$C,0)))</f>
        <v>Cross-Sector</v>
      </c>
      <c r="B1021" s="272" t="str">
        <f>IF(ISBLANK(INDEX('Policy Characteristics'!B:B,MATCH($C1021,'Policy Characteristics'!$C:$C,0))),"",INDEX('Policy Characteristics'!B:B,MATCH($C1021,'Policy Characteristics'!$C:$C,0)))</f>
        <v>End Existing Subsidies</v>
      </c>
      <c r="C1021" s="274" t="str">
        <f t="shared" si="48"/>
        <v>Percent Reduction in BAU Subsidies</v>
      </c>
      <c r="D1021" s="6" t="s">
        <v>57</v>
      </c>
      <c r="E1021" s="44"/>
      <c r="F1021" s="6" t="s">
        <v>100</v>
      </c>
      <c r="G1021" s="44"/>
      <c r="H1021" s="43">
        <v>708</v>
      </c>
      <c r="I1021" s="6" t="s">
        <v>46</v>
      </c>
      <c r="J1021" s="274" t="str">
        <f>IF(ISBLANK(INDEX('Policy Characteristics'!D:D,MATCH($C1021,'Policy Characteristics'!$C:$C,0))),"",INDEX('Policy Characteristics'!D:D,MATCH($C1021,'Policy Characteristics'!$C:$C,0)))</f>
        <v>End Existing Subsidies</v>
      </c>
      <c r="K1021" s="272" t="str">
        <f>IF(ISBLANK(INDEX('Policy Characteristics'!E:E,MATCH($C1021,'Policy Characteristics'!$C:$C,0))),"",INDEX('Policy Characteristics'!E:E,MATCH($C1021,'Policy Characteristics'!$C:$C,0)))</f>
        <v>cross reduce BAU subsidies</v>
      </c>
      <c r="L1021" s="285">
        <f>IF(ISBLANK(INDEX('Policy Characteristics'!F:F,MATCH($C1021,'Policy Characteristics'!$C:$C,0))),"",INDEX('Policy Characteristics'!F:F,MATCH($C1021,'Policy Characteristics'!$C:$C,0)))</f>
        <v>0</v>
      </c>
      <c r="M1021" s="285">
        <f>IF(ISBLANK(INDEX('Policy Characteristics'!G:G,MATCH($C1021,'Policy Characteristics'!$C:$C,0))),"",INDEX('Policy Characteristics'!G:G,MATCH($C1021,'Policy Characteristics'!$C:$C,0)))</f>
        <v>1</v>
      </c>
      <c r="N1021" s="285">
        <f>IF(ISBLANK(INDEX('Policy Characteristics'!H:H,MATCH($C1021,'Policy Characteristics'!$C:$C,0))),"",INDEX('Policy Characteristics'!H:H,MATCH($C1021,'Policy Characteristics'!$C:$C,0)))</f>
        <v>0.01</v>
      </c>
      <c r="O1021" s="272" t="str">
        <f>IF(ISBLANK(INDEX('Policy Characteristics'!I:I,MATCH($C1021,'Policy Characteristics'!$C:$C,0))),"",INDEX('Policy Characteristics'!I:I,MATCH($C1021,'Policy Characteristics'!$C:$C,0)))</f>
        <v>% reduction in Reference Case subsidies</v>
      </c>
      <c r="P1021" s="272"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272" t="str">
        <f>IF(ISBLANK(INDEX('Policy Characteristics'!K:K,MATCH($C1021,'Policy Characteristics'!$C:$C,0))),"",INDEX('Policy Characteristics'!K:K,MATCH($C1021,'Policy Characteristics'!$C:$C,0)))</f>
        <v>fuels.html#end-subsidies</v>
      </c>
      <c r="R1021" s="272" t="str">
        <f>IF(ISBLANK(INDEX('Policy Characteristics'!L:L,MATCH($C1021,'Policy Characteristics'!$C:$C,0))),"",INDEX('Policy Characteristics'!L:L,MATCH($C1021,'Policy Characteristics'!$C:$C,0)))</f>
        <v>end-existing-subsidies.html</v>
      </c>
    </row>
    <row r="1022" spans="1:18" s="4" customFormat="1" x14ac:dyDescent="0.25">
      <c r="A1022" s="272" t="str">
        <f>IF(ISBLANK(INDEX('Policy Characteristics'!A:A,MATCH($C1022,'Policy Characteristics'!$C:$C,0))),"",INDEX('Policy Characteristics'!A:A,MATCH($C1022,'Policy Characteristics'!$C:$C,0)))</f>
        <v>Cross-Sector</v>
      </c>
      <c r="B1022" s="272" t="str">
        <f>IF(ISBLANK(INDEX('Policy Characteristics'!B:B,MATCH($C1022,'Policy Characteristics'!$C:$C,0))),"",INDEX('Policy Characteristics'!B:B,MATCH($C1022,'Policy Characteristics'!$C:$C,0)))</f>
        <v>End Existing Subsidies</v>
      </c>
      <c r="C1022" s="274" t="str">
        <f t="shared" si="48"/>
        <v>Percent Reduction in BAU Subsidies</v>
      </c>
      <c r="D1022" s="6" t="s">
        <v>58</v>
      </c>
      <c r="E1022" s="44"/>
      <c r="F1022" s="6" t="s">
        <v>101</v>
      </c>
      <c r="G1022" s="44"/>
      <c r="H1022" s="43">
        <v>709</v>
      </c>
      <c r="I1022" s="6" t="s">
        <v>46</v>
      </c>
      <c r="J1022" s="274" t="str">
        <f>IF(ISBLANK(INDEX('Policy Characteristics'!D:D,MATCH($C1022,'Policy Characteristics'!$C:$C,0))),"",INDEX('Policy Characteristics'!D:D,MATCH($C1022,'Policy Characteristics'!$C:$C,0)))</f>
        <v>End Existing Subsidies</v>
      </c>
      <c r="K1022" s="272" t="str">
        <f>IF(ISBLANK(INDEX('Policy Characteristics'!E:E,MATCH($C1022,'Policy Characteristics'!$C:$C,0))),"",INDEX('Policy Characteristics'!E:E,MATCH($C1022,'Policy Characteristics'!$C:$C,0)))</f>
        <v>cross reduce BAU subsidies</v>
      </c>
      <c r="L1022" s="285">
        <f>IF(ISBLANK(INDEX('Policy Characteristics'!F:F,MATCH($C1022,'Policy Characteristics'!$C:$C,0))),"",INDEX('Policy Characteristics'!F:F,MATCH($C1022,'Policy Characteristics'!$C:$C,0)))</f>
        <v>0</v>
      </c>
      <c r="M1022" s="285">
        <f>IF(ISBLANK(INDEX('Policy Characteristics'!G:G,MATCH($C1022,'Policy Characteristics'!$C:$C,0))),"",INDEX('Policy Characteristics'!G:G,MATCH($C1022,'Policy Characteristics'!$C:$C,0)))</f>
        <v>1</v>
      </c>
      <c r="N1022" s="285">
        <f>IF(ISBLANK(INDEX('Policy Characteristics'!H:H,MATCH($C1022,'Policy Characteristics'!$C:$C,0))),"",INDEX('Policy Characteristics'!H:H,MATCH($C1022,'Policy Characteristics'!$C:$C,0)))</f>
        <v>0.01</v>
      </c>
      <c r="O1022" s="272" t="str">
        <f>IF(ISBLANK(INDEX('Policy Characteristics'!I:I,MATCH($C1022,'Policy Characteristics'!$C:$C,0))),"",INDEX('Policy Characteristics'!I:I,MATCH($C1022,'Policy Characteristics'!$C:$C,0)))</f>
        <v>% reduction in Reference Case subsidies</v>
      </c>
      <c r="P1022" s="272"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272" t="str">
        <f>IF(ISBLANK(INDEX('Policy Characteristics'!K:K,MATCH($C1022,'Policy Characteristics'!$C:$C,0))),"",INDEX('Policy Characteristics'!K:K,MATCH($C1022,'Policy Characteristics'!$C:$C,0)))</f>
        <v>fuels.html#end-subsidies</v>
      </c>
      <c r="R1022" s="272" t="str">
        <f>IF(ISBLANK(INDEX('Policy Characteristics'!L:L,MATCH($C1022,'Policy Characteristics'!$C:$C,0))),"",INDEX('Policy Characteristics'!L:L,MATCH($C1022,'Policy Characteristics'!$C:$C,0)))</f>
        <v>end-existing-subsidies.html</v>
      </c>
    </row>
    <row r="1023" spans="1:18" s="4" customFormat="1" x14ac:dyDescent="0.25">
      <c r="A1023" s="272" t="str">
        <f>IF(ISBLANK(INDEX('Policy Characteristics'!A:A,MATCH($C1023,'Policy Characteristics'!$C:$C,0))),"",INDEX('Policy Characteristics'!A:A,MATCH($C1023,'Policy Characteristics'!$C:$C,0)))</f>
        <v>Cross-Sector</v>
      </c>
      <c r="B1023" s="272" t="str">
        <f>IF(ISBLANK(INDEX('Policy Characteristics'!B:B,MATCH($C1023,'Policy Characteristics'!$C:$C,0))),"",INDEX('Policy Characteristics'!B:B,MATCH($C1023,'Policy Characteristics'!$C:$C,0)))</f>
        <v>End Existing Subsidies</v>
      </c>
      <c r="C1023" s="274" t="str">
        <f t="shared" si="48"/>
        <v>Percent Reduction in BAU Subsidies</v>
      </c>
      <c r="D1023" s="6" t="s">
        <v>2529</v>
      </c>
      <c r="E1023" s="44"/>
      <c r="F1023" s="6" t="s">
        <v>2530</v>
      </c>
      <c r="G1023" s="44"/>
      <c r="H1023" s="43">
        <v>710</v>
      </c>
      <c r="I1023" s="6" t="s">
        <v>46</v>
      </c>
      <c r="J1023" s="274" t="str">
        <f>IF(ISBLANK(INDEX('Policy Characteristics'!D:D,MATCH($C1023,'Policy Characteristics'!$C:$C,0))),"",INDEX('Policy Characteristics'!D:D,MATCH($C1023,'Policy Characteristics'!$C:$C,0)))</f>
        <v>End Existing Subsidies</v>
      </c>
      <c r="K1023" s="272" t="str">
        <f>IF(ISBLANK(INDEX('Policy Characteristics'!E:E,MATCH($C1023,'Policy Characteristics'!$C:$C,0))),"",INDEX('Policy Characteristics'!E:E,MATCH($C1023,'Policy Characteristics'!$C:$C,0)))</f>
        <v>cross reduce BAU subsidies</v>
      </c>
      <c r="L1023" s="285">
        <f>IF(ISBLANK(INDEX('Policy Characteristics'!F:F,MATCH($C1023,'Policy Characteristics'!$C:$C,0))),"",INDEX('Policy Characteristics'!F:F,MATCH($C1023,'Policy Characteristics'!$C:$C,0)))</f>
        <v>0</v>
      </c>
      <c r="M1023" s="285">
        <f>IF(ISBLANK(INDEX('Policy Characteristics'!G:G,MATCH($C1023,'Policy Characteristics'!$C:$C,0))),"",INDEX('Policy Characteristics'!G:G,MATCH($C1023,'Policy Characteristics'!$C:$C,0)))</f>
        <v>1</v>
      </c>
      <c r="N1023" s="285">
        <f>IF(ISBLANK(INDEX('Policy Characteristics'!H:H,MATCH($C1023,'Policy Characteristics'!$C:$C,0))),"",INDEX('Policy Characteristics'!H:H,MATCH($C1023,'Policy Characteristics'!$C:$C,0)))</f>
        <v>0.01</v>
      </c>
      <c r="O1023" s="272" t="str">
        <f>IF(ISBLANK(INDEX('Policy Characteristics'!I:I,MATCH($C1023,'Policy Characteristics'!$C:$C,0))),"",INDEX('Policy Characteristics'!I:I,MATCH($C1023,'Policy Characteristics'!$C:$C,0)))</f>
        <v>% reduction in Reference Case subsidies</v>
      </c>
      <c r="P1023" s="272"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272" t="str">
        <f>IF(ISBLANK(INDEX('Policy Characteristics'!K:K,MATCH($C1023,'Policy Characteristics'!$C:$C,0))),"",INDEX('Policy Characteristics'!K:K,MATCH($C1023,'Policy Characteristics'!$C:$C,0)))</f>
        <v>fuels.html#end-subsidies</v>
      </c>
      <c r="R1023" s="272" t="str">
        <f>IF(ISBLANK(INDEX('Policy Characteristics'!L:L,MATCH($C1023,'Policy Characteristics'!$C:$C,0))),"",INDEX('Policy Characteristics'!L:L,MATCH($C1023,'Policy Characteristics'!$C:$C,0)))</f>
        <v>end-existing-subsidies.html</v>
      </c>
    </row>
    <row r="1024" spans="1:18" s="4" customFormat="1" x14ac:dyDescent="0.25">
      <c r="A1024" s="272" t="str">
        <f>IF(ISBLANK(INDEX('Policy Characteristics'!A:A,MATCH($C1024,'Policy Characteristics'!$C:$C,0))),"",INDEX('Policy Characteristics'!A:A,MATCH($C1024,'Policy Characteristics'!$C:$C,0)))</f>
        <v>Cross-Sector</v>
      </c>
      <c r="B1024" s="272" t="str">
        <f>IF(ISBLANK(INDEX('Policy Characteristics'!B:B,MATCH($C1024,'Policy Characteristics'!$C:$C,0))),"",INDEX('Policy Characteristics'!B:B,MATCH($C1024,'Policy Characteristics'!$C:$C,0)))</f>
        <v>End Existing Subsidies</v>
      </c>
      <c r="C1024" s="274" t="str">
        <f t="shared" si="48"/>
        <v>Percent Reduction in BAU Subsidies</v>
      </c>
      <c r="D1024" s="6" t="s">
        <v>76</v>
      </c>
      <c r="E1024" s="44"/>
      <c r="F1024" s="6" t="s">
        <v>102</v>
      </c>
      <c r="G1024" s="44"/>
      <c r="H1024" s="43">
        <v>711</v>
      </c>
      <c r="I1024" s="6" t="s">
        <v>46</v>
      </c>
      <c r="J1024" s="274" t="str">
        <f>IF(ISBLANK(INDEX('Policy Characteristics'!D:D,MATCH($C1024,'Policy Characteristics'!$C:$C,0))),"",INDEX('Policy Characteristics'!D:D,MATCH($C1024,'Policy Characteristics'!$C:$C,0)))</f>
        <v>End Existing Subsidies</v>
      </c>
      <c r="K1024" s="272" t="str">
        <f>IF(ISBLANK(INDEX('Policy Characteristics'!E:E,MATCH($C1024,'Policy Characteristics'!$C:$C,0))),"",INDEX('Policy Characteristics'!E:E,MATCH($C1024,'Policy Characteristics'!$C:$C,0)))</f>
        <v>cross reduce BAU subsidies</v>
      </c>
      <c r="L1024" s="285">
        <f>IF(ISBLANK(INDEX('Policy Characteristics'!F:F,MATCH($C1024,'Policy Characteristics'!$C:$C,0))),"",INDEX('Policy Characteristics'!F:F,MATCH($C1024,'Policy Characteristics'!$C:$C,0)))</f>
        <v>0</v>
      </c>
      <c r="M1024" s="285">
        <f>IF(ISBLANK(INDEX('Policy Characteristics'!G:G,MATCH($C1024,'Policy Characteristics'!$C:$C,0))),"",INDEX('Policy Characteristics'!G:G,MATCH($C1024,'Policy Characteristics'!$C:$C,0)))</f>
        <v>1</v>
      </c>
      <c r="N1024" s="285">
        <f>IF(ISBLANK(INDEX('Policy Characteristics'!H:H,MATCH($C1024,'Policy Characteristics'!$C:$C,0))),"",INDEX('Policy Characteristics'!H:H,MATCH($C1024,'Policy Characteristics'!$C:$C,0)))</f>
        <v>0.01</v>
      </c>
      <c r="O1024" s="272" t="str">
        <f>IF(ISBLANK(INDEX('Policy Characteristics'!I:I,MATCH($C1024,'Policy Characteristics'!$C:$C,0))),"",INDEX('Policy Characteristics'!I:I,MATCH($C1024,'Policy Characteristics'!$C:$C,0)))</f>
        <v>% reduction in Reference Case subsidies</v>
      </c>
      <c r="P1024" s="272"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272" t="str">
        <f>IF(ISBLANK(INDEX('Policy Characteristics'!K:K,MATCH($C1024,'Policy Characteristics'!$C:$C,0))),"",INDEX('Policy Characteristics'!K:K,MATCH($C1024,'Policy Characteristics'!$C:$C,0)))</f>
        <v>fuels.html#end-subsidies</v>
      </c>
      <c r="R1024" s="272" t="str">
        <f>IF(ISBLANK(INDEX('Policy Characteristics'!L:L,MATCH($C1024,'Policy Characteristics'!$C:$C,0))),"",INDEX('Policy Characteristics'!L:L,MATCH($C1024,'Policy Characteristics'!$C:$C,0)))</f>
        <v>end-existing-subsidies.html</v>
      </c>
    </row>
    <row r="1025" spans="1:18" s="4" customFormat="1" x14ac:dyDescent="0.25">
      <c r="A1025" s="272" t="str">
        <f>IF(ISBLANK(INDEX('Policy Characteristics'!A:A,MATCH($C1025,'Policy Characteristics'!$C:$C,0))),"",INDEX('Policy Characteristics'!A:A,MATCH($C1025,'Policy Characteristics'!$C:$C,0)))</f>
        <v>Cross-Sector</v>
      </c>
      <c r="B1025" s="272" t="str">
        <f>IF(ISBLANK(INDEX('Policy Characteristics'!B:B,MATCH($C1025,'Policy Characteristics'!$C:$C,0))),"",INDEX('Policy Characteristics'!B:B,MATCH($C1025,'Policy Characteristics'!$C:$C,0)))</f>
        <v>End Existing Subsidies</v>
      </c>
      <c r="C1025" s="274" t="str">
        <f t="shared" si="48"/>
        <v>Percent Reduction in BAU Subsidies</v>
      </c>
      <c r="D1025" s="6" t="s">
        <v>459</v>
      </c>
      <c r="E1025" s="44"/>
      <c r="F1025" s="6" t="s">
        <v>460</v>
      </c>
      <c r="G1025" s="44"/>
      <c r="H1025" s="43">
        <v>712</v>
      </c>
      <c r="I1025" s="6" t="s">
        <v>46</v>
      </c>
      <c r="J1025" s="274" t="str">
        <f>IF(ISBLANK(INDEX('Policy Characteristics'!D:D,MATCH($C1025,'Policy Characteristics'!$C:$C,0))),"",INDEX('Policy Characteristics'!D:D,MATCH($C1025,'Policy Characteristics'!$C:$C,0)))</f>
        <v>End Existing Subsidies</v>
      </c>
      <c r="K1025" s="272" t="str">
        <f>IF(ISBLANK(INDEX('Policy Characteristics'!E:E,MATCH($C1025,'Policy Characteristics'!$C:$C,0))),"",INDEX('Policy Characteristics'!E:E,MATCH($C1025,'Policy Characteristics'!$C:$C,0)))</f>
        <v>cross reduce BAU subsidies</v>
      </c>
      <c r="L1025" s="285">
        <f>IF(ISBLANK(INDEX('Policy Characteristics'!F:F,MATCH($C1025,'Policy Characteristics'!$C:$C,0))),"",INDEX('Policy Characteristics'!F:F,MATCH($C1025,'Policy Characteristics'!$C:$C,0)))</f>
        <v>0</v>
      </c>
      <c r="M1025" s="285">
        <f>IF(ISBLANK(INDEX('Policy Characteristics'!G:G,MATCH($C1025,'Policy Characteristics'!$C:$C,0))),"",INDEX('Policy Characteristics'!G:G,MATCH($C1025,'Policy Characteristics'!$C:$C,0)))</f>
        <v>1</v>
      </c>
      <c r="N1025" s="285">
        <f>IF(ISBLANK(INDEX('Policy Characteristics'!H:H,MATCH($C1025,'Policy Characteristics'!$C:$C,0))),"",INDEX('Policy Characteristics'!H:H,MATCH($C1025,'Policy Characteristics'!$C:$C,0)))</f>
        <v>0.01</v>
      </c>
      <c r="O1025" s="272" t="str">
        <f>IF(ISBLANK(INDEX('Policy Characteristics'!I:I,MATCH($C1025,'Policy Characteristics'!$C:$C,0))),"",INDEX('Policy Characteristics'!I:I,MATCH($C1025,'Policy Characteristics'!$C:$C,0)))</f>
        <v>% reduction in Reference Case subsidies</v>
      </c>
      <c r="P1025" s="272"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272" t="str">
        <f>IF(ISBLANK(INDEX('Policy Characteristics'!K:K,MATCH($C1025,'Policy Characteristics'!$C:$C,0))),"",INDEX('Policy Characteristics'!K:K,MATCH($C1025,'Policy Characteristics'!$C:$C,0)))</f>
        <v>fuels.html#end-subsidies</v>
      </c>
      <c r="R1025" s="272" t="str">
        <f>IF(ISBLANK(INDEX('Policy Characteristics'!L:L,MATCH($C1025,'Policy Characteristics'!$C:$C,0))),"",INDEX('Policy Characteristics'!L:L,MATCH($C1025,'Policy Characteristics'!$C:$C,0)))</f>
        <v>end-existing-subsidies.html</v>
      </c>
    </row>
    <row r="1026" spans="1:18" s="4" customFormat="1" x14ac:dyDescent="0.25">
      <c r="A1026" s="272" t="str">
        <f>IF(ISBLANK(INDEX('Policy Characteristics'!A:A,MATCH($C1026,'Policy Characteristics'!$C:$C,0))),"",INDEX('Policy Characteristics'!A:A,MATCH($C1026,'Policy Characteristics'!$C:$C,0)))</f>
        <v>Cross-Sector</v>
      </c>
      <c r="B1026" s="272" t="str">
        <f>IF(ISBLANK(INDEX('Policy Characteristics'!B:B,MATCH($C1026,'Policy Characteristics'!$C:$C,0))),"",INDEX('Policy Characteristics'!B:B,MATCH($C1026,'Policy Characteristics'!$C:$C,0)))</f>
        <v>End Existing Subsidies</v>
      </c>
      <c r="C1026" s="274" t="str">
        <f t="shared" si="48"/>
        <v>Percent Reduction in BAU Subsidies</v>
      </c>
      <c r="D1026" s="6" t="s">
        <v>466</v>
      </c>
      <c r="E1026" s="44"/>
      <c r="F1026" s="6" t="s">
        <v>467</v>
      </c>
      <c r="G1026" s="44"/>
      <c r="H1026" s="43">
        <v>713</v>
      </c>
      <c r="I1026" s="6" t="s">
        <v>46</v>
      </c>
      <c r="J1026" s="274" t="str">
        <f>IF(ISBLANK(INDEX('Policy Characteristics'!D:D,MATCH($C1026,'Policy Characteristics'!$C:$C,0))),"",INDEX('Policy Characteristics'!D:D,MATCH($C1026,'Policy Characteristics'!$C:$C,0)))</f>
        <v>End Existing Subsidies</v>
      </c>
      <c r="K1026" s="272" t="str">
        <f>IF(ISBLANK(INDEX('Policy Characteristics'!E:E,MATCH($C1026,'Policy Characteristics'!$C:$C,0))),"",INDEX('Policy Characteristics'!E:E,MATCH($C1026,'Policy Characteristics'!$C:$C,0)))</f>
        <v>cross reduce BAU subsidies</v>
      </c>
      <c r="L1026" s="285">
        <f>IF(ISBLANK(INDEX('Policy Characteristics'!F:F,MATCH($C1026,'Policy Characteristics'!$C:$C,0))),"",INDEX('Policy Characteristics'!F:F,MATCH($C1026,'Policy Characteristics'!$C:$C,0)))</f>
        <v>0</v>
      </c>
      <c r="M1026" s="285">
        <f>IF(ISBLANK(INDEX('Policy Characteristics'!G:G,MATCH($C1026,'Policy Characteristics'!$C:$C,0))),"",INDEX('Policy Characteristics'!G:G,MATCH($C1026,'Policy Characteristics'!$C:$C,0)))</f>
        <v>1</v>
      </c>
      <c r="N1026" s="285">
        <f>IF(ISBLANK(INDEX('Policy Characteristics'!H:H,MATCH($C1026,'Policy Characteristics'!$C:$C,0))),"",INDEX('Policy Characteristics'!H:H,MATCH($C1026,'Policy Characteristics'!$C:$C,0)))</f>
        <v>0.01</v>
      </c>
      <c r="O1026" s="272" t="str">
        <f>IF(ISBLANK(INDEX('Policy Characteristics'!I:I,MATCH($C1026,'Policy Characteristics'!$C:$C,0))),"",INDEX('Policy Characteristics'!I:I,MATCH($C1026,'Policy Characteristics'!$C:$C,0)))</f>
        <v>% reduction in Reference Case subsidies</v>
      </c>
      <c r="P1026" s="272"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272" t="str">
        <f>IF(ISBLANK(INDEX('Policy Characteristics'!K:K,MATCH($C1026,'Policy Characteristics'!$C:$C,0))),"",INDEX('Policy Characteristics'!K:K,MATCH($C1026,'Policy Characteristics'!$C:$C,0)))</f>
        <v>fuels.html#end-subsidies</v>
      </c>
      <c r="R1026" s="272" t="str">
        <f>IF(ISBLANK(INDEX('Policy Characteristics'!L:L,MATCH($C1026,'Policy Characteristics'!$C:$C,0))),"",INDEX('Policy Characteristics'!L:L,MATCH($C1026,'Policy Characteristics'!$C:$C,0)))</f>
        <v>end-existing-subsidies.html</v>
      </c>
    </row>
    <row r="1027" spans="1:18" s="4" customFormat="1" x14ac:dyDescent="0.25">
      <c r="A1027" s="272" t="str">
        <f>IF(ISBLANK(INDEX('Policy Characteristics'!A:A,MATCH($C1027,'Policy Characteristics'!$C:$C,0))),"",INDEX('Policy Characteristics'!A:A,MATCH($C1027,'Policy Characteristics'!$C:$C,0)))</f>
        <v>Cross-Sector</v>
      </c>
      <c r="B1027" s="272" t="str">
        <f>IF(ISBLANK(INDEX('Policy Characteristics'!B:B,MATCH($C1027,'Policy Characteristics'!$C:$C,0))),"",INDEX('Policy Characteristics'!B:B,MATCH($C1027,'Policy Characteristics'!$C:$C,0)))</f>
        <v>End Existing Subsidies</v>
      </c>
      <c r="C1027" s="274" t="str">
        <f t="shared" si="48"/>
        <v>Percent Reduction in BAU Subsidies</v>
      </c>
      <c r="D1027" s="6" t="s">
        <v>2521</v>
      </c>
      <c r="E1027" s="44"/>
      <c r="F1027" s="6" t="s">
        <v>2525</v>
      </c>
      <c r="G1027" s="44"/>
      <c r="H1027" s="43">
        <v>714</v>
      </c>
      <c r="I1027" s="6" t="s">
        <v>46</v>
      </c>
      <c r="J1027" s="274" t="str">
        <f>IF(ISBLANK(INDEX('Policy Characteristics'!D:D,MATCH($C1027,'Policy Characteristics'!$C:$C,0))),"",INDEX('Policy Characteristics'!D:D,MATCH($C1027,'Policy Characteristics'!$C:$C,0)))</f>
        <v>End Existing Subsidies</v>
      </c>
      <c r="K1027" s="272" t="str">
        <f>IF(ISBLANK(INDEX('Policy Characteristics'!E:E,MATCH($C1027,'Policy Characteristics'!$C:$C,0))),"",INDEX('Policy Characteristics'!E:E,MATCH($C1027,'Policy Characteristics'!$C:$C,0)))</f>
        <v>cross reduce BAU subsidies</v>
      </c>
      <c r="L1027" s="285">
        <f>IF(ISBLANK(INDEX('Policy Characteristics'!F:F,MATCH($C1027,'Policy Characteristics'!$C:$C,0))),"",INDEX('Policy Characteristics'!F:F,MATCH($C1027,'Policy Characteristics'!$C:$C,0)))</f>
        <v>0</v>
      </c>
      <c r="M1027" s="285">
        <f>IF(ISBLANK(INDEX('Policy Characteristics'!G:G,MATCH($C1027,'Policy Characteristics'!$C:$C,0))),"",INDEX('Policy Characteristics'!G:G,MATCH($C1027,'Policy Characteristics'!$C:$C,0)))</f>
        <v>1</v>
      </c>
      <c r="N1027" s="285">
        <f>IF(ISBLANK(INDEX('Policy Characteristics'!H:H,MATCH($C1027,'Policy Characteristics'!$C:$C,0))),"",INDEX('Policy Characteristics'!H:H,MATCH($C1027,'Policy Characteristics'!$C:$C,0)))</f>
        <v>0.01</v>
      </c>
      <c r="O1027" s="272" t="str">
        <f>IF(ISBLANK(INDEX('Policy Characteristics'!I:I,MATCH($C1027,'Policy Characteristics'!$C:$C,0))),"",INDEX('Policy Characteristics'!I:I,MATCH($C1027,'Policy Characteristics'!$C:$C,0)))</f>
        <v>% reduction in Reference Case subsidies</v>
      </c>
      <c r="P1027" s="272"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272" t="str">
        <f>IF(ISBLANK(INDEX('Policy Characteristics'!K:K,MATCH($C1027,'Policy Characteristics'!$C:$C,0))),"",INDEX('Policy Characteristics'!K:K,MATCH($C1027,'Policy Characteristics'!$C:$C,0)))</f>
        <v>fuels.html#end-subsidies</v>
      </c>
      <c r="R1027" s="272" t="str">
        <f>IF(ISBLANK(INDEX('Policy Characteristics'!L:L,MATCH($C1027,'Policy Characteristics'!$C:$C,0))),"",INDEX('Policy Characteristics'!L:L,MATCH($C1027,'Policy Characteristics'!$C:$C,0)))</f>
        <v>end-existing-subsidies.html</v>
      </c>
    </row>
    <row r="1028" spans="1:18" s="4" customFormat="1" x14ac:dyDescent="0.25">
      <c r="A1028" s="272" t="str">
        <f>IF(ISBLANK(INDEX('Policy Characteristics'!A:A,MATCH($C1028,'Policy Characteristics'!$C:$C,0))),"",INDEX('Policy Characteristics'!A:A,MATCH($C1028,'Policy Characteristics'!$C:$C,0)))</f>
        <v>Cross-Sector</v>
      </c>
      <c r="B1028" s="272" t="str">
        <f>IF(ISBLANK(INDEX('Policy Characteristics'!B:B,MATCH($C1028,'Policy Characteristics'!$C:$C,0))),"",INDEX('Policy Characteristics'!B:B,MATCH($C1028,'Policy Characteristics'!$C:$C,0)))</f>
        <v>End Existing Subsidies</v>
      </c>
      <c r="C1028" s="274" t="str">
        <f t="shared" ref="C1028" si="49">C$1011</f>
        <v>Percent Reduction in BAU Subsidies</v>
      </c>
      <c r="D1028" s="6" t="s">
        <v>2531</v>
      </c>
      <c r="E1028" s="44"/>
      <c r="F1028" s="6" t="s">
        <v>2532</v>
      </c>
      <c r="G1028" s="44"/>
      <c r="H1028" s="43">
        <v>715</v>
      </c>
      <c r="I1028" s="6" t="s">
        <v>46</v>
      </c>
      <c r="J1028" s="274" t="str">
        <f>IF(ISBLANK(INDEX('Policy Characteristics'!D:D,MATCH($C1028,'Policy Characteristics'!$C:$C,0))),"",INDEX('Policy Characteristics'!D:D,MATCH($C1028,'Policy Characteristics'!$C:$C,0)))</f>
        <v>End Existing Subsidies</v>
      </c>
      <c r="K1028" s="272" t="str">
        <f>IF(ISBLANK(INDEX('Policy Characteristics'!E:E,MATCH($C1028,'Policy Characteristics'!$C:$C,0))),"",INDEX('Policy Characteristics'!E:E,MATCH($C1028,'Policy Characteristics'!$C:$C,0)))</f>
        <v>cross reduce BAU subsidies</v>
      </c>
      <c r="L1028" s="285">
        <f>IF(ISBLANK(INDEX('Policy Characteristics'!F:F,MATCH($C1028,'Policy Characteristics'!$C:$C,0))),"",INDEX('Policy Characteristics'!F:F,MATCH($C1028,'Policy Characteristics'!$C:$C,0)))</f>
        <v>0</v>
      </c>
      <c r="M1028" s="285">
        <f>IF(ISBLANK(INDEX('Policy Characteristics'!G:G,MATCH($C1028,'Policy Characteristics'!$C:$C,0))),"",INDEX('Policy Characteristics'!G:G,MATCH($C1028,'Policy Characteristics'!$C:$C,0)))</f>
        <v>1</v>
      </c>
      <c r="N1028" s="285">
        <f>IF(ISBLANK(INDEX('Policy Characteristics'!H:H,MATCH($C1028,'Policy Characteristics'!$C:$C,0))),"",INDEX('Policy Characteristics'!H:H,MATCH($C1028,'Policy Characteristics'!$C:$C,0)))</f>
        <v>0.01</v>
      </c>
      <c r="O1028" s="272" t="str">
        <f>IF(ISBLANK(INDEX('Policy Characteristics'!I:I,MATCH($C1028,'Policy Characteristics'!$C:$C,0))),"",INDEX('Policy Characteristics'!I:I,MATCH($C1028,'Policy Characteristics'!$C:$C,0)))</f>
        <v>% reduction in Reference Case subsidies</v>
      </c>
      <c r="P1028" s="272"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272" t="str">
        <f>IF(ISBLANK(INDEX('Policy Characteristics'!K:K,MATCH($C1028,'Policy Characteristics'!$C:$C,0))),"",INDEX('Policy Characteristics'!K:K,MATCH($C1028,'Policy Characteristics'!$C:$C,0)))</f>
        <v>fuels.html#end-subsidies</v>
      </c>
      <c r="R1028" s="272" t="str">
        <f>IF(ISBLANK(INDEX('Policy Characteristics'!L:L,MATCH($C1028,'Policy Characteristics'!$C:$C,0))),"",INDEX('Policy Characteristics'!L:L,MATCH($C1028,'Policy Characteristics'!$C:$C,0)))</f>
        <v>end-existing-subsidies.html</v>
      </c>
    </row>
    <row r="1029" spans="1:18" s="4" customFormat="1" x14ac:dyDescent="0.25">
      <c r="A1029" s="272" t="str">
        <f>IF(ISBLANK(INDEX('Policy Characteristics'!A:A,MATCH($C1029,'Policy Characteristics'!$C:$C,0))),"",INDEX('Policy Characteristics'!A:A,MATCH($C1029,'Policy Characteristics'!$C:$C,0)))</f>
        <v>Cross-Sector</v>
      </c>
      <c r="B1029" s="272" t="str">
        <f>IF(ISBLANK(INDEX('Policy Characteristics'!B:B,MATCH($C1029,'Policy Characteristics'!$C:$C,0))),"",INDEX('Policy Characteristics'!B:B,MATCH($C1029,'Policy Characteristics'!$C:$C,0)))</f>
        <v>End Existing Subsidies</v>
      </c>
      <c r="C1029" s="274" t="str">
        <f t="shared" ref="C1029:C1031" si="50">C$1011</f>
        <v>Percent Reduction in BAU Subsidies</v>
      </c>
      <c r="D1029" s="6" t="s">
        <v>2522</v>
      </c>
      <c r="E1029" s="44"/>
      <c r="F1029" s="6" t="s">
        <v>2526</v>
      </c>
      <c r="G1029" s="44"/>
      <c r="H1029" s="43">
        <v>716</v>
      </c>
      <c r="I1029" s="6" t="s">
        <v>46</v>
      </c>
      <c r="J1029" s="274" t="str">
        <f>IF(ISBLANK(INDEX('Policy Characteristics'!D:D,MATCH($C1029,'Policy Characteristics'!$C:$C,0))),"",INDEX('Policy Characteristics'!D:D,MATCH($C1029,'Policy Characteristics'!$C:$C,0)))</f>
        <v>End Existing Subsidies</v>
      </c>
      <c r="K1029" s="272" t="str">
        <f>IF(ISBLANK(INDEX('Policy Characteristics'!E:E,MATCH($C1029,'Policy Characteristics'!$C:$C,0))),"",INDEX('Policy Characteristics'!E:E,MATCH($C1029,'Policy Characteristics'!$C:$C,0)))</f>
        <v>cross reduce BAU subsidies</v>
      </c>
      <c r="L1029" s="285">
        <f>IF(ISBLANK(INDEX('Policy Characteristics'!F:F,MATCH($C1029,'Policy Characteristics'!$C:$C,0))),"",INDEX('Policy Characteristics'!F:F,MATCH($C1029,'Policy Characteristics'!$C:$C,0)))</f>
        <v>0</v>
      </c>
      <c r="M1029" s="285">
        <f>IF(ISBLANK(INDEX('Policy Characteristics'!G:G,MATCH($C1029,'Policy Characteristics'!$C:$C,0))),"",INDEX('Policy Characteristics'!G:G,MATCH($C1029,'Policy Characteristics'!$C:$C,0)))</f>
        <v>1</v>
      </c>
      <c r="N1029" s="285">
        <f>IF(ISBLANK(INDEX('Policy Characteristics'!H:H,MATCH($C1029,'Policy Characteristics'!$C:$C,0))),"",INDEX('Policy Characteristics'!H:H,MATCH($C1029,'Policy Characteristics'!$C:$C,0)))</f>
        <v>0.01</v>
      </c>
      <c r="O1029" s="272" t="str">
        <f>IF(ISBLANK(INDEX('Policy Characteristics'!I:I,MATCH($C1029,'Policy Characteristics'!$C:$C,0))),"",INDEX('Policy Characteristics'!I:I,MATCH($C1029,'Policy Characteristics'!$C:$C,0)))</f>
        <v>% reduction in Reference Case subsidies</v>
      </c>
      <c r="P1029" s="272"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272" t="str">
        <f>IF(ISBLANK(INDEX('Policy Characteristics'!K:K,MATCH($C1029,'Policy Characteristics'!$C:$C,0))),"",INDEX('Policy Characteristics'!K:K,MATCH($C1029,'Policy Characteristics'!$C:$C,0)))</f>
        <v>fuels.html#end-subsidies</v>
      </c>
      <c r="R1029" s="272" t="str">
        <f>IF(ISBLANK(INDEX('Policy Characteristics'!L:L,MATCH($C1029,'Policy Characteristics'!$C:$C,0))),"",INDEX('Policy Characteristics'!L:L,MATCH($C1029,'Policy Characteristics'!$C:$C,0)))</f>
        <v>end-existing-subsidies.html</v>
      </c>
    </row>
    <row r="1030" spans="1:18" s="4" customFormat="1" x14ac:dyDescent="0.25">
      <c r="A1030" s="272" t="str">
        <f>IF(ISBLANK(INDEX('Policy Characteristics'!A:A,MATCH($C1030,'Policy Characteristics'!$C:$C,0))),"",INDEX('Policy Characteristics'!A:A,MATCH($C1030,'Policy Characteristics'!$C:$C,0)))</f>
        <v>Cross-Sector</v>
      </c>
      <c r="B1030" s="272" t="str">
        <f>IF(ISBLANK(INDEX('Policy Characteristics'!B:B,MATCH($C1030,'Policy Characteristics'!$C:$C,0))),"",INDEX('Policy Characteristics'!B:B,MATCH($C1030,'Policy Characteristics'!$C:$C,0)))</f>
        <v>End Existing Subsidies</v>
      </c>
      <c r="C1030" s="274" t="str">
        <f t="shared" si="50"/>
        <v>Percent Reduction in BAU Subsidies</v>
      </c>
      <c r="D1030" s="6" t="s">
        <v>2523</v>
      </c>
      <c r="E1030" s="44"/>
      <c r="F1030" s="6" t="s">
        <v>2527</v>
      </c>
      <c r="G1030" s="44"/>
      <c r="H1030" s="43">
        <v>717</v>
      </c>
      <c r="I1030" s="6" t="s">
        <v>46</v>
      </c>
      <c r="J1030" s="274" t="str">
        <f>IF(ISBLANK(INDEX('Policy Characteristics'!D:D,MATCH($C1030,'Policy Characteristics'!$C:$C,0))),"",INDEX('Policy Characteristics'!D:D,MATCH($C1030,'Policy Characteristics'!$C:$C,0)))</f>
        <v>End Existing Subsidies</v>
      </c>
      <c r="K1030" s="272" t="str">
        <f>IF(ISBLANK(INDEX('Policy Characteristics'!E:E,MATCH($C1030,'Policy Characteristics'!$C:$C,0))),"",INDEX('Policy Characteristics'!E:E,MATCH($C1030,'Policy Characteristics'!$C:$C,0)))</f>
        <v>cross reduce BAU subsidies</v>
      </c>
      <c r="L1030" s="285">
        <f>IF(ISBLANK(INDEX('Policy Characteristics'!F:F,MATCH($C1030,'Policy Characteristics'!$C:$C,0))),"",INDEX('Policy Characteristics'!F:F,MATCH($C1030,'Policy Characteristics'!$C:$C,0)))</f>
        <v>0</v>
      </c>
      <c r="M1030" s="285">
        <f>IF(ISBLANK(INDEX('Policy Characteristics'!G:G,MATCH($C1030,'Policy Characteristics'!$C:$C,0))),"",INDEX('Policy Characteristics'!G:G,MATCH($C1030,'Policy Characteristics'!$C:$C,0)))</f>
        <v>1</v>
      </c>
      <c r="N1030" s="285">
        <f>IF(ISBLANK(INDEX('Policy Characteristics'!H:H,MATCH($C1030,'Policy Characteristics'!$C:$C,0))),"",INDEX('Policy Characteristics'!H:H,MATCH($C1030,'Policy Characteristics'!$C:$C,0)))</f>
        <v>0.01</v>
      </c>
      <c r="O1030" s="272" t="str">
        <f>IF(ISBLANK(INDEX('Policy Characteristics'!I:I,MATCH($C1030,'Policy Characteristics'!$C:$C,0))),"",INDEX('Policy Characteristics'!I:I,MATCH($C1030,'Policy Characteristics'!$C:$C,0)))</f>
        <v>% reduction in Reference Case subsidies</v>
      </c>
      <c r="P1030" s="272"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272" t="str">
        <f>IF(ISBLANK(INDEX('Policy Characteristics'!K:K,MATCH($C1030,'Policy Characteristics'!$C:$C,0))),"",INDEX('Policy Characteristics'!K:K,MATCH($C1030,'Policy Characteristics'!$C:$C,0)))</f>
        <v>fuels.html#end-subsidies</v>
      </c>
      <c r="R1030" s="272" t="str">
        <f>IF(ISBLANK(INDEX('Policy Characteristics'!L:L,MATCH($C1030,'Policy Characteristics'!$C:$C,0))),"",INDEX('Policy Characteristics'!L:L,MATCH($C1030,'Policy Characteristics'!$C:$C,0)))</f>
        <v>end-existing-subsidies.html</v>
      </c>
    </row>
    <row r="1031" spans="1:18" s="4" customFormat="1" x14ac:dyDescent="0.25">
      <c r="A1031" s="272" t="str">
        <f>IF(ISBLANK(INDEX('Policy Characteristics'!A:A,MATCH($C1031,'Policy Characteristics'!$C:$C,0))),"",INDEX('Policy Characteristics'!A:A,MATCH($C1031,'Policy Characteristics'!$C:$C,0)))</f>
        <v>Cross-Sector</v>
      </c>
      <c r="B1031" s="272" t="str">
        <f>IF(ISBLANK(INDEX('Policy Characteristics'!B:B,MATCH($C1031,'Policy Characteristics'!$C:$C,0))),"",INDEX('Policy Characteristics'!B:B,MATCH($C1031,'Policy Characteristics'!$C:$C,0)))</f>
        <v>End Existing Subsidies</v>
      </c>
      <c r="C1031" s="274" t="str">
        <f t="shared" si="50"/>
        <v>Percent Reduction in BAU Subsidies</v>
      </c>
      <c r="D1031" s="6" t="s">
        <v>2524</v>
      </c>
      <c r="E1031" s="44"/>
      <c r="F1031" s="6" t="s">
        <v>2528</v>
      </c>
      <c r="G1031" s="44"/>
      <c r="H1031" s="43">
        <v>718</v>
      </c>
      <c r="I1031" s="6" t="s">
        <v>46</v>
      </c>
      <c r="J1031" s="274" t="str">
        <f>IF(ISBLANK(INDEX('Policy Characteristics'!D:D,MATCH($C1031,'Policy Characteristics'!$C:$C,0))),"",INDEX('Policy Characteristics'!D:D,MATCH($C1031,'Policy Characteristics'!$C:$C,0)))</f>
        <v>End Existing Subsidies</v>
      </c>
      <c r="K1031" s="272" t="str">
        <f>IF(ISBLANK(INDEX('Policy Characteristics'!E:E,MATCH($C1031,'Policy Characteristics'!$C:$C,0))),"",INDEX('Policy Characteristics'!E:E,MATCH($C1031,'Policy Characteristics'!$C:$C,0)))</f>
        <v>cross reduce BAU subsidies</v>
      </c>
      <c r="L1031" s="285">
        <f>IF(ISBLANK(INDEX('Policy Characteristics'!F:F,MATCH($C1031,'Policy Characteristics'!$C:$C,0))),"",INDEX('Policy Characteristics'!F:F,MATCH($C1031,'Policy Characteristics'!$C:$C,0)))</f>
        <v>0</v>
      </c>
      <c r="M1031" s="285">
        <f>IF(ISBLANK(INDEX('Policy Characteristics'!G:G,MATCH($C1031,'Policy Characteristics'!$C:$C,0))),"",INDEX('Policy Characteristics'!G:G,MATCH($C1031,'Policy Characteristics'!$C:$C,0)))</f>
        <v>1</v>
      </c>
      <c r="N1031" s="285">
        <f>IF(ISBLANK(INDEX('Policy Characteristics'!H:H,MATCH($C1031,'Policy Characteristics'!$C:$C,0))),"",INDEX('Policy Characteristics'!H:H,MATCH($C1031,'Policy Characteristics'!$C:$C,0)))</f>
        <v>0.01</v>
      </c>
      <c r="O1031" s="272" t="str">
        <f>IF(ISBLANK(INDEX('Policy Characteristics'!I:I,MATCH($C1031,'Policy Characteristics'!$C:$C,0))),"",INDEX('Policy Characteristics'!I:I,MATCH($C1031,'Policy Characteristics'!$C:$C,0)))</f>
        <v>% reduction in Reference Case subsidies</v>
      </c>
      <c r="P1031" s="272"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272" t="str">
        <f>IF(ISBLANK(INDEX('Policy Characteristics'!K:K,MATCH($C1031,'Policy Characteristics'!$C:$C,0))),"",INDEX('Policy Characteristics'!K:K,MATCH($C1031,'Policy Characteristics'!$C:$C,0)))</f>
        <v>fuels.html#end-subsidies</v>
      </c>
      <c r="R1031" s="272" t="str">
        <f>IF(ISBLANK(INDEX('Policy Characteristics'!L:L,MATCH($C1031,'Policy Characteristics'!$C:$C,0))),"",INDEX('Policy Characteristics'!L:L,MATCH($C1031,'Policy Characteristics'!$C:$C,0)))</f>
        <v>end-existing-subsidies.html</v>
      </c>
    </row>
    <row r="1032" spans="1:18" s="2" customFormat="1" x14ac:dyDescent="0.25">
      <c r="A1032" s="272" t="str">
        <f>IF(ISBLANK(INDEX('Policy Characteristics'!A:A,MATCH($C1032,'Policy Characteristics'!$C:$C,0))),"",INDEX('Policy Characteristics'!A:A,MATCH($C1032,'Policy Characteristics'!$C:$C,0)))</f>
        <v>Cross-Sector</v>
      </c>
      <c r="B1032" s="272" t="str">
        <f>IF(ISBLANK(INDEX('Policy Characteristics'!B:B,MATCH($C1032,'Policy Characteristics'!$C:$C,0))),"",INDEX('Policy Characteristics'!B:B,MATCH($C1032,'Policy Characteristics'!$C:$C,0)))</f>
        <v>Exempt Non-CO2 Emissions from C Tax</v>
      </c>
      <c r="C1032" s="273" t="s">
        <v>2495</v>
      </c>
      <c r="D1032" s="6"/>
      <c r="E1032" s="6"/>
      <c r="F1032" s="6"/>
      <c r="G1032" s="6"/>
      <c r="H1032" s="43">
        <v>719</v>
      </c>
      <c r="I1032" s="6" t="s">
        <v>46</v>
      </c>
      <c r="J1032" s="274" t="str">
        <f>IF(ISBLANK(INDEX('Policy Characteristics'!D:D,MATCH($C1032,'Policy Characteristics'!$C:$C,0))),"",INDEX('Policy Characteristics'!D:D,MATCH($C1032,'Policy Characteristics'!$C:$C,0)))</f>
        <v>Carbon Tax Exemptions</v>
      </c>
      <c r="K1032" s="272" t="str">
        <f>IF(ISBLANK(INDEX('Policy Characteristics'!E:E,MATCH($C1032,'Policy Characteristics'!$C:$C,0))),"",INDEX('Policy Characteristics'!E:E,MATCH($C1032,'Policy Characteristics'!$C:$C,0)))</f>
        <v>cross toggle whether carbon tax affects non CO2 emissions</v>
      </c>
      <c r="L1032" s="272">
        <f>IF(ISBLANK(INDEX('Policy Characteristics'!F:F,MATCH($C1032,'Policy Characteristics'!$C:$C,0))),"",INDEX('Policy Characteristics'!F:F,MATCH($C1032,'Policy Characteristics'!$C:$C,0)))</f>
        <v>0</v>
      </c>
      <c r="M1032" s="272">
        <f>IF(ISBLANK(INDEX('Policy Characteristics'!G:G,MATCH($C1032,'Policy Characteristics'!$C:$C,0))),"",INDEX('Policy Characteristics'!G:G,MATCH($C1032,'Policy Characteristics'!$C:$C,0)))</f>
        <v>1</v>
      </c>
      <c r="N1032" s="272">
        <f>IF(ISBLANK(INDEX('Policy Characteristics'!H:H,MATCH($C1032,'Policy Characteristics'!$C:$C,0))),"",INDEX('Policy Characteristics'!H:H,MATCH($C1032,'Policy Characteristics'!$C:$C,0)))</f>
        <v>1</v>
      </c>
      <c r="O1032" s="272" t="str">
        <f>IF(ISBLANK(INDEX('Policy Characteristics'!I:I,MATCH($C1032,'Policy Characteristics'!$C:$C,0))),"",INDEX('Policy Characteristics'!I:I,MATCH($C1032,'Policy Characteristics'!$C:$C,0)))</f>
        <v>on/off</v>
      </c>
      <c r="P1032" s="272" t="str">
        <f>IF(ISBLANK(INDEX('Policy Characteristics'!J:J,MATCH($C1032,'Policy Characteristics'!$C:$C,0))),"",INDEX('Policy Characteristics'!J:J,MATCH($C1032,'Policy Characteristics'!$C:$C,0)))</f>
        <v/>
      </c>
      <c r="Q1032" s="272" t="str">
        <f>IF(ISBLANK(INDEX('Policy Characteristics'!K:K,MATCH($C1032,'Policy Characteristics'!$C:$C,0))),"",INDEX('Policy Characteristics'!K:K,MATCH($C1032,'Policy Characteristics'!$C:$C,0)))</f>
        <v/>
      </c>
      <c r="R1032" s="272" t="str">
        <f>IF(ISBLANK(INDEX('Policy Characteristics'!L:L,MATCH($C1032,'Policy Characteristics'!$C:$C,0))),"",INDEX('Policy Characteristics'!L:L,MATCH($C1032,'Policy Characteristics'!$C:$C,0)))</f>
        <v/>
      </c>
    </row>
    <row r="1033" spans="1:18" s="2" customFormat="1" x14ac:dyDescent="0.25">
      <c r="A1033" s="272" t="str">
        <f>IF(ISBLANK(INDEX('Policy Characteristics'!A:A,MATCH($C1033,'Policy Characteristics'!$C:$C,0))),"",INDEX('Policy Characteristics'!A:A,MATCH($C1033,'Policy Characteristics'!$C:$C,0)))</f>
        <v>Cross-Sector</v>
      </c>
      <c r="B1033" s="272" t="str">
        <f>IF(ISBLANK(INDEX('Policy Characteristics'!B:B,MATCH($C1033,'Policy Characteristics'!$C:$C,0))),"",INDEX('Policy Characteristics'!B:B,MATCH($C1033,'Policy Characteristics'!$C:$C,0)))</f>
        <v>Exempt Process Emissions from C Tax</v>
      </c>
      <c r="C1033" s="273" t="s">
        <v>2494</v>
      </c>
      <c r="D1033" s="6"/>
      <c r="E1033" s="6"/>
      <c r="F1033" s="6"/>
      <c r="G1033" s="6"/>
      <c r="H1033" s="46">
        <v>509</v>
      </c>
      <c r="I1033" s="6" t="s">
        <v>45</v>
      </c>
      <c r="J1033" s="274" t="str">
        <f>IF(ISBLANK(INDEX('Policy Characteristics'!D:D,MATCH($C1033,'Policy Characteristics'!$C:$C,0))),"",INDEX('Policy Characteristics'!D:D,MATCH($C1033,'Policy Characteristics'!$C:$C,0)))</f>
        <v>Carbon Tax on Process Emissions</v>
      </c>
      <c r="K1033" s="272" t="str">
        <f>IF(ISBLANK(INDEX('Policy Characteristics'!E:E,MATCH($C1033,'Policy Characteristics'!$C:$C,0))),"",INDEX('Policy Characteristics'!E:E,MATCH($C1033,'Policy Characteristics'!$C:$C,0)))</f>
        <v>cross toggle whether carbon tax affects process emissions</v>
      </c>
      <c r="L1033" s="272">
        <f>IF(ISBLANK(INDEX('Policy Characteristics'!F:F,MATCH($C1033,'Policy Characteristics'!$C:$C,0))),"",INDEX('Policy Characteristics'!F:F,MATCH($C1033,'Policy Characteristics'!$C:$C,0)))</f>
        <v>0</v>
      </c>
      <c r="M1033" s="272">
        <f>IF(ISBLANK(INDEX('Policy Characteristics'!G:G,MATCH($C1033,'Policy Characteristics'!$C:$C,0))),"",INDEX('Policy Characteristics'!G:G,MATCH($C1033,'Policy Characteristics'!$C:$C,0)))</f>
        <v>1</v>
      </c>
      <c r="N1033" s="272">
        <f>IF(ISBLANK(INDEX('Policy Characteristics'!H:H,MATCH($C1033,'Policy Characteristics'!$C:$C,0))),"",INDEX('Policy Characteristics'!H:H,MATCH($C1033,'Policy Characteristics'!$C:$C,0)))</f>
        <v>1</v>
      </c>
      <c r="O1033" s="272" t="str">
        <f>IF(ISBLANK(INDEX('Policy Characteristics'!I:I,MATCH($C1033,'Policy Characteristics'!$C:$C,0))),"",INDEX('Policy Characteristics'!I:I,MATCH($C1033,'Policy Characteristics'!$C:$C,0)))</f>
        <v>on/off</v>
      </c>
      <c r="P1033" s="272"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272" t="str">
        <f>IF(ISBLANK(INDEX('Policy Characteristics'!K:K,MATCH($C1033,'Policy Characteristics'!$C:$C,0))),"",INDEX('Policy Characteristics'!K:K,MATCH($C1033,'Policy Characteristics'!$C:$C,0)))</f>
        <v>fuels.html#carbon-tax</v>
      </c>
      <c r="R1033" s="272" t="str">
        <f>IF(ISBLANK(INDEX('Policy Characteristics'!L:L,MATCH($C1033,'Policy Characteristics'!$C:$C,0))),"",INDEX('Policy Characteristics'!L:L,MATCH($C1033,'Policy Characteristics'!$C:$C,0)))</f>
        <v>carbon-tax.html</v>
      </c>
    </row>
    <row r="1034" spans="1:18" s="2" customFormat="1" x14ac:dyDescent="0.25">
      <c r="A1034" s="272" t="str">
        <f>IF(ISBLANK(INDEX('Policy Characteristics'!A:A,MATCH($C1034,'Policy Characteristics'!$C:$C,0))),"",INDEX('Policy Characteristics'!A:A,MATCH($C1034,'Policy Characteristics'!$C:$C,0)))</f>
        <v>Cross-Sector</v>
      </c>
      <c r="B1034" s="272" t="str">
        <f>IF(ISBLANK(INDEX('Policy Characteristics'!B:B,MATCH($C1034,'Policy Characteristics'!$C:$C,0))),"",INDEX('Policy Characteristics'!B:B,MATCH($C1034,'Policy Characteristics'!$C:$C,0)))</f>
        <v>Fixed Energy Prices</v>
      </c>
      <c r="C1034" s="273" t="s">
        <v>2793</v>
      </c>
      <c r="D1034" s="6" t="s">
        <v>54</v>
      </c>
      <c r="E1034" s="6"/>
      <c r="F1034" s="6" t="s">
        <v>96</v>
      </c>
      <c r="G1034" s="6"/>
      <c r="H1034" s="43">
        <v>720</v>
      </c>
      <c r="I1034" s="6" t="s">
        <v>46</v>
      </c>
      <c r="J1034" s="274" t="str">
        <f>IF(ISBLANK(INDEX('Policy Characteristics'!D:D,MATCH($C1034,'Policy Characteristics'!$C:$C,0))),"",INDEX('Policy Characteristics'!D:D,MATCH($C1034,'Policy Characteristics'!$C:$C,0)))</f>
        <v>Fixed Energy Prices</v>
      </c>
      <c r="K1034" s="272" t="str">
        <f>IF(ISBLANK(INDEX('Policy Characteristics'!E:E,MATCH($C1034,'Policy Characteristics'!$C:$C,0))),"",INDEX('Policy Characteristics'!E:E,MATCH($C1034,'Policy Characteristics'!$C:$C,0)))</f>
        <v>cross toggle whether policies affect energy prices</v>
      </c>
      <c r="L1034" s="272">
        <f>IF(ISBLANK(INDEX('Policy Characteristics'!F:F,MATCH($C1034,'Policy Characteristics'!$C:$C,0))),"",INDEX('Policy Characteristics'!F:F,MATCH($C1034,'Policy Characteristics'!$C:$C,0)))</f>
        <v>0</v>
      </c>
      <c r="M1034" s="272">
        <f>IF(ISBLANK(INDEX('Policy Characteristics'!G:G,MATCH($C1034,'Policy Characteristics'!$C:$C,0))),"",INDEX('Policy Characteristics'!G:G,MATCH($C1034,'Policy Characteristics'!$C:$C,0)))</f>
        <v>1</v>
      </c>
      <c r="N1034" s="272">
        <f>IF(ISBLANK(INDEX('Policy Characteristics'!H:H,MATCH($C1034,'Policy Characteristics'!$C:$C,0))),"",INDEX('Policy Characteristics'!H:H,MATCH($C1034,'Policy Characteristics'!$C:$C,0)))</f>
        <v>1</v>
      </c>
      <c r="O1034" s="272" t="str">
        <f>IF(ISBLANK(INDEX('Policy Characteristics'!I:I,MATCH($C1034,'Policy Characteristics'!$C:$C,0))),"",INDEX('Policy Characteristics'!I:I,MATCH($C1034,'Policy Characteristics'!$C:$C,0)))</f>
        <v>on/off</v>
      </c>
      <c r="P1034" s="272" t="str">
        <f>IF(ISBLANK(INDEX('Policy Characteristics'!J:J,MATCH($C1034,'Policy Characteristics'!$C:$C,0))),"",INDEX('Policy Characteristics'!J:J,MATCH($C1034,'Policy Characteristics'!$C:$C,0)))</f>
        <v/>
      </c>
      <c r="Q1034" s="272" t="str">
        <f>IF(ISBLANK(INDEX('Policy Characteristics'!K:K,MATCH($C1034,'Policy Characteristics'!$C:$C,0))),"",INDEX('Policy Characteristics'!K:K,MATCH($C1034,'Policy Characteristics'!$C:$C,0)))</f>
        <v/>
      </c>
      <c r="R1034" s="272" t="str">
        <f>IF(ISBLANK(INDEX('Policy Characteristics'!L:L,MATCH($C1034,'Policy Characteristics'!$C:$C,0))),"",INDEX('Policy Characteristics'!L:L,MATCH($C1034,'Policy Characteristics'!$C:$C,0)))</f>
        <v/>
      </c>
    </row>
    <row r="1035" spans="1:18" s="2" customFormat="1" x14ac:dyDescent="0.25">
      <c r="A1035" s="272" t="str">
        <f>IF(ISBLANK(INDEX('Policy Characteristics'!A:A,MATCH($C1035,'Policy Characteristics'!$C:$C,0))),"",INDEX('Policy Characteristics'!A:A,MATCH($C1035,'Policy Characteristics'!$C:$C,0)))</f>
        <v>Cross-Sector</v>
      </c>
      <c r="B1035" s="272" t="str">
        <f>IF(ISBLANK(INDEX('Policy Characteristics'!B:B,MATCH($C1035,'Policy Characteristics'!$C:$C,0))),"",INDEX('Policy Characteristics'!B:B,MATCH($C1035,'Policy Characteristics'!$C:$C,0)))</f>
        <v>Fixed Energy Prices</v>
      </c>
      <c r="C1035" s="274" t="str">
        <f t="shared" ref="C1035:C1036" si="51">C$1034</f>
        <v>Toggle Whether Policies Affect Energy Prices</v>
      </c>
      <c r="D1035" s="6" t="s">
        <v>76</v>
      </c>
      <c r="E1035" s="6"/>
      <c r="F1035" s="6" t="s">
        <v>102</v>
      </c>
      <c r="G1035" s="6"/>
      <c r="H1035" s="43">
        <v>721</v>
      </c>
      <c r="I1035" s="6" t="s">
        <v>46</v>
      </c>
      <c r="J1035" s="274" t="str">
        <f>IF(ISBLANK(INDEX('Policy Characteristics'!D:D,MATCH($C1035,'Policy Characteristics'!$C:$C,0))),"",INDEX('Policy Characteristics'!D:D,MATCH($C1035,'Policy Characteristics'!$C:$C,0)))</f>
        <v>Fixed Energy Prices</v>
      </c>
      <c r="K1035" s="272" t="str">
        <f>IF(ISBLANK(INDEX('Policy Characteristics'!E:E,MATCH($C1035,'Policy Characteristics'!$C:$C,0))),"",INDEX('Policy Characteristics'!E:E,MATCH($C1035,'Policy Characteristics'!$C:$C,0)))</f>
        <v>cross toggle whether policies affect energy prices</v>
      </c>
      <c r="L1035" s="272">
        <f>IF(ISBLANK(INDEX('Policy Characteristics'!F:F,MATCH($C1035,'Policy Characteristics'!$C:$C,0))),"",INDEX('Policy Characteristics'!F:F,MATCH($C1035,'Policy Characteristics'!$C:$C,0)))</f>
        <v>0</v>
      </c>
      <c r="M1035" s="272">
        <f>IF(ISBLANK(INDEX('Policy Characteristics'!G:G,MATCH($C1035,'Policy Characteristics'!$C:$C,0))),"",INDEX('Policy Characteristics'!G:G,MATCH($C1035,'Policy Characteristics'!$C:$C,0)))</f>
        <v>1</v>
      </c>
      <c r="N1035" s="272">
        <f>IF(ISBLANK(INDEX('Policy Characteristics'!H:H,MATCH($C1035,'Policy Characteristics'!$C:$C,0))),"",INDEX('Policy Characteristics'!H:H,MATCH($C1035,'Policy Characteristics'!$C:$C,0)))</f>
        <v>1</v>
      </c>
      <c r="O1035" s="272" t="str">
        <f>IF(ISBLANK(INDEX('Policy Characteristics'!I:I,MATCH($C1035,'Policy Characteristics'!$C:$C,0))),"",INDEX('Policy Characteristics'!I:I,MATCH($C1035,'Policy Characteristics'!$C:$C,0)))</f>
        <v>on/off</v>
      </c>
      <c r="P1035" s="272" t="str">
        <f>IF(ISBLANK(INDEX('Policy Characteristics'!J:J,MATCH($C1035,'Policy Characteristics'!$C:$C,0))),"",INDEX('Policy Characteristics'!J:J,MATCH($C1035,'Policy Characteristics'!$C:$C,0)))</f>
        <v/>
      </c>
      <c r="Q1035" s="272" t="str">
        <f>IF(ISBLANK(INDEX('Policy Characteristics'!K:K,MATCH($C1035,'Policy Characteristics'!$C:$C,0))),"",INDEX('Policy Characteristics'!K:K,MATCH($C1035,'Policy Characteristics'!$C:$C,0)))</f>
        <v/>
      </c>
      <c r="R1035" s="272" t="str">
        <f>IF(ISBLANK(INDEX('Policy Characteristics'!L:L,MATCH($C1035,'Policy Characteristics'!$C:$C,0))),"",INDEX('Policy Characteristics'!L:L,MATCH($C1035,'Policy Characteristics'!$C:$C,0)))</f>
        <v/>
      </c>
    </row>
    <row r="1036" spans="1:18" s="2" customFormat="1" x14ac:dyDescent="0.25">
      <c r="A1036" s="272" t="str">
        <f>IF(ISBLANK(INDEX('Policy Characteristics'!A:A,MATCH($C1036,'Policy Characteristics'!$C:$C,0))),"",INDEX('Policy Characteristics'!A:A,MATCH($C1036,'Policy Characteristics'!$C:$C,0)))</f>
        <v>Cross-Sector</v>
      </c>
      <c r="B1036" s="272" t="str">
        <f>IF(ISBLANK(INDEX('Policy Characteristics'!B:B,MATCH($C1036,'Policy Characteristics'!$C:$C,0))),"",INDEX('Policy Characteristics'!B:B,MATCH($C1036,'Policy Characteristics'!$C:$C,0)))</f>
        <v>Fixed Energy Prices</v>
      </c>
      <c r="C1036" s="274" t="str">
        <f t="shared" si="51"/>
        <v>Toggle Whether Policies Affect Energy Prices</v>
      </c>
      <c r="D1036" s="6" t="s">
        <v>2524</v>
      </c>
      <c r="E1036" s="6"/>
      <c r="F1036" s="6" t="s">
        <v>2528</v>
      </c>
      <c r="G1036" s="6"/>
      <c r="H1036" s="43">
        <v>722</v>
      </c>
      <c r="I1036" s="6" t="s">
        <v>46</v>
      </c>
      <c r="J1036" s="274" t="str">
        <f>IF(ISBLANK(INDEX('Policy Characteristics'!D:D,MATCH($C1036,'Policy Characteristics'!$C:$C,0))),"",INDEX('Policy Characteristics'!D:D,MATCH($C1036,'Policy Characteristics'!$C:$C,0)))</f>
        <v>Fixed Energy Prices</v>
      </c>
      <c r="K1036" s="272" t="str">
        <f>IF(ISBLANK(INDEX('Policy Characteristics'!E:E,MATCH($C1036,'Policy Characteristics'!$C:$C,0))),"",INDEX('Policy Characteristics'!E:E,MATCH($C1036,'Policy Characteristics'!$C:$C,0)))</f>
        <v>cross toggle whether policies affect energy prices</v>
      </c>
      <c r="L1036" s="272">
        <f>IF(ISBLANK(INDEX('Policy Characteristics'!F:F,MATCH($C1036,'Policy Characteristics'!$C:$C,0))),"",INDEX('Policy Characteristics'!F:F,MATCH($C1036,'Policy Characteristics'!$C:$C,0)))</f>
        <v>0</v>
      </c>
      <c r="M1036" s="272">
        <f>IF(ISBLANK(INDEX('Policy Characteristics'!G:G,MATCH($C1036,'Policy Characteristics'!$C:$C,0))),"",INDEX('Policy Characteristics'!G:G,MATCH($C1036,'Policy Characteristics'!$C:$C,0)))</f>
        <v>1</v>
      </c>
      <c r="N1036" s="272">
        <f>IF(ISBLANK(INDEX('Policy Characteristics'!H:H,MATCH($C1036,'Policy Characteristics'!$C:$C,0))),"",INDEX('Policy Characteristics'!H:H,MATCH($C1036,'Policy Characteristics'!$C:$C,0)))</f>
        <v>1</v>
      </c>
      <c r="O1036" s="272" t="str">
        <f>IF(ISBLANK(INDEX('Policy Characteristics'!I:I,MATCH($C1036,'Policy Characteristics'!$C:$C,0))),"",INDEX('Policy Characteristics'!I:I,MATCH($C1036,'Policy Characteristics'!$C:$C,0)))</f>
        <v>on/off</v>
      </c>
      <c r="P1036" s="272" t="str">
        <f>IF(ISBLANK(INDEX('Policy Characteristics'!J:J,MATCH($C1036,'Policy Characteristics'!$C:$C,0))),"",INDEX('Policy Characteristics'!J:J,MATCH($C1036,'Policy Characteristics'!$C:$C,0)))</f>
        <v/>
      </c>
      <c r="Q1036" s="272" t="str">
        <f>IF(ISBLANK(INDEX('Policy Characteristics'!K:K,MATCH($C1036,'Policy Characteristics'!$C:$C,0))),"",INDEX('Policy Characteristics'!K:K,MATCH($C1036,'Policy Characteristics'!$C:$C,0)))</f>
        <v/>
      </c>
      <c r="R1036" s="272" t="str">
        <f>IF(ISBLANK(INDEX('Policy Characteristics'!L:L,MATCH($C1036,'Policy Characteristics'!$C:$C,0))),"",INDEX('Policy Characteristics'!L:L,MATCH($C1036,'Policy Characteristics'!$C:$C,0)))</f>
        <v/>
      </c>
    </row>
    <row r="1037" spans="1:18" s="2" customFormat="1" x14ac:dyDescent="0.25">
      <c r="A1037" s="272" t="str">
        <f>IF(ISBLANK(INDEX('Policy Characteristics'!A:A,MATCH($C1037,'Policy Characteristics'!$C:$C,0))),"",INDEX('Policy Characteristics'!A:A,MATCH($C1037,'Policy Characteristics'!$C:$C,0)))</f>
        <v>Cross-Sector</v>
      </c>
      <c r="B1037" s="272" t="str">
        <f>IF(ISBLANK(INDEX('Policy Characteristics'!B:B,MATCH($C1037,'Policy Characteristics'!$C:$C,0))),"",INDEX('Policy Characteristics'!B:B,MATCH($C1037,'Policy Characteristics'!$C:$C,0)))</f>
        <v>Fixed Energy Prices</v>
      </c>
      <c r="C1037" s="273" t="s">
        <v>2793</v>
      </c>
      <c r="D1037" s="6" t="s">
        <v>473</v>
      </c>
      <c r="E1037" s="44"/>
      <c r="F1037" s="6" t="s">
        <v>470</v>
      </c>
      <c r="G1037" s="6"/>
      <c r="H1037" s="46">
        <v>836</v>
      </c>
      <c r="I1037" s="6" t="s">
        <v>46</v>
      </c>
      <c r="J1037" s="274" t="str">
        <f>IF(ISBLANK(INDEX('Policy Characteristics'!D:D,MATCH($C1037,'Policy Characteristics'!$C:$C,0))),"",INDEX('Policy Characteristics'!D:D,MATCH($C1037,'Policy Characteristics'!$C:$C,0)))</f>
        <v>Fixed Energy Prices</v>
      </c>
      <c r="K1037" s="272" t="str">
        <f>IF(ISBLANK(INDEX('Policy Characteristics'!E:E,MATCH($C1037,'Policy Characteristics'!$C:$C,0))),"",INDEX('Policy Characteristics'!E:E,MATCH($C1037,'Policy Characteristics'!$C:$C,0)))</f>
        <v>cross toggle whether policies affect energy prices</v>
      </c>
      <c r="L1037" s="272">
        <f>IF(ISBLANK(INDEX('Policy Characteristics'!F:F,MATCH($C1037,'Policy Characteristics'!$C:$C,0))),"",INDEX('Policy Characteristics'!F:F,MATCH($C1037,'Policy Characteristics'!$C:$C,0)))</f>
        <v>0</v>
      </c>
      <c r="M1037" s="272">
        <f>IF(ISBLANK(INDEX('Policy Characteristics'!G:G,MATCH($C1037,'Policy Characteristics'!$C:$C,0))),"",INDEX('Policy Characteristics'!G:G,MATCH($C1037,'Policy Characteristics'!$C:$C,0)))</f>
        <v>1</v>
      </c>
      <c r="N1037" s="272">
        <f>IF(ISBLANK(INDEX('Policy Characteristics'!H:H,MATCH($C1037,'Policy Characteristics'!$C:$C,0))),"",INDEX('Policy Characteristics'!H:H,MATCH($C1037,'Policy Characteristics'!$C:$C,0)))</f>
        <v>1</v>
      </c>
      <c r="O1037" s="272" t="str">
        <f>IF(ISBLANK(INDEX('Policy Characteristics'!I:I,MATCH($C1037,'Policy Characteristics'!$C:$C,0))),"",INDEX('Policy Characteristics'!I:I,MATCH($C1037,'Policy Characteristics'!$C:$C,0)))</f>
        <v>on/off</v>
      </c>
      <c r="P1037" s="272" t="str">
        <f>IF(ISBLANK(INDEX('Policy Characteristics'!J:J,MATCH($C1037,'Policy Characteristics'!$C:$C,0))),"",INDEX('Policy Characteristics'!J:J,MATCH($C1037,'Policy Characteristics'!$C:$C,0)))</f>
        <v/>
      </c>
      <c r="Q1037" s="272" t="str">
        <f>IF(ISBLANK(INDEX('Policy Characteristics'!K:K,MATCH($C1037,'Policy Characteristics'!$C:$C,0))),"",INDEX('Policy Characteristics'!K:K,MATCH($C1037,'Policy Characteristics'!$C:$C,0)))</f>
        <v/>
      </c>
      <c r="R1037" s="272" t="str">
        <f>IF(ISBLANK(INDEX('Policy Characteristics'!L:L,MATCH($C1037,'Policy Characteristics'!$C:$C,0))),"",INDEX('Policy Characteristics'!L:L,MATCH($C1037,'Policy Characteristics'!$C:$C,0)))</f>
        <v/>
      </c>
    </row>
    <row r="1038" spans="1:18" s="2" customFormat="1" x14ac:dyDescent="0.25">
      <c r="A1038" s="272" t="str">
        <f>IF(ISBLANK(INDEX('Policy Characteristics'!A:A,MATCH($C1038,'Policy Characteristics'!$C:$C,0))),"",INDEX('Policy Characteristics'!A:A,MATCH($C1038,'Policy Characteristics'!$C:$C,0)))</f>
        <v>Cross-Sector</v>
      </c>
      <c r="B1038" s="272" t="str">
        <f>IF(ISBLANK(INDEX('Policy Characteristics'!B:B,MATCH($C1038,'Policy Characteristics'!$C:$C,0))),"",INDEX('Policy Characteristics'!B:B,MATCH($C1038,'Policy Characteristics'!$C:$C,0)))</f>
        <v>Fixed Energy Prices</v>
      </c>
      <c r="C1038" s="274" t="str">
        <f t="shared" ref="C1038:C1048" si="52">C$1037</f>
        <v>Toggle Whether Policies Affect Energy Prices</v>
      </c>
      <c r="D1038" s="6" t="s">
        <v>48</v>
      </c>
      <c r="E1038" s="44"/>
      <c r="F1038" s="6" t="s">
        <v>90</v>
      </c>
      <c r="G1038" s="6"/>
      <c r="H1038" s="43">
        <v>837</v>
      </c>
      <c r="I1038" s="6" t="s">
        <v>46</v>
      </c>
      <c r="J1038" s="274" t="str">
        <f>IF(ISBLANK(INDEX('Policy Characteristics'!D:D,MATCH($C1038,'Policy Characteristics'!$C:$C,0))),"",INDEX('Policy Characteristics'!D:D,MATCH($C1038,'Policy Characteristics'!$C:$C,0)))</f>
        <v>Fixed Energy Prices</v>
      </c>
      <c r="K1038" s="272" t="str">
        <f>IF(ISBLANK(INDEX('Policy Characteristics'!E:E,MATCH($C1038,'Policy Characteristics'!$C:$C,0))),"",INDEX('Policy Characteristics'!E:E,MATCH($C1038,'Policy Characteristics'!$C:$C,0)))</f>
        <v>cross toggle whether policies affect energy prices</v>
      </c>
      <c r="L1038" s="272">
        <f>IF(ISBLANK(INDEX('Policy Characteristics'!F:F,MATCH($C1038,'Policy Characteristics'!$C:$C,0))),"",INDEX('Policy Characteristics'!F:F,MATCH($C1038,'Policy Characteristics'!$C:$C,0)))</f>
        <v>0</v>
      </c>
      <c r="M1038" s="272">
        <f>IF(ISBLANK(INDEX('Policy Characteristics'!G:G,MATCH($C1038,'Policy Characteristics'!$C:$C,0))),"",INDEX('Policy Characteristics'!G:G,MATCH($C1038,'Policy Characteristics'!$C:$C,0)))</f>
        <v>1</v>
      </c>
      <c r="N1038" s="272">
        <f>IF(ISBLANK(INDEX('Policy Characteristics'!H:H,MATCH($C1038,'Policy Characteristics'!$C:$C,0))),"",INDEX('Policy Characteristics'!H:H,MATCH($C1038,'Policy Characteristics'!$C:$C,0)))</f>
        <v>1</v>
      </c>
      <c r="O1038" s="272" t="str">
        <f>IF(ISBLANK(INDEX('Policy Characteristics'!I:I,MATCH($C1038,'Policy Characteristics'!$C:$C,0))),"",INDEX('Policy Characteristics'!I:I,MATCH($C1038,'Policy Characteristics'!$C:$C,0)))</f>
        <v>on/off</v>
      </c>
      <c r="P1038" s="272" t="str">
        <f>IF(ISBLANK(INDEX('Policy Characteristics'!J:J,MATCH($C1038,'Policy Characteristics'!$C:$C,0))),"",INDEX('Policy Characteristics'!J:J,MATCH($C1038,'Policy Characteristics'!$C:$C,0)))</f>
        <v/>
      </c>
      <c r="Q1038" s="272" t="str">
        <f>IF(ISBLANK(INDEX('Policy Characteristics'!K:K,MATCH($C1038,'Policy Characteristics'!$C:$C,0))),"",INDEX('Policy Characteristics'!K:K,MATCH($C1038,'Policy Characteristics'!$C:$C,0)))</f>
        <v/>
      </c>
      <c r="R1038" s="272" t="str">
        <f>IF(ISBLANK(INDEX('Policy Characteristics'!L:L,MATCH($C1038,'Policy Characteristics'!$C:$C,0))),"",INDEX('Policy Characteristics'!L:L,MATCH($C1038,'Policy Characteristics'!$C:$C,0)))</f>
        <v/>
      </c>
    </row>
    <row r="1039" spans="1:18" s="2" customFormat="1" x14ac:dyDescent="0.25">
      <c r="A1039" s="272" t="str">
        <f>IF(ISBLANK(INDEX('Policy Characteristics'!A:A,MATCH($C1039,'Policy Characteristics'!$C:$C,0))),"",INDEX('Policy Characteristics'!A:A,MATCH($C1039,'Policy Characteristics'!$C:$C,0)))</f>
        <v>Cross-Sector</v>
      </c>
      <c r="B1039" s="272" t="str">
        <f>IF(ISBLANK(INDEX('Policy Characteristics'!B:B,MATCH($C1039,'Policy Characteristics'!$C:$C,0))),"",INDEX('Policy Characteristics'!B:B,MATCH($C1039,'Policy Characteristics'!$C:$C,0)))</f>
        <v>Fixed Energy Prices</v>
      </c>
      <c r="C1039" s="274" t="str">
        <f t="shared" si="52"/>
        <v>Toggle Whether Policies Affect Energy Prices</v>
      </c>
      <c r="D1039" s="6" t="s">
        <v>53</v>
      </c>
      <c r="E1039" s="44"/>
      <c r="F1039" s="6" t="s">
        <v>95</v>
      </c>
      <c r="G1039" s="6"/>
      <c r="H1039" s="46">
        <v>838</v>
      </c>
      <c r="I1039" s="6" t="s">
        <v>46</v>
      </c>
      <c r="J1039" s="274" t="str">
        <f>IF(ISBLANK(INDEX('Policy Characteristics'!D:D,MATCH($C1039,'Policy Characteristics'!$C:$C,0))),"",INDEX('Policy Characteristics'!D:D,MATCH($C1039,'Policy Characteristics'!$C:$C,0)))</f>
        <v>Fixed Energy Prices</v>
      </c>
      <c r="K1039" s="272" t="str">
        <f>IF(ISBLANK(INDEX('Policy Characteristics'!E:E,MATCH($C1039,'Policy Characteristics'!$C:$C,0))),"",INDEX('Policy Characteristics'!E:E,MATCH($C1039,'Policy Characteristics'!$C:$C,0)))</f>
        <v>cross toggle whether policies affect energy prices</v>
      </c>
      <c r="L1039" s="272">
        <f>IF(ISBLANK(INDEX('Policy Characteristics'!F:F,MATCH($C1039,'Policy Characteristics'!$C:$C,0))),"",INDEX('Policy Characteristics'!F:F,MATCH($C1039,'Policy Characteristics'!$C:$C,0)))</f>
        <v>0</v>
      </c>
      <c r="M1039" s="272">
        <f>IF(ISBLANK(INDEX('Policy Characteristics'!G:G,MATCH($C1039,'Policy Characteristics'!$C:$C,0))),"",INDEX('Policy Characteristics'!G:G,MATCH($C1039,'Policy Characteristics'!$C:$C,0)))</f>
        <v>1</v>
      </c>
      <c r="N1039" s="272">
        <f>IF(ISBLANK(INDEX('Policy Characteristics'!H:H,MATCH($C1039,'Policy Characteristics'!$C:$C,0))),"",INDEX('Policy Characteristics'!H:H,MATCH($C1039,'Policy Characteristics'!$C:$C,0)))</f>
        <v>1</v>
      </c>
      <c r="O1039" s="272" t="str">
        <f>IF(ISBLANK(INDEX('Policy Characteristics'!I:I,MATCH($C1039,'Policy Characteristics'!$C:$C,0))),"",INDEX('Policy Characteristics'!I:I,MATCH($C1039,'Policy Characteristics'!$C:$C,0)))</f>
        <v>on/off</v>
      </c>
      <c r="P1039" s="272" t="str">
        <f>IF(ISBLANK(INDEX('Policy Characteristics'!J:J,MATCH($C1039,'Policy Characteristics'!$C:$C,0))),"",INDEX('Policy Characteristics'!J:J,MATCH($C1039,'Policy Characteristics'!$C:$C,0)))</f>
        <v/>
      </c>
      <c r="Q1039" s="272" t="str">
        <f>IF(ISBLANK(INDEX('Policy Characteristics'!K:K,MATCH($C1039,'Policy Characteristics'!$C:$C,0))),"",INDEX('Policy Characteristics'!K:K,MATCH($C1039,'Policy Characteristics'!$C:$C,0)))</f>
        <v/>
      </c>
      <c r="R1039" s="272" t="str">
        <f>IF(ISBLANK(INDEX('Policy Characteristics'!L:L,MATCH($C1039,'Policy Characteristics'!$C:$C,0))),"",INDEX('Policy Characteristics'!L:L,MATCH($C1039,'Policy Characteristics'!$C:$C,0)))</f>
        <v/>
      </c>
    </row>
    <row r="1040" spans="1:18" s="2" customFormat="1" x14ac:dyDescent="0.25">
      <c r="A1040" s="272" t="str">
        <f>IF(ISBLANK(INDEX('Policy Characteristics'!A:A,MATCH($C1040,'Policy Characteristics'!$C:$C,0))),"",INDEX('Policy Characteristics'!A:A,MATCH($C1040,'Policy Characteristics'!$C:$C,0)))</f>
        <v>Cross-Sector</v>
      </c>
      <c r="B1040" s="272" t="str">
        <f>IF(ISBLANK(INDEX('Policy Characteristics'!B:B,MATCH($C1040,'Policy Characteristics'!$C:$C,0))),"",INDEX('Policy Characteristics'!B:B,MATCH($C1040,'Policy Characteristics'!$C:$C,0)))</f>
        <v>Fixed Energy Prices</v>
      </c>
      <c r="C1040" s="274" t="str">
        <f t="shared" si="52"/>
        <v>Toggle Whether Policies Affect Energy Prices</v>
      </c>
      <c r="D1040" s="6" t="s">
        <v>55</v>
      </c>
      <c r="E1040" s="44"/>
      <c r="F1040" s="6" t="s">
        <v>98</v>
      </c>
      <c r="G1040" s="6"/>
      <c r="H1040" s="43">
        <v>839</v>
      </c>
      <c r="I1040" s="6" t="s">
        <v>46</v>
      </c>
      <c r="J1040" s="274" t="str">
        <f>IF(ISBLANK(INDEX('Policy Characteristics'!D:D,MATCH($C1040,'Policy Characteristics'!$C:$C,0))),"",INDEX('Policy Characteristics'!D:D,MATCH($C1040,'Policy Characteristics'!$C:$C,0)))</f>
        <v>Fixed Energy Prices</v>
      </c>
      <c r="K1040" s="272" t="str">
        <f>IF(ISBLANK(INDEX('Policy Characteristics'!E:E,MATCH($C1040,'Policy Characteristics'!$C:$C,0))),"",INDEX('Policy Characteristics'!E:E,MATCH($C1040,'Policy Characteristics'!$C:$C,0)))</f>
        <v>cross toggle whether policies affect energy prices</v>
      </c>
      <c r="L1040" s="272">
        <f>IF(ISBLANK(INDEX('Policy Characteristics'!F:F,MATCH($C1040,'Policy Characteristics'!$C:$C,0))),"",INDEX('Policy Characteristics'!F:F,MATCH($C1040,'Policy Characteristics'!$C:$C,0)))</f>
        <v>0</v>
      </c>
      <c r="M1040" s="272">
        <f>IF(ISBLANK(INDEX('Policy Characteristics'!G:G,MATCH($C1040,'Policy Characteristics'!$C:$C,0))),"",INDEX('Policy Characteristics'!G:G,MATCH($C1040,'Policy Characteristics'!$C:$C,0)))</f>
        <v>1</v>
      </c>
      <c r="N1040" s="272">
        <f>IF(ISBLANK(INDEX('Policy Characteristics'!H:H,MATCH($C1040,'Policy Characteristics'!$C:$C,0))),"",INDEX('Policy Characteristics'!H:H,MATCH($C1040,'Policy Characteristics'!$C:$C,0)))</f>
        <v>1</v>
      </c>
      <c r="O1040" s="272" t="str">
        <f>IF(ISBLANK(INDEX('Policy Characteristics'!I:I,MATCH($C1040,'Policy Characteristics'!$C:$C,0))),"",INDEX('Policy Characteristics'!I:I,MATCH($C1040,'Policy Characteristics'!$C:$C,0)))</f>
        <v>on/off</v>
      </c>
      <c r="P1040" s="272" t="str">
        <f>IF(ISBLANK(INDEX('Policy Characteristics'!J:J,MATCH($C1040,'Policy Characteristics'!$C:$C,0))),"",INDEX('Policy Characteristics'!J:J,MATCH($C1040,'Policy Characteristics'!$C:$C,0)))</f>
        <v/>
      </c>
      <c r="Q1040" s="272" t="str">
        <f>IF(ISBLANK(INDEX('Policy Characteristics'!K:K,MATCH($C1040,'Policy Characteristics'!$C:$C,0))),"",INDEX('Policy Characteristics'!K:K,MATCH($C1040,'Policy Characteristics'!$C:$C,0)))</f>
        <v/>
      </c>
      <c r="R1040" s="272" t="str">
        <f>IF(ISBLANK(INDEX('Policy Characteristics'!L:L,MATCH($C1040,'Policy Characteristics'!$C:$C,0))),"",INDEX('Policy Characteristics'!L:L,MATCH($C1040,'Policy Characteristics'!$C:$C,0)))</f>
        <v/>
      </c>
    </row>
    <row r="1041" spans="1:18" s="2" customFormat="1" x14ac:dyDescent="0.25">
      <c r="A1041" s="272" t="str">
        <f>IF(ISBLANK(INDEX('Policy Characteristics'!A:A,MATCH($C1041,'Policy Characteristics'!$C:$C,0))),"",INDEX('Policy Characteristics'!A:A,MATCH($C1041,'Policy Characteristics'!$C:$C,0)))</f>
        <v>Cross-Sector</v>
      </c>
      <c r="B1041" s="272" t="str">
        <f>IF(ISBLANK(INDEX('Policy Characteristics'!B:B,MATCH($C1041,'Policy Characteristics'!$C:$C,0))),"",INDEX('Policy Characteristics'!B:B,MATCH($C1041,'Policy Characteristics'!$C:$C,0)))</f>
        <v>Fixed Energy Prices</v>
      </c>
      <c r="C1041" s="274" t="str">
        <f t="shared" si="52"/>
        <v>Toggle Whether Policies Affect Energy Prices</v>
      </c>
      <c r="D1041" s="6" t="s">
        <v>56</v>
      </c>
      <c r="E1041" s="44"/>
      <c r="F1041" s="6" t="s">
        <v>99</v>
      </c>
      <c r="G1041" s="6"/>
      <c r="H1041" s="46">
        <v>840</v>
      </c>
      <c r="I1041" s="6" t="s">
        <v>46</v>
      </c>
      <c r="J1041" s="274" t="str">
        <f>IF(ISBLANK(INDEX('Policy Characteristics'!D:D,MATCH($C1041,'Policy Characteristics'!$C:$C,0))),"",INDEX('Policy Characteristics'!D:D,MATCH($C1041,'Policy Characteristics'!$C:$C,0)))</f>
        <v>Fixed Energy Prices</v>
      </c>
      <c r="K1041" s="272" t="str">
        <f>IF(ISBLANK(INDEX('Policy Characteristics'!E:E,MATCH($C1041,'Policy Characteristics'!$C:$C,0))),"",INDEX('Policy Characteristics'!E:E,MATCH($C1041,'Policy Characteristics'!$C:$C,0)))</f>
        <v>cross toggle whether policies affect energy prices</v>
      </c>
      <c r="L1041" s="272">
        <f>IF(ISBLANK(INDEX('Policy Characteristics'!F:F,MATCH($C1041,'Policy Characteristics'!$C:$C,0))),"",INDEX('Policy Characteristics'!F:F,MATCH($C1041,'Policy Characteristics'!$C:$C,0)))</f>
        <v>0</v>
      </c>
      <c r="M1041" s="272">
        <f>IF(ISBLANK(INDEX('Policy Characteristics'!G:G,MATCH($C1041,'Policy Characteristics'!$C:$C,0))),"",INDEX('Policy Characteristics'!G:G,MATCH($C1041,'Policy Characteristics'!$C:$C,0)))</f>
        <v>1</v>
      </c>
      <c r="N1041" s="272">
        <f>IF(ISBLANK(INDEX('Policy Characteristics'!H:H,MATCH($C1041,'Policy Characteristics'!$C:$C,0))),"",INDEX('Policy Characteristics'!H:H,MATCH($C1041,'Policy Characteristics'!$C:$C,0)))</f>
        <v>1</v>
      </c>
      <c r="O1041" s="272" t="str">
        <f>IF(ISBLANK(INDEX('Policy Characteristics'!I:I,MATCH($C1041,'Policy Characteristics'!$C:$C,0))),"",INDEX('Policy Characteristics'!I:I,MATCH($C1041,'Policy Characteristics'!$C:$C,0)))</f>
        <v>on/off</v>
      </c>
      <c r="P1041" s="272" t="str">
        <f>IF(ISBLANK(INDEX('Policy Characteristics'!J:J,MATCH($C1041,'Policy Characteristics'!$C:$C,0))),"",INDEX('Policy Characteristics'!J:J,MATCH($C1041,'Policy Characteristics'!$C:$C,0)))</f>
        <v/>
      </c>
      <c r="Q1041" s="272" t="str">
        <f>IF(ISBLANK(INDEX('Policy Characteristics'!K:K,MATCH($C1041,'Policy Characteristics'!$C:$C,0))),"",INDEX('Policy Characteristics'!K:K,MATCH($C1041,'Policy Characteristics'!$C:$C,0)))</f>
        <v/>
      </c>
      <c r="R1041" s="272" t="str">
        <f>IF(ISBLANK(INDEX('Policy Characteristics'!L:L,MATCH($C1041,'Policy Characteristics'!$C:$C,0))),"",INDEX('Policy Characteristics'!L:L,MATCH($C1041,'Policy Characteristics'!$C:$C,0)))</f>
        <v/>
      </c>
    </row>
    <row r="1042" spans="1:18" s="2" customFormat="1" x14ac:dyDescent="0.25">
      <c r="A1042" s="272" t="str">
        <f>IF(ISBLANK(INDEX('Policy Characteristics'!A:A,MATCH($C1042,'Policy Characteristics'!$C:$C,0))),"",INDEX('Policy Characteristics'!A:A,MATCH($C1042,'Policy Characteristics'!$C:$C,0)))</f>
        <v>Cross-Sector</v>
      </c>
      <c r="B1042" s="272" t="str">
        <f>IF(ISBLANK(INDEX('Policy Characteristics'!B:B,MATCH($C1042,'Policy Characteristics'!$C:$C,0))),"",INDEX('Policy Characteristics'!B:B,MATCH($C1042,'Policy Characteristics'!$C:$C,0)))</f>
        <v>Fixed Energy Prices</v>
      </c>
      <c r="C1042" s="274" t="str">
        <f t="shared" si="52"/>
        <v>Toggle Whether Policies Affect Energy Prices</v>
      </c>
      <c r="D1042" s="6" t="s">
        <v>57</v>
      </c>
      <c r="E1042" s="44"/>
      <c r="F1042" s="6" t="s">
        <v>100</v>
      </c>
      <c r="G1042" s="6"/>
      <c r="H1042" s="43">
        <v>841</v>
      </c>
      <c r="I1042" s="6" t="s">
        <v>46</v>
      </c>
      <c r="J1042" s="274" t="str">
        <f>IF(ISBLANK(INDEX('Policy Characteristics'!D:D,MATCH($C1042,'Policy Characteristics'!$C:$C,0))),"",INDEX('Policy Characteristics'!D:D,MATCH($C1042,'Policy Characteristics'!$C:$C,0)))</f>
        <v>Fixed Energy Prices</v>
      </c>
      <c r="K1042" s="272" t="str">
        <f>IF(ISBLANK(INDEX('Policy Characteristics'!E:E,MATCH($C1042,'Policy Characteristics'!$C:$C,0))),"",INDEX('Policy Characteristics'!E:E,MATCH($C1042,'Policy Characteristics'!$C:$C,0)))</f>
        <v>cross toggle whether policies affect energy prices</v>
      </c>
      <c r="L1042" s="272">
        <f>IF(ISBLANK(INDEX('Policy Characteristics'!F:F,MATCH($C1042,'Policy Characteristics'!$C:$C,0))),"",INDEX('Policy Characteristics'!F:F,MATCH($C1042,'Policy Characteristics'!$C:$C,0)))</f>
        <v>0</v>
      </c>
      <c r="M1042" s="272">
        <f>IF(ISBLANK(INDEX('Policy Characteristics'!G:G,MATCH($C1042,'Policy Characteristics'!$C:$C,0))),"",INDEX('Policy Characteristics'!G:G,MATCH($C1042,'Policy Characteristics'!$C:$C,0)))</f>
        <v>1</v>
      </c>
      <c r="N1042" s="272">
        <f>IF(ISBLANK(INDEX('Policy Characteristics'!H:H,MATCH($C1042,'Policy Characteristics'!$C:$C,0))),"",INDEX('Policy Characteristics'!H:H,MATCH($C1042,'Policy Characteristics'!$C:$C,0)))</f>
        <v>1</v>
      </c>
      <c r="O1042" s="272" t="str">
        <f>IF(ISBLANK(INDEX('Policy Characteristics'!I:I,MATCH($C1042,'Policy Characteristics'!$C:$C,0))),"",INDEX('Policy Characteristics'!I:I,MATCH($C1042,'Policy Characteristics'!$C:$C,0)))</f>
        <v>on/off</v>
      </c>
      <c r="P1042" s="272" t="str">
        <f>IF(ISBLANK(INDEX('Policy Characteristics'!J:J,MATCH($C1042,'Policy Characteristics'!$C:$C,0))),"",INDEX('Policy Characteristics'!J:J,MATCH($C1042,'Policy Characteristics'!$C:$C,0)))</f>
        <v/>
      </c>
      <c r="Q1042" s="272" t="str">
        <f>IF(ISBLANK(INDEX('Policy Characteristics'!K:K,MATCH($C1042,'Policy Characteristics'!$C:$C,0))),"",INDEX('Policy Characteristics'!K:K,MATCH($C1042,'Policy Characteristics'!$C:$C,0)))</f>
        <v/>
      </c>
      <c r="R1042" s="272" t="str">
        <f>IF(ISBLANK(INDEX('Policy Characteristics'!L:L,MATCH($C1042,'Policy Characteristics'!$C:$C,0))),"",INDEX('Policy Characteristics'!L:L,MATCH($C1042,'Policy Characteristics'!$C:$C,0)))</f>
        <v/>
      </c>
    </row>
    <row r="1043" spans="1:18" s="2" customFormat="1" x14ac:dyDescent="0.25">
      <c r="A1043" s="272" t="str">
        <f>IF(ISBLANK(INDEX('Policy Characteristics'!A:A,MATCH($C1043,'Policy Characteristics'!$C:$C,0))),"",INDEX('Policy Characteristics'!A:A,MATCH($C1043,'Policy Characteristics'!$C:$C,0)))</f>
        <v>Cross-Sector</v>
      </c>
      <c r="B1043" s="272" t="str">
        <f>IF(ISBLANK(INDEX('Policy Characteristics'!B:B,MATCH($C1043,'Policy Characteristics'!$C:$C,0))),"",INDEX('Policy Characteristics'!B:B,MATCH($C1043,'Policy Characteristics'!$C:$C,0)))</f>
        <v>Fixed Energy Prices</v>
      </c>
      <c r="C1043" s="274" t="str">
        <f t="shared" si="52"/>
        <v>Toggle Whether Policies Affect Energy Prices</v>
      </c>
      <c r="D1043" s="6" t="s">
        <v>58</v>
      </c>
      <c r="E1043" s="44"/>
      <c r="F1043" s="6" t="s">
        <v>101</v>
      </c>
      <c r="G1043" s="6"/>
      <c r="H1043" s="46">
        <v>842</v>
      </c>
      <c r="I1043" s="6" t="s">
        <v>46</v>
      </c>
      <c r="J1043" s="274" t="str">
        <f>IF(ISBLANK(INDEX('Policy Characteristics'!D:D,MATCH($C1043,'Policy Characteristics'!$C:$C,0))),"",INDEX('Policy Characteristics'!D:D,MATCH($C1043,'Policy Characteristics'!$C:$C,0)))</f>
        <v>Fixed Energy Prices</v>
      </c>
      <c r="K1043" s="272" t="str">
        <f>IF(ISBLANK(INDEX('Policy Characteristics'!E:E,MATCH($C1043,'Policy Characteristics'!$C:$C,0))),"",INDEX('Policy Characteristics'!E:E,MATCH($C1043,'Policy Characteristics'!$C:$C,0)))</f>
        <v>cross toggle whether policies affect energy prices</v>
      </c>
      <c r="L1043" s="272">
        <f>IF(ISBLANK(INDEX('Policy Characteristics'!F:F,MATCH($C1043,'Policy Characteristics'!$C:$C,0))),"",INDEX('Policy Characteristics'!F:F,MATCH($C1043,'Policy Characteristics'!$C:$C,0)))</f>
        <v>0</v>
      </c>
      <c r="M1043" s="272">
        <f>IF(ISBLANK(INDEX('Policy Characteristics'!G:G,MATCH($C1043,'Policy Characteristics'!$C:$C,0))),"",INDEX('Policy Characteristics'!G:G,MATCH($C1043,'Policy Characteristics'!$C:$C,0)))</f>
        <v>1</v>
      </c>
      <c r="N1043" s="272">
        <f>IF(ISBLANK(INDEX('Policy Characteristics'!H:H,MATCH($C1043,'Policy Characteristics'!$C:$C,0))),"",INDEX('Policy Characteristics'!H:H,MATCH($C1043,'Policy Characteristics'!$C:$C,0)))</f>
        <v>1</v>
      </c>
      <c r="O1043" s="272" t="str">
        <f>IF(ISBLANK(INDEX('Policy Characteristics'!I:I,MATCH($C1043,'Policy Characteristics'!$C:$C,0))),"",INDEX('Policy Characteristics'!I:I,MATCH($C1043,'Policy Characteristics'!$C:$C,0)))</f>
        <v>on/off</v>
      </c>
      <c r="P1043" s="272" t="str">
        <f>IF(ISBLANK(INDEX('Policy Characteristics'!J:J,MATCH($C1043,'Policy Characteristics'!$C:$C,0))),"",INDEX('Policy Characteristics'!J:J,MATCH($C1043,'Policy Characteristics'!$C:$C,0)))</f>
        <v/>
      </c>
      <c r="Q1043" s="272" t="str">
        <f>IF(ISBLANK(INDEX('Policy Characteristics'!K:K,MATCH($C1043,'Policy Characteristics'!$C:$C,0))),"",INDEX('Policy Characteristics'!K:K,MATCH($C1043,'Policy Characteristics'!$C:$C,0)))</f>
        <v/>
      </c>
      <c r="R1043" s="272" t="str">
        <f>IF(ISBLANK(INDEX('Policy Characteristics'!L:L,MATCH($C1043,'Policy Characteristics'!$C:$C,0))),"",INDEX('Policy Characteristics'!L:L,MATCH($C1043,'Policy Characteristics'!$C:$C,0)))</f>
        <v/>
      </c>
    </row>
    <row r="1044" spans="1:18" s="2" customFormat="1" x14ac:dyDescent="0.25">
      <c r="A1044" s="272" t="str">
        <f>IF(ISBLANK(INDEX('Policy Characteristics'!A:A,MATCH($C1044,'Policy Characteristics'!$C:$C,0))),"",INDEX('Policy Characteristics'!A:A,MATCH($C1044,'Policy Characteristics'!$C:$C,0)))</f>
        <v>Cross-Sector</v>
      </c>
      <c r="B1044" s="272" t="str">
        <f>IF(ISBLANK(INDEX('Policy Characteristics'!B:B,MATCH($C1044,'Policy Characteristics'!$C:$C,0))),"",INDEX('Policy Characteristics'!B:B,MATCH($C1044,'Policy Characteristics'!$C:$C,0)))</f>
        <v>Fixed Energy Prices</v>
      </c>
      <c r="C1044" s="274" t="str">
        <f t="shared" si="52"/>
        <v>Toggle Whether Policies Affect Energy Prices</v>
      </c>
      <c r="D1044" s="6" t="s">
        <v>2529</v>
      </c>
      <c r="E1044" s="44"/>
      <c r="F1044" s="6" t="s">
        <v>2530</v>
      </c>
      <c r="G1044" s="6"/>
      <c r="H1044" s="43">
        <v>843</v>
      </c>
      <c r="I1044" s="6" t="s">
        <v>46</v>
      </c>
      <c r="J1044" s="274" t="str">
        <f>IF(ISBLANK(INDEX('Policy Characteristics'!D:D,MATCH($C1044,'Policy Characteristics'!$C:$C,0))),"",INDEX('Policy Characteristics'!D:D,MATCH($C1044,'Policy Characteristics'!$C:$C,0)))</f>
        <v>Fixed Energy Prices</v>
      </c>
      <c r="K1044" s="272" t="str">
        <f>IF(ISBLANK(INDEX('Policy Characteristics'!E:E,MATCH($C1044,'Policy Characteristics'!$C:$C,0))),"",INDEX('Policy Characteristics'!E:E,MATCH($C1044,'Policy Characteristics'!$C:$C,0)))</f>
        <v>cross toggle whether policies affect energy prices</v>
      </c>
      <c r="L1044" s="272">
        <f>IF(ISBLANK(INDEX('Policy Characteristics'!F:F,MATCH($C1044,'Policy Characteristics'!$C:$C,0))),"",INDEX('Policy Characteristics'!F:F,MATCH($C1044,'Policy Characteristics'!$C:$C,0)))</f>
        <v>0</v>
      </c>
      <c r="M1044" s="272">
        <f>IF(ISBLANK(INDEX('Policy Characteristics'!G:G,MATCH($C1044,'Policy Characteristics'!$C:$C,0))),"",INDEX('Policy Characteristics'!G:G,MATCH($C1044,'Policy Characteristics'!$C:$C,0)))</f>
        <v>1</v>
      </c>
      <c r="N1044" s="272">
        <f>IF(ISBLANK(INDEX('Policy Characteristics'!H:H,MATCH($C1044,'Policy Characteristics'!$C:$C,0))),"",INDEX('Policy Characteristics'!H:H,MATCH($C1044,'Policy Characteristics'!$C:$C,0)))</f>
        <v>1</v>
      </c>
      <c r="O1044" s="272" t="str">
        <f>IF(ISBLANK(INDEX('Policy Characteristics'!I:I,MATCH($C1044,'Policy Characteristics'!$C:$C,0))),"",INDEX('Policy Characteristics'!I:I,MATCH($C1044,'Policy Characteristics'!$C:$C,0)))</f>
        <v>on/off</v>
      </c>
      <c r="P1044" s="272" t="str">
        <f>IF(ISBLANK(INDEX('Policy Characteristics'!J:J,MATCH($C1044,'Policy Characteristics'!$C:$C,0))),"",INDEX('Policy Characteristics'!J:J,MATCH($C1044,'Policy Characteristics'!$C:$C,0)))</f>
        <v/>
      </c>
      <c r="Q1044" s="272" t="str">
        <f>IF(ISBLANK(INDEX('Policy Characteristics'!K:K,MATCH($C1044,'Policy Characteristics'!$C:$C,0))),"",INDEX('Policy Characteristics'!K:K,MATCH($C1044,'Policy Characteristics'!$C:$C,0)))</f>
        <v/>
      </c>
      <c r="R1044" s="272" t="str">
        <f>IF(ISBLANK(INDEX('Policy Characteristics'!L:L,MATCH($C1044,'Policy Characteristics'!$C:$C,0))),"",INDEX('Policy Characteristics'!L:L,MATCH($C1044,'Policy Characteristics'!$C:$C,0)))</f>
        <v/>
      </c>
    </row>
    <row r="1045" spans="1:18" s="2" customFormat="1" x14ac:dyDescent="0.25">
      <c r="A1045" s="272" t="str">
        <f>IF(ISBLANK(INDEX('Policy Characteristics'!A:A,MATCH($C1045,'Policy Characteristics'!$C:$C,0))),"",INDEX('Policy Characteristics'!A:A,MATCH($C1045,'Policy Characteristics'!$C:$C,0)))</f>
        <v>Cross-Sector</v>
      </c>
      <c r="B1045" s="272" t="str">
        <f>IF(ISBLANK(INDEX('Policy Characteristics'!B:B,MATCH($C1045,'Policy Characteristics'!$C:$C,0))),"",INDEX('Policy Characteristics'!B:B,MATCH($C1045,'Policy Characteristics'!$C:$C,0)))</f>
        <v>Fixed Energy Prices</v>
      </c>
      <c r="C1045" s="274" t="str">
        <f t="shared" si="52"/>
        <v>Toggle Whether Policies Affect Energy Prices</v>
      </c>
      <c r="D1045" s="6" t="s">
        <v>466</v>
      </c>
      <c r="E1045" s="44"/>
      <c r="F1045" s="6" t="s">
        <v>467</v>
      </c>
      <c r="G1045" s="6"/>
      <c r="H1045" s="46">
        <v>844</v>
      </c>
      <c r="I1045" s="6" t="s">
        <v>46</v>
      </c>
      <c r="J1045" s="274" t="str">
        <f>IF(ISBLANK(INDEX('Policy Characteristics'!D:D,MATCH($C1045,'Policy Characteristics'!$C:$C,0))),"",INDEX('Policy Characteristics'!D:D,MATCH($C1045,'Policy Characteristics'!$C:$C,0)))</f>
        <v>Fixed Energy Prices</v>
      </c>
      <c r="K1045" s="272" t="str">
        <f>IF(ISBLANK(INDEX('Policy Characteristics'!E:E,MATCH($C1045,'Policy Characteristics'!$C:$C,0))),"",INDEX('Policy Characteristics'!E:E,MATCH($C1045,'Policy Characteristics'!$C:$C,0)))</f>
        <v>cross toggle whether policies affect energy prices</v>
      </c>
      <c r="L1045" s="272">
        <f>IF(ISBLANK(INDEX('Policy Characteristics'!F:F,MATCH($C1045,'Policy Characteristics'!$C:$C,0))),"",INDEX('Policy Characteristics'!F:F,MATCH($C1045,'Policy Characteristics'!$C:$C,0)))</f>
        <v>0</v>
      </c>
      <c r="M1045" s="272">
        <f>IF(ISBLANK(INDEX('Policy Characteristics'!G:G,MATCH($C1045,'Policy Characteristics'!$C:$C,0))),"",INDEX('Policy Characteristics'!G:G,MATCH($C1045,'Policy Characteristics'!$C:$C,0)))</f>
        <v>1</v>
      </c>
      <c r="N1045" s="272">
        <f>IF(ISBLANK(INDEX('Policy Characteristics'!H:H,MATCH($C1045,'Policy Characteristics'!$C:$C,0))),"",INDEX('Policy Characteristics'!H:H,MATCH($C1045,'Policy Characteristics'!$C:$C,0)))</f>
        <v>1</v>
      </c>
      <c r="O1045" s="272" t="str">
        <f>IF(ISBLANK(INDEX('Policy Characteristics'!I:I,MATCH($C1045,'Policy Characteristics'!$C:$C,0))),"",INDEX('Policy Characteristics'!I:I,MATCH($C1045,'Policy Characteristics'!$C:$C,0)))</f>
        <v>on/off</v>
      </c>
      <c r="P1045" s="272" t="str">
        <f>IF(ISBLANK(INDEX('Policy Characteristics'!J:J,MATCH($C1045,'Policy Characteristics'!$C:$C,0))),"",INDEX('Policy Characteristics'!J:J,MATCH($C1045,'Policy Characteristics'!$C:$C,0)))</f>
        <v/>
      </c>
      <c r="Q1045" s="272" t="str">
        <f>IF(ISBLANK(INDEX('Policy Characteristics'!K:K,MATCH($C1045,'Policy Characteristics'!$C:$C,0))),"",INDEX('Policy Characteristics'!K:K,MATCH($C1045,'Policy Characteristics'!$C:$C,0)))</f>
        <v/>
      </c>
      <c r="R1045" s="272" t="str">
        <f>IF(ISBLANK(INDEX('Policy Characteristics'!L:L,MATCH($C1045,'Policy Characteristics'!$C:$C,0))),"",INDEX('Policy Characteristics'!L:L,MATCH($C1045,'Policy Characteristics'!$C:$C,0)))</f>
        <v/>
      </c>
    </row>
    <row r="1046" spans="1:18" s="2" customFormat="1" x14ac:dyDescent="0.25">
      <c r="A1046" s="272" t="str">
        <f>IF(ISBLANK(INDEX('Policy Characteristics'!A:A,MATCH($C1046,'Policy Characteristics'!$C:$C,0))),"",INDEX('Policy Characteristics'!A:A,MATCH($C1046,'Policy Characteristics'!$C:$C,0)))</f>
        <v>Cross-Sector</v>
      </c>
      <c r="B1046" s="272" t="str">
        <f>IF(ISBLANK(INDEX('Policy Characteristics'!B:B,MATCH($C1046,'Policy Characteristics'!$C:$C,0))),"",INDEX('Policy Characteristics'!B:B,MATCH($C1046,'Policy Characteristics'!$C:$C,0)))</f>
        <v>Fixed Energy Prices</v>
      </c>
      <c r="C1046" s="274" t="str">
        <f t="shared" si="52"/>
        <v>Toggle Whether Policies Affect Energy Prices</v>
      </c>
      <c r="D1046" s="6" t="s">
        <v>2521</v>
      </c>
      <c r="E1046" s="44"/>
      <c r="F1046" s="6" t="s">
        <v>2525</v>
      </c>
      <c r="G1046" s="6"/>
      <c r="H1046" s="43">
        <v>845</v>
      </c>
      <c r="I1046" s="6" t="s">
        <v>46</v>
      </c>
      <c r="J1046" s="274" t="str">
        <f>IF(ISBLANK(INDEX('Policy Characteristics'!D:D,MATCH($C1046,'Policy Characteristics'!$C:$C,0))),"",INDEX('Policy Characteristics'!D:D,MATCH($C1046,'Policy Characteristics'!$C:$C,0)))</f>
        <v>Fixed Energy Prices</v>
      </c>
      <c r="K1046" s="272" t="str">
        <f>IF(ISBLANK(INDEX('Policy Characteristics'!E:E,MATCH($C1046,'Policy Characteristics'!$C:$C,0))),"",INDEX('Policy Characteristics'!E:E,MATCH($C1046,'Policy Characteristics'!$C:$C,0)))</f>
        <v>cross toggle whether policies affect energy prices</v>
      </c>
      <c r="L1046" s="272">
        <f>IF(ISBLANK(INDEX('Policy Characteristics'!F:F,MATCH($C1046,'Policy Characteristics'!$C:$C,0))),"",INDEX('Policy Characteristics'!F:F,MATCH($C1046,'Policy Characteristics'!$C:$C,0)))</f>
        <v>0</v>
      </c>
      <c r="M1046" s="272">
        <f>IF(ISBLANK(INDEX('Policy Characteristics'!G:G,MATCH($C1046,'Policy Characteristics'!$C:$C,0))),"",INDEX('Policy Characteristics'!G:G,MATCH($C1046,'Policy Characteristics'!$C:$C,0)))</f>
        <v>1</v>
      </c>
      <c r="N1046" s="272">
        <f>IF(ISBLANK(INDEX('Policy Characteristics'!H:H,MATCH($C1046,'Policy Characteristics'!$C:$C,0))),"",INDEX('Policy Characteristics'!H:H,MATCH($C1046,'Policy Characteristics'!$C:$C,0)))</f>
        <v>1</v>
      </c>
      <c r="O1046" s="272" t="str">
        <f>IF(ISBLANK(INDEX('Policy Characteristics'!I:I,MATCH($C1046,'Policy Characteristics'!$C:$C,0))),"",INDEX('Policy Characteristics'!I:I,MATCH($C1046,'Policy Characteristics'!$C:$C,0)))</f>
        <v>on/off</v>
      </c>
      <c r="P1046" s="272" t="str">
        <f>IF(ISBLANK(INDEX('Policy Characteristics'!J:J,MATCH($C1046,'Policy Characteristics'!$C:$C,0))),"",INDEX('Policy Characteristics'!J:J,MATCH($C1046,'Policy Characteristics'!$C:$C,0)))</f>
        <v/>
      </c>
      <c r="Q1046" s="272" t="str">
        <f>IF(ISBLANK(INDEX('Policy Characteristics'!K:K,MATCH($C1046,'Policy Characteristics'!$C:$C,0))),"",INDEX('Policy Characteristics'!K:K,MATCH($C1046,'Policy Characteristics'!$C:$C,0)))</f>
        <v/>
      </c>
      <c r="R1046" s="272" t="str">
        <f>IF(ISBLANK(INDEX('Policy Characteristics'!L:L,MATCH($C1046,'Policy Characteristics'!$C:$C,0))),"",INDEX('Policy Characteristics'!L:L,MATCH($C1046,'Policy Characteristics'!$C:$C,0)))</f>
        <v/>
      </c>
    </row>
    <row r="1047" spans="1:18" s="2" customFormat="1" x14ac:dyDescent="0.25">
      <c r="A1047" s="272" t="str">
        <f>IF(ISBLANK(INDEX('Policy Characteristics'!A:A,MATCH($C1047,'Policy Characteristics'!$C:$C,0))),"",INDEX('Policy Characteristics'!A:A,MATCH($C1047,'Policy Characteristics'!$C:$C,0)))</f>
        <v>Cross-Sector</v>
      </c>
      <c r="B1047" s="272" t="str">
        <f>IF(ISBLANK(INDEX('Policy Characteristics'!B:B,MATCH($C1047,'Policy Characteristics'!$C:$C,0))),"",INDEX('Policy Characteristics'!B:B,MATCH($C1047,'Policy Characteristics'!$C:$C,0)))</f>
        <v>Fixed Energy Prices</v>
      </c>
      <c r="C1047" s="274" t="str">
        <f t="shared" si="52"/>
        <v>Toggle Whether Policies Affect Energy Prices</v>
      </c>
      <c r="D1047" s="6" t="s">
        <v>2531</v>
      </c>
      <c r="E1047" s="44"/>
      <c r="F1047" s="6" t="s">
        <v>2532</v>
      </c>
      <c r="G1047" s="6"/>
      <c r="H1047" s="46">
        <v>846</v>
      </c>
      <c r="I1047" s="6" t="s">
        <v>46</v>
      </c>
      <c r="J1047" s="274" t="str">
        <f>IF(ISBLANK(INDEX('Policy Characteristics'!D:D,MATCH($C1047,'Policy Characteristics'!$C:$C,0))),"",INDEX('Policy Characteristics'!D:D,MATCH($C1047,'Policy Characteristics'!$C:$C,0)))</f>
        <v>Fixed Energy Prices</v>
      </c>
      <c r="K1047" s="272" t="str">
        <f>IF(ISBLANK(INDEX('Policy Characteristics'!E:E,MATCH($C1047,'Policy Characteristics'!$C:$C,0))),"",INDEX('Policy Characteristics'!E:E,MATCH($C1047,'Policy Characteristics'!$C:$C,0)))</f>
        <v>cross toggle whether policies affect energy prices</v>
      </c>
      <c r="L1047" s="272">
        <f>IF(ISBLANK(INDEX('Policy Characteristics'!F:F,MATCH($C1047,'Policy Characteristics'!$C:$C,0))),"",INDEX('Policy Characteristics'!F:F,MATCH($C1047,'Policy Characteristics'!$C:$C,0)))</f>
        <v>0</v>
      </c>
      <c r="M1047" s="272">
        <f>IF(ISBLANK(INDEX('Policy Characteristics'!G:G,MATCH($C1047,'Policy Characteristics'!$C:$C,0))),"",INDEX('Policy Characteristics'!G:G,MATCH($C1047,'Policy Characteristics'!$C:$C,0)))</f>
        <v>1</v>
      </c>
      <c r="N1047" s="272">
        <f>IF(ISBLANK(INDEX('Policy Characteristics'!H:H,MATCH($C1047,'Policy Characteristics'!$C:$C,0))),"",INDEX('Policy Characteristics'!H:H,MATCH($C1047,'Policy Characteristics'!$C:$C,0)))</f>
        <v>1</v>
      </c>
      <c r="O1047" s="272" t="str">
        <f>IF(ISBLANK(INDEX('Policy Characteristics'!I:I,MATCH($C1047,'Policy Characteristics'!$C:$C,0))),"",INDEX('Policy Characteristics'!I:I,MATCH($C1047,'Policy Characteristics'!$C:$C,0)))</f>
        <v>on/off</v>
      </c>
      <c r="P1047" s="272" t="str">
        <f>IF(ISBLANK(INDEX('Policy Characteristics'!J:J,MATCH($C1047,'Policy Characteristics'!$C:$C,0))),"",INDEX('Policy Characteristics'!J:J,MATCH($C1047,'Policy Characteristics'!$C:$C,0)))</f>
        <v/>
      </c>
      <c r="Q1047" s="272" t="str">
        <f>IF(ISBLANK(INDEX('Policy Characteristics'!K:K,MATCH($C1047,'Policy Characteristics'!$C:$C,0))),"",INDEX('Policy Characteristics'!K:K,MATCH($C1047,'Policy Characteristics'!$C:$C,0)))</f>
        <v/>
      </c>
      <c r="R1047" s="272" t="str">
        <f>IF(ISBLANK(INDEX('Policy Characteristics'!L:L,MATCH($C1047,'Policy Characteristics'!$C:$C,0))),"",INDEX('Policy Characteristics'!L:L,MATCH($C1047,'Policy Characteristics'!$C:$C,0)))</f>
        <v/>
      </c>
    </row>
    <row r="1048" spans="1:18" s="2" customFormat="1" x14ac:dyDescent="0.25">
      <c r="A1048" s="272" t="str">
        <f>IF(ISBLANK(INDEX('Policy Characteristics'!A:A,MATCH($C1048,'Policy Characteristics'!$C:$C,0))),"",INDEX('Policy Characteristics'!A:A,MATCH($C1048,'Policy Characteristics'!$C:$C,0)))</f>
        <v>Cross-Sector</v>
      </c>
      <c r="B1048" s="272" t="str">
        <f>IF(ISBLANK(INDEX('Policy Characteristics'!B:B,MATCH($C1048,'Policy Characteristics'!$C:$C,0))),"",INDEX('Policy Characteristics'!B:B,MATCH($C1048,'Policy Characteristics'!$C:$C,0)))</f>
        <v>Fixed Energy Prices</v>
      </c>
      <c r="C1048" s="274" t="str">
        <f t="shared" si="52"/>
        <v>Toggle Whether Policies Affect Energy Prices</v>
      </c>
      <c r="D1048" s="6" t="s">
        <v>2522</v>
      </c>
      <c r="E1048" s="44"/>
      <c r="F1048" s="6" t="s">
        <v>2526</v>
      </c>
      <c r="G1048" s="6"/>
      <c r="H1048" s="43">
        <v>847</v>
      </c>
      <c r="I1048" s="6" t="s">
        <v>46</v>
      </c>
      <c r="J1048" s="274" t="str">
        <f>IF(ISBLANK(INDEX('Policy Characteristics'!D:D,MATCH($C1048,'Policy Characteristics'!$C:$C,0))),"",INDEX('Policy Characteristics'!D:D,MATCH($C1048,'Policy Characteristics'!$C:$C,0)))</f>
        <v>Fixed Energy Prices</v>
      </c>
      <c r="K1048" s="272" t="str">
        <f>IF(ISBLANK(INDEX('Policy Characteristics'!E:E,MATCH($C1048,'Policy Characteristics'!$C:$C,0))),"",INDEX('Policy Characteristics'!E:E,MATCH($C1048,'Policy Characteristics'!$C:$C,0)))</f>
        <v>cross toggle whether policies affect energy prices</v>
      </c>
      <c r="L1048" s="272">
        <f>IF(ISBLANK(INDEX('Policy Characteristics'!F:F,MATCH($C1048,'Policy Characteristics'!$C:$C,0))),"",INDEX('Policy Characteristics'!F:F,MATCH($C1048,'Policy Characteristics'!$C:$C,0)))</f>
        <v>0</v>
      </c>
      <c r="M1048" s="272">
        <f>IF(ISBLANK(INDEX('Policy Characteristics'!G:G,MATCH($C1048,'Policy Characteristics'!$C:$C,0))),"",INDEX('Policy Characteristics'!G:G,MATCH($C1048,'Policy Characteristics'!$C:$C,0)))</f>
        <v>1</v>
      </c>
      <c r="N1048" s="272">
        <f>IF(ISBLANK(INDEX('Policy Characteristics'!H:H,MATCH($C1048,'Policy Characteristics'!$C:$C,0))),"",INDEX('Policy Characteristics'!H:H,MATCH($C1048,'Policy Characteristics'!$C:$C,0)))</f>
        <v>1</v>
      </c>
      <c r="O1048" s="272" t="str">
        <f>IF(ISBLANK(INDEX('Policy Characteristics'!I:I,MATCH($C1048,'Policy Characteristics'!$C:$C,0))),"",INDEX('Policy Characteristics'!I:I,MATCH($C1048,'Policy Characteristics'!$C:$C,0)))</f>
        <v>on/off</v>
      </c>
      <c r="P1048" s="272" t="str">
        <f>IF(ISBLANK(INDEX('Policy Characteristics'!J:J,MATCH($C1048,'Policy Characteristics'!$C:$C,0))),"",INDEX('Policy Characteristics'!J:J,MATCH($C1048,'Policy Characteristics'!$C:$C,0)))</f>
        <v/>
      </c>
      <c r="Q1048" s="272" t="str">
        <f>IF(ISBLANK(INDEX('Policy Characteristics'!K:K,MATCH($C1048,'Policy Characteristics'!$C:$C,0))),"",INDEX('Policy Characteristics'!K:K,MATCH($C1048,'Policy Characteristics'!$C:$C,0)))</f>
        <v/>
      </c>
      <c r="R1048" s="272" t="str">
        <f>IF(ISBLANK(INDEX('Policy Characteristics'!L:L,MATCH($C1048,'Policy Characteristics'!$C:$C,0))),"",INDEX('Policy Characteristics'!L:L,MATCH($C1048,'Policy Characteristics'!$C:$C,0)))</f>
        <v/>
      </c>
    </row>
    <row r="1049" spans="1:18" s="2" customFormat="1" x14ac:dyDescent="0.25">
      <c r="A1049" s="272" t="str">
        <f>IF(ISBLANK(INDEX('Policy Characteristics'!A:A,MATCH($C1049,'Policy Characteristics'!$C:$C,0))),"",INDEX('Policy Characteristics'!A:A,MATCH($C1049,'Policy Characteristics'!$C:$C,0)))</f>
        <v>Cross-Sector</v>
      </c>
      <c r="B1049" s="272" t="str">
        <f>IF(ISBLANK(INDEX('Policy Characteristics'!B:B,MATCH($C1049,'Policy Characteristics'!$C:$C,0))),"",INDEX('Policy Characteristics'!B:B,MATCH($C1049,'Policy Characteristics'!$C:$C,0)))</f>
        <v>Fuel Price Deregulation</v>
      </c>
      <c r="C1049" s="273" t="s">
        <v>2842</v>
      </c>
      <c r="D1049" s="6" t="s">
        <v>473</v>
      </c>
      <c r="E1049" s="44"/>
      <c r="F1049" s="6" t="s">
        <v>470</v>
      </c>
      <c r="G1049" s="6"/>
      <c r="H1049" s="43">
        <v>723</v>
      </c>
      <c r="I1049" s="6" t="s">
        <v>46</v>
      </c>
      <c r="J1049" s="274" t="str">
        <f>IF(ISBLANK(INDEX('Policy Characteristics'!D:D,MATCH($C1049,'Policy Characteristics'!$C:$C,0))),"",INDEX('Policy Characteristics'!D:D,MATCH($C1049,'Policy Characteristics'!$C:$C,0)))</f>
        <v>Fuel Price Deregulation</v>
      </c>
      <c r="K1049" s="272" t="str">
        <f>IF(ISBLANK(INDEX('Policy Characteristics'!E:E,MATCH($C1049,'Policy Characteristics'!$C:$C,0))),"",INDEX('Policy Characteristics'!E:E,MATCH($C1049,'Policy Characteristics'!$C:$C,0)))</f>
        <v>cross fuel price deregulation</v>
      </c>
      <c r="L1049" s="285">
        <f>IF(ISBLANK(INDEX('Policy Characteristics'!F:F,MATCH($C1049,'Policy Characteristics'!$C:$C,0))),"",INDEX('Policy Characteristics'!F:F,MATCH($C1049,'Policy Characteristics'!$C:$C,0)))</f>
        <v>0</v>
      </c>
      <c r="M1049" s="285">
        <f>IF(ISBLANK(INDEX('Policy Characteristics'!G:G,MATCH($C1049,'Policy Characteristics'!$C:$C,0))),"",INDEX('Policy Characteristics'!G:G,MATCH($C1049,'Policy Characteristics'!$C:$C,0)))</f>
        <v>1</v>
      </c>
      <c r="N1049" s="285">
        <f>IF(ISBLANK(INDEX('Policy Characteristics'!H:H,MATCH($C1049,'Policy Characteristics'!$C:$C,0))),"",INDEX('Policy Characteristics'!H:H,MATCH($C1049,'Policy Characteristics'!$C:$C,0)))</f>
        <v>0.01</v>
      </c>
      <c r="O1049" s="272" t="str">
        <f>IF(ISBLANK(INDEX('Policy Characteristics'!I:I,MATCH($C1049,'Policy Characteristics'!$C:$C,0))),"",INDEX('Policy Characteristics'!I:I,MATCH($C1049,'Policy Characteristics'!$C:$C,0)))</f>
        <v>% of price deregulated</v>
      </c>
      <c r="P1049" s="272"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272" t="str">
        <f>IF(ISBLANK(INDEX('Policy Characteristics'!K:K,MATCH($C1049,'Policy Characteristics'!$C:$C,0))),"",INDEX('Policy Characteristics'!K:K,MATCH($C1049,'Policy Characteristics'!$C:$C,0)))</f>
        <v>fuels.html#fuel-price-deregulation</v>
      </c>
      <c r="R1049" s="272" t="str">
        <f>IF(ISBLANK(INDEX('Policy Characteristics'!L:L,MATCH($C1049,'Policy Characteristics'!$C:$C,0))),"",INDEX('Policy Characteristics'!L:L,MATCH($C1049,'Policy Characteristics'!$C:$C,0)))</f>
        <v/>
      </c>
    </row>
    <row r="1050" spans="1:18" s="2" customFormat="1" x14ac:dyDescent="0.25">
      <c r="A1050" s="272" t="str">
        <f>IF(ISBLANK(INDEX('Policy Characteristics'!A:A,MATCH($C1050,'Policy Characteristics'!$C:$C,0))),"",INDEX('Policy Characteristics'!A:A,MATCH($C1050,'Policy Characteristics'!$C:$C,0)))</f>
        <v>Cross-Sector</v>
      </c>
      <c r="B1050" s="272" t="str">
        <f>IF(ISBLANK(INDEX('Policy Characteristics'!B:B,MATCH($C1050,'Policy Characteristics'!$C:$C,0))),"",INDEX('Policy Characteristics'!B:B,MATCH($C1050,'Policy Characteristics'!$C:$C,0)))</f>
        <v>Fuel Price Deregulation</v>
      </c>
      <c r="C1050" s="274" t="str">
        <f t="shared" ref="C1050:C1063" si="53">C$1049</f>
        <v>Fuel Price Deregulation</v>
      </c>
      <c r="D1050" s="6" t="s">
        <v>48</v>
      </c>
      <c r="E1050" s="44"/>
      <c r="F1050" s="6" t="s">
        <v>90</v>
      </c>
      <c r="G1050" s="6"/>
      <c r="H1050" s="43">
        <v>724</v>
      </c>
      <c r="I1050" s="6" t="s">
        <v>46</v>
      </c>
      <c r="J1050" s="274" t="str">
        <f>IF(ISBLANK(INDEX('Policy Characteristics'!D:D,MATCH($C1050,'Policy Characteristics'!$C:$C,0))),"",INDEX('Policy Characteristics'!D:D,MATCH($C1050,'Policy Characteristics'!$C:$C,0)))</f>
        <v>Fuel Price Deregulation</v>
      </c>
      <c r="K1050" s="272" t="str">
        <f>IF(ISBLANK(INDEX('Policy Characteristics'!E:E,MATCH($C1050,'Policy Characteristics'!$C:$C,0))),"",INDEX('Policy Characteristics'!E:E,MATCH($C1050,'Policy Characteristics'!$C:$C,0)))</f>
        <v>cross fuel price deregulation</v>
      </c>
      <c r="L1050" s="285">
        <f>IF(ISBLANK(INDEX('Policy Characteristics'!F:F,MATCH($C1050,'Policy Characteristics'!$C:$C,0))),"",INDEX('Policy Characteristics'!F:F,MATCH($C1050,'Policy Characteristics'!$C:$C,0)))</f>
        <v>0</v>
      </c>
      <c r="M1050" s="285">
        <f>IF(ISBLANK(INDEX('Policy Characteristics'!G:G,MATCH($C1050,'Policy Characteristics'!$C:$C,0))),"",INDEX('Policy Characteristics'!G:G,MATCH($C1050,'Policy Characteristics'!$C:$C,0)))</f>
        <v>1</v>
      </c>
      <c r="N1050" s="285">
        <f>IF(ISBLANK(INDEX('Policy Characteristics'!H:H,MATCH($C1050,'Policy Characteristics'!$C:$C,0))),"",INDEX('Policy Characteristics'!H:H,MATCH($C1050,'Policy Characteristics'!$C:$C,0)))</f>
        <v>0.01</v>
      </c>
      <c r="O1050" s="272" t="str">
        <f>IF(ISBLANK(INDEX('Policy Characteristics'!I:I,MATCH($C1050,'Policy Characteristics'!$C:$C,0))),"",INDEX('Policy Characteristics'!I:I,MATCH($C1050,'Policy Characteristics'!$C:$C,0)))</f>
        <v>% of price deregulated</v>
      </c>
      <c r="P1050" s="272"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272" t="str">
        <f>IF(ISBLANK(INDEX('Policy Characteristics'!K:K,MATCH($C1050,'Policy Characteristics'!$C:$C,0))),"",INDEX('Policy Characteristics'!K:K,MATCH($C1050,'Policy Characteristics'!$C:$C,0)))</f>
        <v>fuels.html#fuel-price-deregulation</v>
      </c>
      <c r="R1050" s="272" t="str">
        <f>IF(ISBLANK(INDEX('Policy Characteristics'!L:L,MATCH($C1050,'Policy Characteristics'!$C:$C,0))),"",INDEX('Policy Characteristics'!L:L,MATCH($C1050,'Policy Characteristics'!$C:$C,0)))</f>
        <v/>
      </c>
    </row>
    <row r="1051" spans="1:18" s="2" customFormat="1" x14ac:dyDescent="0.25">
      <c r="A1051" s="272" t="str">
        <f>IF(ISBLANK(INDEX('Policy Characteristics'!A:A,MATCH($C1051,'Policy Characteristics'!$C:$C,0))),"",INDEX('Policy Characteristics'!A:A,MATCH($C1051,'Policy Characteristics'!$C:$C,0)))</f>
        <v>Cross-Sector</v>
      </c>
      <c r="B1051" s="272" t="str">
        <f>IF(ISBLANK(INDEX('Policy Characteristics'!B:B,MATCH($C1051,'Policy Characteristics'!$C:$C,0))),"",INDEX('Policy Characteristics'!B:B,MATCH($C1051,'Policy Characteristics'!$C:$C,0)))</f>
        <v>Fuel Price Deregulation</v>
      </c>
      <c r="C1051" s="274" t="str">
        <f t="shared" si="53"/>
        <v>Fuel Price Deregulation</v>
      </c>
      <c r="D1051" s="6" t="s">
        <v>49</v>
      </c>
      <c r="E1051" s="44"/>
      <c r="F1051" s="6" t="s">
        <v>91</v>
      </c>
      <c r="G1051" s="6"/>
      <c r="H1051" s="43">
        <v>725</v>
      </c>
      <c r="I1051" s="6" t="s">
        <v>46</v>
      </c>
      <c r="J1051" s="274" t="str">
        <f>IF(ISBLANK(INDEX('Policy Characteristics'!D:D,MATCH($C1051,'Policy Characteristics'!$C:$C,0))),"",INDEX('Policy Characteristics'!D:D,MATCH($C1051,'Policy Characteristics'!$C:$C,0)))</f>
        <v>Fuel Price Deregulation</v>
      </c>
      <c r="K1051" s="272" t="str">
        <f>IF(ISBLANK(INDEX('Policy Characteristics'!E:E,MATCH($C1051,'Policy Characteristics'!$C:$C,0))),"",INDEX('Policy Characteristics'!E:E,MATCH($C1051,'Policy Characteristics'!$C:$C,0)))</f>
        <v>cross fuel price deregulation</v>
      </c>
      <c r="L1051" s="285">
        <f>IF(ISBLANK(INDEX('Policy Characteristics'!F:F,MATCH($C1051,'Policy Characteristics'!$C:$C,0))),"",INDEX('Policy Characteristics'!F:F,MATCH($C1051,'Policy Characteristics'!$C:$C,0)))</f>
        <v>0</v>
      </c>
      <c r="M1051" s="285">
        <f>IF(ISBLANK(INDEX('Policy Characteristics'!G:G,MATCH($C1051,'Policy Characteristics'!$C:$C,0))),"",INDEX('Policy Characteristics'!G:G,MATCH($C1051,'Policy Characteristics'!$C:$C,0)))</f>
        <v>1</v>
      </c>
      <c r="N1051" s="285">
        <f>IF(ISBLANK(INDEX('Policy Characteristics'!H:H,MATCH($C1051,'Policy Characteristics'!$C:$C,0))),"",INDEX('Policy Characteristics'!H:H,MATCH($C1051,'Policy Characteristics'!$C:$C,0)))</f>
        <v>0.01</v>
      </c>
      <c r="O1051" s="272" t="str">
        <f>IF(ISBLANK(INDEX('Policy Characteristics'!I:I,MATCH($C1051,'Policy Characteristics'!$C:$C,0))),"",INDEX('Policy Characteristics'!I:I,MATCH($C1051,'Policy Characteristics'!$C:$C,0)))</f>
        <v>% of price deregulated</v>
      </c>
      <c r="P1051" s="272"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272" t="str">
        <f>IF(ISBLANK(INDEX('Policy Characteristics'!K:K,MATCH($C1051,'Policy Characteristics'!$C:$C,0))),"",INDEX('Policy Characteristics'!K:K,MATCH($C1051,'Policy Characteristics'!$C:$C,0)))</f>
        <v>fuels.html#fuel-price-deregulation</v>
      </c>
      <c r="R1051" s="272" t="str">
        <f>IF(ISBLANK(INDEX('Policy Characteristics'!L:L,MATCH($C1051,'Policy Characteristics'!$C:$C,0))),"",INDEX('Policy Characteristics'!L:L,MATCH($C1051,'Policy Characteristics'!$C:$C,0)))</f>
        <v/>
      </c>
    </row>
    <row r="1052" spans="1:18" s="2" customFormat="1" x14ac:dyDescent="0.25">
      <c r="A1052" s="272" t="str">
        <f>IF(ISBLANK(INDEX('Policy Characteristics'!A:A,MATCH($C1052,'Policy Characteristics'!$C:$C,0))),"",INDEX('Policy Characteristics'!A:A,MATCH($C1052,'Policy Characteristics'!$C:$C,0)))</f>
        <v>Cross-Sector</v>
      </c>
      <c r="B1052" s="272" t="str">
        <f>IF(ISBLANK(INDEX('Policy Characteristics'!B:B,MATCH($C1052,'Policy Characteristics'!$C:$C,0))),"",INDEX('Policy Characteristics'!B:B,MATCH($C1052,'Policy Characteristics'!$C:$C,0)))</f>
        <v>Fuel Price Deregulation</v>
      </c>
      <c r="C1052" s="274" t="str">
        <f t="shared" si="53"/>
        <v>Fuel Price Deregulation</v>
      </c>
      <c r="D1052" s="6" t="s">
        <v>53</v>
      </c>
      <c r="E1052" s="44"/>
      <c r="F1052" s="6" t="s">
        <v>95</v>
      </c>
      <c r="G1052" s="6"/>
      <c r="H1052" s="43">
        <v>726</v>
      </c>
      <c r="I1052" s="6" t="s">
        <v>46</v>
      </c>
      <c r="J1052" s="274" t="str">
        <f>IF(ISBLANK(INDEX('Policy Characteristics'!D:D,MATCH($C1052,'Policy Characteristics'!$C:$C,0))),"",INDEX('Policy Characteristics'!D:D,MATCH($C1052,'Policy Characteristics'!$C:$C,0)))</f>
        <v>Fuel Price Deregulation</v>
      </c>
      <c r="K1052" s="272" t="str">
        <f>IF(ISBLANK(INDEX('Policy Characteristics'!E:E,MATCH($C1052,'Policy Characteristics'!$C:$C,0))),"",INDEX('Policy Characteristics'!E:E,MATCH($C1052,'Policy Characteristics'!$C:$C,0)))</f>
        <v>cross fuel price deregulation</v>
      </c>
      <c r="L1052" s="285">
        <f>IF(ISBLANK(INDEX('Policy Characteristics'!F:F,MATCH($C1052,'Policy Characteristics'!$C:$C,0))),"",INDEX('Policy Characteristics'!F:F,MATCH($C1052,'Policy Characteristics'!$C:$C,0)))</f>
        <v>0</v>
      </c>
      <c r="M1052" s="285">
        <f>IF(ISBLANK(INDEX('Policy Characteristics'!G:G,MATCH($C1052,'Policy Characteristics'!$C:$C,0))),"",INDEX('Policy Characteristics'!G:G,MATCH($C1052,'Policy Characteristics'!$C:$C,0)))</f>
        <v>1</v>
      </c>
      <c r="N1052" s="285">
        <f>IF(ISBLANK(INDEX('Policy Characteristics'!H:H,MATCH($C1052,'Policy Characteristics'!$C:$C,0))),"",INDEX('Policy Characteristics'!H:H,MATCH($C1052,'Policy Characteristics'!$C:$C,0)))</f>
        <v>0.01</v>
      </c>
      <c r="O1052" s="272" t="str">
        <f>IF(ISBLANK(INDEX('Policy Characteristics'!I:I,MATCH($C1052,'Policy Characteristics'!$C:$C,0))),"",INDEX('Policy Characteristics'!I:I,MATCH($C1052,'Policy Characteristics'!$C:$C,0)))</f>
        <v>% of price deregulated</v>
      </c>
      <c r="P1052" s="272"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272" t="str">
        <f>IF(ISBLANK(INDEX('Policy Characteristics'!K:K,MATCH($C1052,'Policy Characteristics'!$C:$C,0))),"",INDEX('Policy Characteristics'!K:K,MATCH($C1052,'Policy Characteristics'!$C:$C,0)))</f>
        <v>fuels.html#fuel-price-deregulation</v>
      </c>
      <c r="R1052" s="272" t="str">
        <f>IF(ISBLANK(INDEX('Policy Characteristics'!L:L,MATCH($C1052,'Policy Characteristics'!$C:$C,0))),"",INDEX('Policy Characteristics'!L:L,MATCH($C1052,'Policy Characteristics'!$C:$C,0)))</f>
        <v/>
      </c>
    </row>
    <row r="1053" spans="1:18" s="2" customFormat="1" x14ac:dyDescent="0.25">
      <c r="A1053" s="272" t="str">
        <f>IF(ISBLANK(INDEX('Policy Characteristics'!A:A,MATCH($C1053,'Policy Characteristics'!$C:$C,0))),"",INDEX('Policy Characteristics'!A:A,MATCH($C1053,'Policy Characteristics'!$C:$C,0)))</f>
        <v>Cross-Sector</v>
      </c>
      <c r="B1053" s="272" t="str">
        <f>IF(ISBLANK(INDEX('Policy Characteristics'!B:B,MATCH($C1053,'Policy Characteristics'!$C:$C,0))),"",INDEX('Policy Characteristics'!B:B,MATCH($C1053,'Policy Characteristics'!$C:$C,0)))</f>
        <v>Fuel Price Deregulation</v>
      </c>
      <c r="C1053" s="274" t="str">
        <f t="shared" si="53"/>
        <v>Fuel Price Deregulation</v>
      </c>
      <c r="D1053" s="6" t="s">
        <v>55</v>
      </c>
      <c r="E1053" s="44"/>
      <c r="F1053" s="6" t="s">
        <v>98</v>
      </c>
      <c r="G1053" s="6"/>
      <c r="H1053" s="43">
        <v>727</v>
      </c>
      <c r="I1053" s="6" t="s">
        <v>46</v>
      </c>
      <c r="J1053" s="274" t="str">
        <f>IF(ISBLANK(INDEX('Policy Characteristics'!D:D,MATCH($C1053,'Policy Characteristics'!$C:$C,0))),"",INDEX('Policy Characteristics'!D:D,MATCH($C1053,'Policy Characteristics'!$C:$C,0)))</f>
        <v>Fuel Price Deregulation</v>
      </c>
      <c r="K1053" s="272" t="str">
        <f>IF(ISBLANK(INDEX('Policy Characteristics'!E:E,MATCH($C1053,'Policy Characteristics'!$C:$C,0))),"",INDEX('Policy Characteristics'!E:E,MATCH($C1053,'Policy Characteristics'!$C:$C,0)))</f>
        <v>cross fuel price deregulation</v>
      </c>
      <c r="L1053" s="285">
        <f>IF(ISBLANK(INDEX('Policy Characteristics'!F:F,MATCH($C1053,'Policy Characteristics'!$C:$C,0))),"",INDEX('Policy Characteristics'!F:F,MATCH($C1053,'Policy Characteristics'!$C:$C,0)))</f>
        <v>0</v>
      </c>
      <c r="M1053" s="285">
        <f>IF(ISBLANK(INDEX('Policy Characteristics'!G:G,MATCH($C1053,'Policy Characteristics'!$C:$C,0))),"",INDEX('Policy Characteristics'!G:G,MATCH($C1053,'Policy Characteristics'!$C:$C,0)))</f>
        <v>1</v>
      </c>
      <c r="N1053" s="285">
        <f>IF(ISBLANK(INDEX('Policy Characteristics'!H:H,MATCH($C1053,'Policy Characteristics'!$C:$C,0))),"",INDEX('Policy Characteristics'!H:H,MATCH($C1053,'Policy Characteristics'!$C:$C,0)))</f>
        <v>0.01</v>
      </c>
      <c r="O1053" s="272" t="str">
        <f>IF(ISBLANK(INDEX('Policy Characteristics'!I:I,MATCH($C1053,'Policy Characteristics'!$C:$C,0))),"",INDEX('Policy Characteristics'!I:I,MATCH($C1053,'Policy Characteristics'!$C:$C,0)))</f>
        <v>% of price deregulated</v>
      </c>
      <c r="P1053" s="272"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272" t="str">
        <f>IF(ISBLANK(INDEX('Policy Characteristics'!K:K,MATCH($C1053,'Policy Characteristics'!$C:$C,0))),"",INDEX('Policy Characteristics'!K:K,MATCH($C1053,'Policy Characteristics'!$C:$C,0)))</f>
        <v>fuels.html#fuel-price-deregulation</v>
      </c>
      <c r="R1053" s="272" t="str">
        <f>IF(ISBLANK(INDEX('Policy Characteristics'!L:L,MATCH($C1053,'Policy Characteristics'!$C:$C,0))),"",INDEX('Policy Characteristics'!L:L,MATCH($C1053,'Policy Characteristics'!$C:$C,0)))</f>
        <v/>
      </c>
    </row>
    <row r="1054" spans="1:18" s="2" customFormat="1" x14ac:dyDescent="0.25">
      <c r="A1054" s="272" t="str">
        <f>IF(ISBLANK(INDEX('Policy Characteristics'!A:A,MATCH($C1054,'Policy Characteristics'!$C:$C,0))),"",INDEX('Policy Characteristics'!A:A,MATCH($C1054,'Policy Characteristics'!$C:$C,0)))</f>
        <v>Cross-Sector</v>
      </c>
      <c r="B1054" s="272" t="str">
        <f>IF(ISBLANK(INDEX('Policy Characteristics'!B:B,MATCH($C1054,'Policy Characteristics'!$C:$C,0))),"",INDEX('Policy Characteristics'!B:B,MATCH($C1054,'Policy Characteristics'!$C:$C,0)))</f>
        <v>Fuel Price Deregulation</v>
      </c>
      <c r="C1054" s="274" t="str">
        <f t="shared" si="53"/>
        <v>Fuel Price Deregulation</v>
      </c>
      <c r="D1054" s="6" t="s">
        <v>56</v>
      </c>
      <c r="E1054" s="44"/>
      <c r="F1054" s="6" t="s">
        <v>99</v>
      </c>
      <c r="G1054" s="6"/>
      <c r="H1054" s="43">
        <v>728</v>
      </c>
      <c r="I1054" s="6" t="s">
        <v>46</v>
      </c>
      <c r="J1054" s="274" t="str">
        <f>IF(ISBLANK(INDEX('Policy Characteristics'!D:D,MATCH($C1054,'Policy Characteristics'!$C:$C,0))),"",INDEX('Policy Characteristics'!D:D,MATCH($C1054,'Policy Characteristics'!$C:$C,0)))</f>
        <v>Fuel Price Deregulation</v>
      </c>
      <c r="K1054" s="272" t="str">
        <f>IF(ISBLANK(INDEX('Policy Characteristics'!E:E,MATCH($C1054,'Policy Characteristics'!$C:$C,0))),"",INDEX('Policy Characteristics'!E:E,MATCH($C1054,'Policy Characteristics'!$C:$C,0)))</f>
        <v>cross fuel price deregulation</v>
      </c>
      <c r="L1054" s="285">
        <f>IF(ISBLANK(INDEX('Policy Characteristics'!F:F,MATCH($C1054,'Policy Characteristics'!$C:$C,0))),"",INDEX('Policy Characteristics'!F:F,MATCH($C1054,'Policy Characteristics'!$C:$C,0)))</f>
        <v>0</v>
      </c>
      <c r="M1054" s="285">
        <f>IF(ISBLANK(INDEX('Policy Characteristics'!G:G,MATCH($C1054,'Policy Characteristics'!$C:$C,0))),"",INDEX('Policy Characteristics'!G:G,MATCH($C1054,'Policy Characteristics'!$C:$C,0)))</f>
        <v>1</v>
      </c>
      <c r="N1054" s="285">
        <f>IF(ISBLANK(INDEX('Policy Characteristics'!H:H,MATCH($C1054,'Policy Characteristics'!$C:$C,0))),"",INDEX('Policy Characteristics'!H:H,MATCH($C1054,'Policy Characteristics'!$C:$C,0)))</f>
        <v>0.01</v>
      </c>
      <c r="O1054" s="272" t="str">
        <f>IF(ISBLANK(INDEX('Policy Characteristics'!I:I,MATCH($C1054,'Policy Characteristics'!$C:$C,0))),"",INDEX('Policy Characteristics'!I:I,MATCH($C1054,'Policy Characteristics'!$C:$C,0)))</f>
        <v>% of price deregulated</v>
      </c>
      <c r="P1054" s="272"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272" t="str">
        <f>IF(ISBLANK(INDEX('Policy Characteristics'!K:K,MATCH($C1054,'Policy Characteristics'!$C:$C,0))),"",INDEX('Policy Characteristics'!K:K,MATCH($C1054,'Policy Characteristics'!$C:$C,0)))</f>
        <v>fuels.html#fuel-price-deregulation</v>
      </c>
      <c r="R1054" s="272" t="str">
        <f>IF(ISBLANK(INDEX('Policy Characteristics'!L:L,MATCH($C1054,'Policy Characteristics'!$C:$C,0))),"",INDEX('Policy Characteristics'!L:L,MATCH($C1054,'Policy Characteristics'!$C:$C,0)))</f>
        <v/>
      </c>
    </row>
    <row r="1055" spans="1:18" s="2" customFormat="1" x14ac:dyDescent="0.25">
      <c r="A1055" s="272" t="str">
        <f>IF(ISBLANK(INDEX('Policy Characteristics'!A:A,MATCH($C1055,'Policy Characteristics'!$C:$C,0))),"",INDEX('Policy Characteristics'!A:A,MATCH($C1055,'Policy Characteristics'!$C:$C,0)))</f>
        <v>Cross-Sector</v>
      </c>
      <c r="B1055" s="272" t="str">
        <f>IF(ISBLANK(INDEX('Policy Characteristics'!B:B,MATCH($C1055,'Policy Characteristics'!$C:$C,0))),"",INDEX('Policy Characteristics'!B:B,MATCH($C1055,'Policy Characteristics'!$C:$C,0)))</f>
        <v>Fuel Price Deregulation</v>
      </c>
      <c r="C1055" s="274" t="str">
        <f t="shared" si="53"/>
        <v>Fuel Price Deregulation</v>
      </c>
      <c r="D1055" s="6" t="s">
        <v>57</v>
      </c>
      <c r="E1055" s="44"/>
      <c r="F1055" s="6" t="s">
        <v>100</v>
      </c>
      <c r="G1055" s="6"/>
      <c r="H1055" s="43">
        <v>729</v>
      </c>
      <c r="I1055" s="6" t="s">
        <v>46</v>
      </c>
      <c r="J1055" s="274" t="str">
        <f>IF(ISBLANK(INDEX('Policy Characteristics'!D:D,MATCH($C1055,'Policy Characteristics'!$C:$C,0))),"",INDEX('Policy Characteristics'!D:D,MATCH($C1055,'Policy Characteristics'!$C:$C,0)))</f>
        <v>Fuel Price Deregulation</v>
      </c>
      <c r="K1055" s="272" t="str">
        <f>IF(ISBLANK(INDEX('Policy Characteristics'!E:E,MATCH($C1055,'Policy Characteristics'!$C:$C,0))),"",INDEX('Policy Characteristics'!E:E,MATCH($C1055,'Policy Characteristics'!$C:$C,0)))</f>
        <v>cross fuel price deregulation</v>
      </c>
      <c r="L1055" s="285">
        <f>IF(ISBLANK(INDEX('Policy Characteristics'!F:F,MATCH($C1055,'Policy Characteristics'!$C:$C,0))),"",INDEX('Policy Characteristics'!F:F,MATCH($C1055,'Policy Characteristics'!$C:$C,0)))</f>
        <v>0</v>
      </c>
      <c r="M1055" s="285">
        <f>IF(ISBLANK(INDEX('Policy Characteristics'!G:G,MATCH($C1055,'Policy Characteristics'!$C:$C,0))),"",INDEX('Policy Characteristics'!G:G,MATCH($C1055,'Policy Characteristics'!$C:$C,0)))</f>
        <v>1</v>
      </c>
      <c r="N1055" s="285">
        <f>IF(ISBLANK(INDEX('Policy Characteristics'!H:H,MATCH($C1055,'Policy Characteristics'!$C:$C,0))),"",INDEX('Policy Characteristics'!H:H,MATCH($C1055,'Policy Characteristics'!$C:$C,0)))</f>
        <v>0.01</v>
      </c>
      <c r="O1055" s="272" t="str">
        <f>IF(ISBLANK(INDEX('Policy Characteristics'!I:I,MATCH($C1055,'Policy Characteristics'!$C:$C,0))),"",INDEX('Policy Characteristics'!I:I,MATCH($C1055,'Policy Characteristics'!$C:$C,0)))</f>
        <v>% of price deregulated</v>
      </c>
      <c r="P1055" s="272"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272" t="str">
        <f>IF(ISBLANK(INDEX('Policy Characteristics'!K:K,MATCH($C1055,'Policy Characteristics'!$C:$C,0))),"",INDEX('Policy Characteristics'!K:K,MATCH($C1055,'Policy Characteristics'!$C:$C,0)))</f>
        <v>fuels.html#fuel-price-deregulation</v>
      </c>
      <c r="R1055" s="272" t="str">
        <f>IF(ISBLANK(INDEX('Policy Characteristics'!L:L,MATCH($C1055,'Policy Characteristics'!$C:$C,0))),"",INDEX('Policy Characteristics'!L:L,MATCH($C1055,'Policy Characteristics'!$C:$C,0)))</f>
        <v/>
      </c>
    </row>
    <row r="1056" spans="1:18" s="2" customFormat="1" x14ac:dyDescent="0.25">
      <c r="A1056" s="272" t="str">
        <f>IF(ISBLANK(INDEX('Policy Characteristics'!A:A,MATCH($C1056,'Policy Characteristics'!$C:$C,0))),"",INDEX('Policy Characteristics'!A:A,MATCH($C1056,'Policy Characteristics'!$C:$C,0)))</f>
        <v>Cross-Sector</v>
      </c>
      <c r="B1056" s="272" t="str">
        <f>IF(ISBLANK(INDEX('Policy Characteristics'!B:B,MATCH($C1056,'Policy Characteristics'!$C:$C,0))),"",INDEX('Policy Characteristics'!B:B,MATCH($C1056,'Policy Characteristics'!$C:$C,0)))</f>
        <v>Fuel Price Deregulation</v>
      </c>
      <c r="C1056" s="274" t="str">
        <f t="shared" si="53"/>
        <v>Fuel Price Deregulation</v>
      </c>
      <c r="D1056" s="6" t="s">
        <v>58</v>
      </c>
      <c r="E1056" s="44"/>
      <c r="F1056" s="6" t="s">
        <v>101</v>
      </c>
      <c r="G1056" s="6"/>
      <c r="H1056" s="43">
        <v>730</v>
      </c>
      <c r="I1056" s="6" t="s">
        <v>46</v>
      </c>
      <c r="J1056" s="274" t="str">
        <f>IF(ISBLANK(INDEX('Policy Characteristics'!D:D,MATCH($C1056,'Policy Characteristics'!$C:$C,0))),"",INDEX('Policy Characteristics'!D:D,MATCH($C1056,'Policy Characteristics'!$C:$C,0)))</f>
        <v>Fuel Price Deregulation</v>
      </c>
      <c r="K1056" s="272" t="str">
        <f>IF(ISBLANK(INDEX('Policy Characteristics'!E:E,MATCH($C1056,'Policy Characteristics'!$C:$C,0))),"",INDEX('Policy Characteristics'!E:E,MATCH($C1056,'Policy Characteristics'!$C:$C,0)))</f>
        <v>cross fuel price deregulation</v>
      </c>
      <c r="L1056" s="285">
        <f>IF(ISBLANK(INDEX('Policy Characteristics'!F:F,MATCH($C1056,'Policy Characteristics'!$C:$C,0))),"",INDEX('Policy Characteristics'!F:F,MATCH($C1056,'Policy Characteristics'!$C:$C,0)))</f>
        <v>0</v>
      </c>
      <c r="M1056" s="285">
        <f>IF(ISBLANK(INDEX('Policy Characteristics'!G:G,MATCH($C1056,'Policy Characteristics'!$C:$C,0))),"",INDEX('Policy Characteristics'!G:G,MATCH($C1056,'Policy Characteristics'!$C:$C,0)))</f>
        <v>1</v>
      </c>
      <c r="N1056" s="285">
        <f>IF(ISBLANK(INDEX('Policy Characteristics'!H:H,MATCH($C1056,'Policy Characteristics'!$C:$C,0))),"",INDEX('Policy Characteristics'!H:H,MATCH($C1056,'Policy Characteristics'!$C:$C,0)))</f>
        <v>0.01</v>
      </c>
      <c r="O1056" s="272" t="str">
        <f>IF(ISBLANK(INDEX('Policy Characteristics'!I:I,MATCH($C1056,'Policy Characteristics'!$C:$C,0))),"",INDEX('Policy Characteristics'!I:I,MATCH($C1056,'Policy Characteristics'!$C:$C,0)))</f>
        <v>% of price deregulated</v>
      </c>
      <c r="P1056" s="272"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272" t="str">
        <f>IF(ISBLANK(INDEX('Policy Characteristics'!K:K,MATCH($C1056,'Policy Characteristics'!$C:$C,0))),"",INDEX('Policy Characteristics'!K:K,MATCH($C1056,'Policy Characteristics'!$C:$C,0)))</f>
        <v>fuels.html#fuel-price-deregulation</v>
      </c>
      <c r="R1056" s="272" t="str">
        <f>IF(ISBLANK(INDEX('Policy Characteristics'!L:L,MATCH($C1056,'Policy Characteristics'!$C:$C,0))),"",INDEX('Policy Characteristics'!L:L,MATCH($C1056,'Policy Characteristics'!$C:$C,0)))</f>
        <v/>
      </c>
    </row>
    <row r="1057" spans="1:18" s="2" customFormat="1" x14ac:dyDescent="0.25">
      <c r="A1057" s="272" t="str">
        <f>IF(ISBLANK(INDEX('Policy Characteristics'!A:A,MATCH($C1057,'Policy Characteristics'!$C:$C,0))),"",INDEX('Policy Characteristics'!A:A,MATCH($C1057,'Policy Characteristics'!$C:$C,0)))</f>
        <v>Cross-Sector</v>
      </c>
      <c r="B1057" s="272" t="str">
        <f>IF(ISBLANK(INDEX('Policy Characteristics'!B:B,MATCH($C1057,'Policy Characteristics'!$C:$C,0))),"",INDEX('Policy Characteristics'!B:B,MATCH($C1057,'Policy Characteristics'!$C:$C,0)))</f>
        <v>Fuel Price Deregulation</v>
      </c>
      <c r="C1057" s="274" t="str">
        <f t="shared" si="53"/>
        <v>Fuel Price Deregulation</v>
      </c>
      <c r="D1057" s="6" t="s">
        <v>2529</v>
      </c>
      <c r="E1057" s="44"/>
      <c r="F1057" s="6" t="s">
        <v>2530</v>
      </c>
      <c r="G1057" s="6"/>
      <c r="H1057" s="43">
        <v>731</v>
      </c>
      <c r="I1057" s="6" t="s">
        <v>46</v>
      </c>
      <c r="J1057" s="274" t="str">
        <f>IF(ISBLANK(INDEX('Policy Characteristics'!D:D,MATCH($C1057,'Policy Characteristics'!$C:$C,0))),"",INDEX('Policy Characteristics'!D:D,MATCH($C1057,'Policy Characteristics'!$C:$C,0)))</f>
        <v>Fuel Price Deregulation</v>
      </c>
      <c r="K1057" s="272" t="str">
        <f>IF(ISBLANK(INDEX('Policy Characteristics'!E:E,MATCH($C1057,'Policy Characteristics'!$C:$C,0))),"",INDEX('Policy Characteristics'!E:E,MATCH($C1057,'Policy Characteristics'!$C:$C,0)))</f>
        <v>cross fuel price deregulation</v>
      </c>
      <c r="L1057" s="285">
        <f>IF(ISBLANK(INDEX('Policy Characteristics'!F:F,MATCH($C1057,'Policy Characteristics'!$C:$C,0))),"",INDEX('Policy Characteristics'!F:F,MATCH($C1057,'Policy Characteristics'!$C:$C,0)))</f>
        <v>0</v>
      </c>
      <c r="M1057" s="285">
        <f>IF(ISBLANK(INDEX('Policy Characteristics'!G:G,MATCH($C1057,'Policy Characteristics'!$C:$C,0))),"",INDEX('Policy Characteristics'!G:G,MATCH($C1057,'Policy Characteristics'!$C:$C,0)))</f>
        <v>1</v>
      </c>
      <c r="N1057" s="285">
        <f>IF(ISBLANK(INDEX('Policy Characteristics'!H:H,MATCH($C1057,'Policy Characteristics'!$C:$C,0))),"",INDEX('Policy Characteristics'!H:H,MATCH($C1057,'Policy Characteristics'!$C:$C,0)))</f>
        <v>0.01</v>
      </c>
      <c r="O1057" s="272" t="str">
        <f>IF(ISBLANK(INDEX('Policy Characteristics'!I:I,MATCH($C1057,'Policy Characteristics'!$C:$C,0))),"",INDEX('Policy Characteristics'!I:I,MATCH($C1057,'Policy Characteristics'!$C:$C,0)))</f>
        <v>% of price deregulated</v>
      </c>
      <c r="P1057" s="272"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272" t="str">
        <f>IF(ISBLANK(INDEX('Policy Characteristics'!K:K,MATCH($C1057,'Policy Characteristics'!$C:$C,0))),"",INDEX('Policy Characteristics'!K:K,MATCH($C1057,'Policy Characteristics'!$C:$C,0)))</f>
        <v>fuels.html#fuel-price-deregulation</v>
      </c>
      <c r="R1057" s="272" t="str">
        <f>IF(ISBLANK(INDEX('Policy Characteristics'!L:L,MATCH($C1057,'Policy Characteristics'!$C:$C,0))),"",INDEX('Policy Characteristics'!L:L,MATCH($C1057,'Policy Characteristics'!$C:$C,0)))</f>
        <v/>
      </c>
    </row>
    <row r="1058" spans="1:18" s="2" customFormat="1" x14ac:dyDescent="0.25">
      <c r="A1058" s="272" t="str">
        <f>IF(ISBLANK(INDEX('Policy Characteristics'!A:A,MATCH($C1058,'Policy Characteristics'!$C:$C,0))),"",INDEX('Policy Characteristics'!A:A,MATCH($C1058,'Policy Characteristics'!$C:$C,0)))</f>
        <v>Cross-Sector</v>
      </c>
      <c r="B1058" s="272" t="str">
        <f>IF(ISBLANK(INDEX('Policy Characteristics'!B:B,MATCH($C1058,'Policy Characteristics'!$C:$C,0))),"",INDEX('Policy Characteristics'!B:B,MATCH($C1058,'Policy Characteristics'!$C:$C,0)))</f>
        <v>Fuel Price Deregulation</v>
      </c>
      <c r="C1058" s="274" t="str">
        <f t="shared" si="53"/>
        <v>Fuel Price Deregulation</v>
      </c>
      <c r="D1058" s="6" t="s">
        <v>466</v>
      </c>
      <c r="E1058" s="44"/>
      <c r="F1058" s="6" t="s">
        <v>467</v>
      </c>
      <c r="G1058" s="6"/>
      <c r="H1058" s="43">
        <v>732</v>
      </c>
      <c r="I1058" s="6" t="s">
        <v>46</v>
      </c>
      <c r="J1058" s="274" t="str">
        <f>IF(ISBLANK(INDEX('Policy Characteristics'!D:D,MATCH($C1058,'Policy Characteristics'!$C:$C,0))),"",INDEX('Policy Characteristics'!D:D,MATCH($C1058,'Policy Characteristics'!$C:$C,0)))</f>
        <v>Fuel Price Deregulation</v>
      </c>
      <c r="K1058" s="272" t="str">
        <f>IF(ISBLANK(INDEX('Policy Characteristics'!E:E,MATCH($C1058,'Policy Characteristics'!$C:$C,0))),"",INDEX('Policy Characteristics'!E:E,MATCH($C1058,'Policy Characteristics'!$C:$C,0)))</f>
        <v>cross fuel price deregulation</v>
      </c>
      <c r="L1058" s="285">
        <f>IF(ISBLANK(INDEX('Policy Characteristics'!F:F,MATCH($C1058,'Policy Characteristics'!$C:$C,0))),"",INDEX('Policy Characteristics'!F:F,MATCH($C1058,'Policy Characteristics'!$C:$C,0)))</f>
        <v>0</v>
      </c>
      <c r="M1058" s="285">
        <f>IF(ISBLANK(INDEX('Policy Characteristics'!G:G,MATCH($C1058,'Policy Characteristics'!$C:$C,0))),"",INDEX('Policy Characteristics'!G:G,MATCH($C1058,'Policy Characteristics'!$C:$C,0)))</f>
        <v>1</v>
      </c>
      <c r="N1058" s="285">
        <f>IF(ISBLANK(INDEX('Policy Characteristics'!H:H,MATCH($C1058,'Policy Characteristics'!$C:$C,0))),"",INDEX('Policy Characteristics'!H:H,MATCH($C1058,'Policy Characteristics'!$C:$C,0)))</f>
        <v>0.01</v>
      </c>
      <c r="O1058" s="272" t="str">
        <f>IF(ISBLANK(INDEX('Policy Characteristics'!I:I,MATCH($C1058,'Policy Characteristics'!$C:$C,0))),"",INDEX('Policy Characteristics'!I:I,MATCH($C1058,'Policy Characteristics'!$C:$C,0)))</f>
        <v>% of price deregulated</v>
      </c>
      <c r="P1058" s="272"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272" t="str">
        <f>IF(ISBLANK(INDEX('Policy Characteristics'!K:K,MATCH($C1058,'Policy Characteristics'!$C:$C,0))),"",INDEX('Policy Characteristics'!K:K,MATCH($C1058,'Policy Characteristics'!$C:$C,0)))</f>
        <v>fuels.html#fuel-price-deregulation</v>
      </c>
      <c r="R1058" s="272" t="str">
        <f>IF(ISBLANK(INDEX('Policy Characteristics'!L:L,MATCH($C1058,'Policy Characteristics'!$C:$C,0))),"",INDEX('Policy Characteristics'!L:L,MATCH($C1058,'Policy Characteristics'!$C:$C,0)))</f>
        <v/>
      </c>
    </row>
    <row r="1059" spans="1:18" s="2" customFormat="1" x14ac:dyDescent="0.25">
      <c r="A1059" s="272" t="str">
        <f>IF(ISBLANK(INDEX('Policy Characteristics'!A:A,MATCH($C1059,'Policy Characteristics'!$C:$C,0))),"",INDEX('Policy Characteristics'!A:A,MATCH($C1059,'Policy Characteristics'!$C:$C,0)))</f>
        <v>Cross-Sector</v>
      </c>
      <c r="B1059" s="272" t="str">
        <f>IF(ISBLANK(INDEX('Policy Characteristics'!B:B,MATCH($C1059,'Policy Characteristics'!$C:$C,0))),"",INDEX('Policy Characteristics'!B:B,MATCH($C1059,'Policy Characteristics'!$C:$C,0)))</f>
        <v>Fuel Price Deregulation</v>
      </c>
      <c r="C1059" s="274" t="str">
        <f t="shared" si="53"/>
        <v>Fuel Price Deregulation</v>
      </c>
      <c r="D1059" s="6" t="s">
        <v>2521</v>
      </c>
      <c r="E1059" s="44"/>
      <c r="F1059" s="6" t="s">
        <v>2525</v>
      </c>
      <c r="G1059" s="6"/>
      <c r="H1059" s="43">
        <v>733</v>
      </c>
      <c r="I1059" s="6" t="s">
        <v>46</v>
      </c>
      <c r="J1059" s="274" t="str">
        <f>IF(ISBLANK(INDEX('Policy Characteristics'!D:D,MATCH($C1059,'Policy Characteristics'!$C:$C,0))),"",INDEX('Policy Characteristics'!D:D,MATCH($C1059,'Policy Characteristics'!$C:$C,0)))</f>
        <v>Fuel Price Deregulation</v>
      </c>
      <c r="K1059" s="272" t="str">
        <f>IF(ISBLANK(INDEX('Policy Characteristics'!E:E,MATCH($C1059,'Policy Characteristics'!$C:$C,0))),"",INDEX('Policy Characteristics'!E:E,MATCH($C1059,'Policy Characteristics'!$C:$C,0)))</f>
        <v>cross fuel price deregulation</v>
      </c>
      <c r="L1059" s="285">
        <f>IF(ISBLANK(INDEX('Policy Characteristics'!F:F,MATCH($C1059,'Policy Characteristics'!$C:$C,0))),"",INDEX('Policy Characteristics'!F:F,MATCH($C1059,'Policy Characteristics'!$C:$C,0)))</f>
        <v>0</v>
      </c>
      <c r="M1059" s="285">
        <f>IF(ISBLANK(INDEX('Policy Characteristics'!G:G,MATCH($C1059,'Policy Characteristics'!$C:$C,0))),"",INDEX('Policy Characteristics'!G:G,MATCH($C1059,'Policy Characteristics'!$C:$C,0)))</f>
        <v>1</v>
      </c>
      <c r="N1059" s="285">
        <f>IF(ISBLANK(INDEX('Policy Characteristics'!H:H,MATCH($C1059,'Policy Characteristics'!$C:$C,0))),"",INDEX('Policy Characteristics'!H:H,MATCH($C1059,'Policy Characteristics'!$C:$C,0)))</f>
        <v>0.01</v>
      </c>
      <c r="O1059" s="272" t="str">
        <f>IF(ISBLANK(INDEX('Policy Characteristics'!I:I,MATCH($C1059,'Policy Characteristics'!$C:$C,0))),"",INDEX('Policy Characteristics'!I:I,MATCH($C1059,'Policy Characteristics'!$C:$C,0)))</f>
        <v>% of price deregulated</v>
      </c>
      <c r="P1059" s="272"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272" t="str">
        <f>IF(ISBLANK(INDEX('Policy Characteristics'!K:K,MATCH($C1059,'Policy Characteristics'!$C:$C,0))),"",INDEX('Policy Characteristics'!K:K,MATCH($C1059,'Policy Characteristics'!$C:$C,0)))</f>
        <v>fuels.html#fuel-price-deregulation</v>
      </c>
      <c r="R1059" s="272" t="str">
        <f>IF(ISBLANK(INDEX('Policy Characteristics'!L:L,MATCH($C1059,'Policy Characteristics'!$C:$C,0))),"",INDEX('Policy Characteristics'!L:L,MATCH($C1059,'Policy Characteristics'!$C:$C,0)))</f>
        <v/>
      </c>
    </row>
    <row r="1060" spans="1:18" s="2" customFormat="1" x14ac:dyDescent="0.25">
      <c r="A1060" s="272" t="str">
        <f>IF(ISBLANK(INDEX('Policy Characteristics'!A:A,MATCH($C1060,'Policy Characteristics'!$C:$C,0))),"",INDEX('Policy Characteristics'!A:A,MATCH($C1060,'Policy Characteristics'!$C:$C,0)))</f>
        <v>Cross-Sector</v>
      </c>
      <c r="B1060" s="272" t="str">
        <f>IF(ISBLANK(INDEX('Policy Characteristics'!B:B,MATCH($C1060,'Policy Characteristics'!$C:$C,0))),"",INDEX('Policy Characteristics'!B:B,MATCH($C1060,'Policy Characteristics'!$C:$C,0)))</f>
        <v>Fuel Price Deregulation</v>
      </c>
      <c r="C1060" s="274" t="str">
        <f t="shared" si="53"/>
        <v>Fuel Price Deregulation</v>
      </c>
      <c r="D1060" s="6" t="s">
        <v>2531</v>
      </c>
      <c r="E1060" s="44"/>
      <c r="F1060" s="6" t="s">
        <v>2532</v>
      </c>
      <c r="G1060" s="6"/>
      <c r="H1060" s="43">
        <v>734</v>
      </c>
      <c r="I1060" s="6" t="s">
        <v>46</v>
      </c>
      <c r="J1060" s="274" t="str">
        <f>IF(ISBLANK(INDEX('Policy Characteristics'!D:D,MATCH($C1060,'Policy Characteristics'!$C:$C,0))),"",INDEX('Policy Characteristics'!D:D,MATCH($C1060,'Policy Characteristics'!$C:$C,0)))</f>
        <v>Fuel Price Deregulation</v>
      </c>
      <c r="K1060" s="272" t="str">
        <f>IF(ISBLANK(INDEX('Policy Characteristics'!E:E,MATCH($C1060,'Policy Characteristics'!$C:$C,0))),"",INDEX('Policy Characteristics'!E:E,MATCH($C1060,'Policy Characteristics'!$C:$C,0)))</f>
        <v>cross fuel price deregulation</v>
      </c>
      <c r="L1060" s="285">
        <f>IF(ISBLANK(INDEX('Policy Characteristics'!F:F,MATCH($C1060,'Policy Characteristics'!$C:$C,0))),"",INDEX('Policy Characteristics'!F:F,MATCH($C1060,'Policy Characteristics'!$C:$C,0)))</f>
        <v>0</v>
      </c>
      <c r="M1060" s="285">
        <f>IF(ISBLANK(INDEX('Policy Characteristics'!G:G,MATCH($C1060,'Policy Characteristics'!$C:$C,0))),"",INDEX('Policy Characteristics'!G:G,MATCH($C1060,'Policy Characteristics'!$C:$C,0)))</f>
        <v>1</v>
      </c>
      <c r="N1060" s="285">
        <f>IF(ISBLANK(INDEX('Policy Characteristics'!H:H,MATCH($C1060,'Policy Characteristics'!$C:$C,0))),"",INDEX('Policy Characteristics'!H:H,MATCH($C1060,'Policy Characteristics'!$C:$C,0)))</f>
        <v>0.01</v>
      </c>
      <c r="O1060" s="272" t="str">
        <f>IF(ISBLANK(INDEX('Policy Characteristics'!I:I,MATCH($C1060,'Policy Characteristics'!$C:$C,0))),"",INDEX('Policy Characteristics'!I:I,MATCH($C1060,'Policy Characteristics'!$C:$C,0)))</f>
        <v>% of price deregulated</v>
      </c>
      <c r="P1060" s="272"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272" t="str">
        <f>IF(ISBLANK(INDEX('Policy Characteristics'!K:K,MATCH($C1060,'Policy Characteristics'!$C:$C,0))),"",INDEX('Policy Characteristics'!K:K,MATCH($C1060,'Policy Characteristics'!$C:$C,0)))</f>
        <v>fuels.html#fuel-price-deregulation</v>
      </c>
      <c r="R1060" s="272" t="str">
        <f>IF(ISBLANK(INDEX('Policy Characteristics'!L:L,MATCH($C1060,'Policy Characteristics'!$C:$C,0))),"",INDEX('Policy Characteristics'!L:L,MATCH($C1060,'Policy Characteristics'!$C:$C,0)))</f>
        <v/>
      </c>
    </row>
    <row r="1061" spans="1:18" s="2" customFormat="1" x14ac:dyDescent="0.25">
      <c r="A1061" s="272" t="str">
        <f>IF(ISBLANK(INDEX('Policy Characteristics'!A:A,MATCH($C1061,'Policy Characteristics'!$C:$C,0))),"",INDEX('Policy Characteristics'!A:A,MATCH($C1061,'Policy Characteristics'!$C:$C,0)))</f>
        <v>Cross-Sector</v>
      </c>
      <c r="B1061" s="272" t="str">
        <f>IF(ISBLANK(INDEX('Policy Characteristics'!B:B,MATCH($C1061,'Policy Characteristics'!$C:$C,0))),"",INDEX('Policy Characteristics'!B:B,MATCH($C1061,'Policy Characteristics'!$C:$C,0)))</f>
        <v>Fuel Price Deregulation</v>
      </c>
      <c r="C1061" s="274" t="str">
        <f t="shared" si="53"/>
        <v>Fuel Price Deregulation</v>
      </c>
      <c r="D1061" s="6" t="s">
        <v>2522</v>
      </c>
      <c r="E1061" s="44"/>
      <c r="F1061" s="6" t="s">
        <v>2526</v>
      </c>
      <c r="G1061" s="6"/>
      <c r="H1061" s="43">
        <v>735</v>
      </c>
      <c r="I1061" s="6" t="s">
        <v>46</v>
      </c>
      <c r="J1061" s="274" t="str">
        <f>IF(ISBLANK(INDEX('Policy Characteristics'!D:D,MATCH($C1061,'Policy Characteristics'!$C:$C,0))),"",INDEX('Policy Characteristics'!D:D,MATCH($C1061,'Policy Characteristics'!$C:$C,0)))</f>
        <v>Fuel Price Deregulation</v>
      </c>
      <c r="K1061" s="272" t="str">
        <f>IF(ISBLANK(INDEX('Policy Characteristics'!E:E,MATCH($C1061,'Policy Characteristics'!$C:$C,0))),"",INDEX('Policy Characteristics'!E:E,MATCH($C1061,'Policy Characteristics'!$C:$C,0)))</f>
        <v>cross fuel price deregulation</v>
      </c>
      <c r="L1061" s="285">
        <f>IF(ISBLANK(INDEX('Policy Characteristics'!F:F,MATCH($C1061,'Policy Characteristics'!$C:$C,0))),"",INDEX('Policy Characteristics'!F:F,MATCH($C1061,'Policy Characteristics'!$C:$C,0)))</f>
        <v>0</v>
      </c>
      <c r="M1061" s="285">
        <f>IF(ISBLANK(INDEX('Policy Characteristics'!G:G,MATCH($C1061,'Policy Characteristics'!$C:$C,0))),"",INDEX('Policy Characteristics'!G:G,MATCH($C1061,'Policy Characteristics'!$C:$C,0)))</f>
        <v>1</v>
      </c>
      <c r="N1061" s="285">
        <f>IF(ISBLANK(INDEX('Policy Characteristics'!H:H,MATCH($C1061,'Policy Characteristics'!$C:$C,0))),"",INDEX('Policy Characteristics'!H:H,MATCH($C1061,'Policy Characteristics'!$C:$C,0)))</f>
        <v>0.01</v>
      </c>
      <c r="O1061" s="272" t="str">
        <f>IF(ISBLANK(INDEX('Policy Characteristics'!I:I,MATCH($C1061,'Policy Characteristics'!$C:$C,0))),"",INDEX('Policy Characteristics'!I:I,MATCH($C1061,'Policy Characteristics'!$C:$C,0)))</f>
        <v>% of price deregulated</v>
      </c>
      <c r="P1061" s="272"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272" t="str">
        <f>IF(ISBLANK(INDEX('Policy Characteristics'!K:K,MATCH($C1061,'Policy Characteristics'!$C:$C,0))),"",INDEX('Policy Characteristics'!K:K,MATCH($C1061,'Policy Characteristics'!$C:$C,0)))</f>
        <v>fuels.html#fuel-price-deregulation</v>
      </c>
      <c r="R1061" s="272" t="str">
        <f>IF(ISBLANK(INDEX('Policy Characteristics'!L:L,MATCH($C1061,'Policy Characteristics'!$C:$C,0))),"",INDEX('Policy Characteristics'!L:L,MATCH($C1061,'Policy Characteristics'!$C:$C,0)))</f>
        <v/>
      </c>
    </row>
    <row r="1062" spans="1:18" s="2" customFormat="1" x14ac:dyDescent="0.25">
      <c r="A1062" s="272" t="str">
        <f>IF(ISBLANK(INDEX('Policy Characteristics'!A:A,MATCH($C1062,'Policy Characteristics'!$C:$C,0))),"",INDEX('Policy Characteristics'!A:A,MATCH($C1062,'Policy Characteristics'!$C:$C,0)))</f>
        <v>Cross-Sector</v>
      </c>
      <c r="B1062" s="272" t="str">
        <f>IF(ISBLANK(INDEX('Policy Characteristics'!B:B,MATCH($C1062,'Policy Characteristics'!$C:$C,0))),"",INDEX('Policy Characteristics'!B:B,MATCH($C1062,'Policy Characteristics'!$C:$C,0)))</f>
        <v>Fuel Price Deregulation</v>
      </c>
      <c r="C1062" s="274" t="str">
        <f t="shared" si="53"/>
        <v>Fuel Price Deregulation</v>
      </c>
      <c r="D1062" s="6" t="s">
        <v>2523</v>
      </c>
      <c r="E1062" s="44"/>
      <c r="F1062" s="6" t="s">
        <v>2527</v>
      </c>
      <c r="G1062" s="6"/>
      <c r="H1062" s="43">
        <v>736</v>
      </c>
      <c r="I1062" s="6" t="s">
        <v>46</v>
      </c>
      <c r="J1062" s="274" t="str">
        <f>IF(ISBLANK(INDEX('Policy Characteristics'!D:D,MATCH($C1062,'Policy Characteristics'!$C:$C,0))),"",INDEX('Policy Characteristics'!D:D,MATCH($C1062,'Policy Characteristics'!$C:$C,0)))</f>
        <v>Fuel Price Deregulation</v>
      </c>
      <c r="K1062" s="272" t="str">
        <f>IF(ISBLANK(INDEX('Policy Characteristics'!E:E,MATCH($C1062,'Policy Characteristics'!$C:$C,0))),"",INDEX('Policy Characteristics'!E:E,MATCH($C1062,'Policy Characteristics'!$C:$C,0)))</f>
        <v>cross fuel price deregulation</v>
      </c>
      <c r="L1062" s="285">
        <f>IF(ISBLANK(INDEX('Policy Characteristics'!F:F,MATCH($C1062,'Policy Characteristics'!$C:$C,0))),"",INDEX('Policy Characteristics'!F:F,MATCH($C1062,'Policy Characteristics'!$C:$C,0)))</f>
        <v>0</v>
      </c>
      <c r="M1062" s="285">
        <f>IF(ISBLANK(INDEX('Policy Characteristics'!G:G,MATCH($C1062,'Policy Characteristics'!$C:$C,0))),"",INDEX('Policy Characteristics'!G:G,MATCH($C1062,'Policy Characteristics'!$C:$C,0)))</f>
        <v>1</v>
      </c>
      <c r="N1062" s="285">
        <f>IF(ISBLANK(INDEX('Policy Characteristics'!H:H,MATCH($C1062,'Policy Characteristics'!$C:$C,0))),"",INDEX('Policy Characteristics'!H:H,MATCH($C1062,'Policy Characteristics'!$C:$C,0)))</f>
        <v>0.01</v>
      </c>
      <c r="O1062" s="272" t="str">
        <f>IF(ISBLANK(INDEX('Policy Characteristics'!I:I,MATCH($C1062,'Policy Characteristics'!$C:$C,0))),"",INDEX('Policy Characteristics'!I:I,MATCH($C1062,'Policy Characteristics'!$C:$C,0)))</f>
        <v>% of price deregulated</v>
      </c>
      <c r="P1062" s="272"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272" t="str">
        <f>IF(ISBLANK(INDEX('Policy Characteristics'!K:K,MATCH($C1062,'Policy Characteristics'!$C:$C,0))),"",INDEX('Policy Characteristics'!K:K,MATCH($C1062,'Policy Characteristics'!$C:$C,0)))</f>
        <v>fuels.html#fuel-price-deregulation</v>
      </c>
      <c r="R1062" s="272" t="str">
        <f>IF(ISBLANK(INDEX('Policy Characteristics'!L:L,MATCH($C1062,'Policy Characteristics'!$C:$C,0))),"",INDEX('Policy Characteristics'!L:L,MATCH($C1062,'Policy Characteristics'!$C:$C,0)))</f>
        <v/>
      </c>
    </row>
    <row r="1063" spans="1:18" s="2" customFormat="1" x14ac:dyDescent="0.25">
      <c r="A1063" s="272" t="str">
        <f>IF(ISBLANK(INDEX('Policy Characteristics'!A:A,MATCH($C1063,'Policy Characteristics'!$C:$C,0))),"",INDEX('Policy Characteristics'!A:A,MATCH($C1063,'Policy Characteristics'!$C:$C,0)))</f>
        <v>Cross-Sector</v>
      </c>
      <c r="B1063" s="272" t="str">
        <f>IF(ISBLANK(INDEX('Policy Characteristics'!B:B,MATCH($C1063,'Policy Characteristics'!$C:$C,0))),"",INDEX('Policy Characteristics'!B:B,MATCH($C1063,'Policy Characteristics'!$C:$C,0)))</f>
        <v>Fuel Price Deregulation</v>
      </c>
      <c r="C1063" s="274" t="str">
        <f t="shared" si="53"/>
        <v>Fuel Price Deregulation</v>
      </c>
      <c r="D1063" s="6" t="s">
        <v>2524</v>
      </c>
      <c r="E1063" s="44"/>
      <c r="F1063" s="6" t="s">
        <v>2528</v>
      </c>
      <c r="G1063" s="6"/>
      <c r="H1063" s="43">
        <v>737</v>
      </c>
      <c r="I1063" s="6" t="s">
        <v>46</v>
      </c>
      <c r="J1063" s="274" t="str">
        <f>IF(ISBLANK(INDEX('Policy Characteristics'!D:D,MATCH($C1063,'Policy Characteristics'!$C:$C,0))),"",INDEX('Policy Characteristics'!D:D,MATCH($C1063,'Policy Characteristics'!$C:$C,0)))</f>
        <v>Fuel Price Deregulation</v>
      </c>
      <c r="K1063" s="272" t="str">
        <f>IF(ISBLANK(INDEX('Policy Characteristics'!E:E,MATCH($C1063,'Policy Characteristics'!$C:$C,0))),"",INDEX('Policy Characteristics'!E:E,MATCH($C1063,'Policy Characteristics'!$C:$C,0)))</f>
        <v>cross fuel price deregulation</v>
      </c>
      <c r="L1063" s="285">
        <f>IF(ISBLANK(INDEX('Policy Characteristics'!F:F,MATCH($C1063,'Policy Characteristics'!$C:$C,0))),"",INDEX('Policy Characteristics'!F:F,MATCH($C1063,'Policy Characteristics'!$C:$C,0)))</f>
        <v>0</v>
      </c>
      <c r="M1063" s="285">
        <f>IF(ISBLANK(INDEX('Policy Characteristics'!G:G,MATCH($C1063,'Policy Characteristics'!$C:$C,0))),"",INDEX('Policy Characteristics'!G:G,MATCH($C1063,'Policy Characteristics'!$C:$C,0)))</f>
        <v>1</v>
      </c>
      <c r="N1063" s="285">
        <f>IF(ISBLANK(INDEX('Policy Characteristics'!H:H,MATCH($C1063,'Policy Characteristics'!$C:$C,0))),"",INDEX('Policy Characteristics'!H:H,MATCH($C1063,'Policy Characteristics'!$C:$C,0)))</f>
        <v>0.01</v>
      </c>
      <c r="O1063" s="272" t="str">
        <f>IF(ISBLANK(INDEX('Policy Characteristics'!I:I,MATCH($C1063,'Policy Characteristics'!$C:$C,0))),"",INDEX('Policy Characteristics'!I:I,MATCH($C1063,'Policy Characteristics'!$C:$C,0)))</f>
        <v>% of price deregulated</v>
      </c>
      <c r="P1063" s="272"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272" t="str">
        <f>IF(ISBLANK(INDEX('Policy Characteristics'!K:K,MATCH($C1063,'Policy Characteristics'!$C:$C,0))),"",INDEX('Policy Characteristics'!K:K,MATCH($C1063,'Policy Characteristics'!$C:$C,0)))</f>
        <v>fuels.html#fuel-price-deregulation</v>
      </c>
      <c r="R1063" s="272" t="str">
        <f>IF(ISBLANK(INDEX('Policy Characteristics'!L:L,MATCH($C1063,'Policy Characteristics'!$C:$C,0))),"",INDEX('Policy Characteristics'!L:L,MATCH($C1063,'Policy Characteristics'!$C:$C,0)))</f>
        <v/>
      </c>
    </row>
    <row r="1064" spans="1:18" s="4" customFormat="1" x14ac:dyDescent="0.25">
      <c r="A1064" s="272" t="str">
        <f>IF(ISBLANK(INDEX('Policy Characteristics'!A:A,MATCH($C1064,'Policy Characteristics'!$C:$C,0))),"",INDEX('Policy Characteristics'!A:A,MATCH($C1064,'Policy Characteristics'!$C:$C,0)))</f>
        <v>Cross-Sector</v>
      </c>
      <c r="B1064" s="272" t="str">
        <f>IF(ISBLANK(INDEX('Policy Characteristics'!B:B,MATCH($C1064,'Policy Characteristics'!$C:$C,0))),"",INDEX('Policy Characteristics'!B:B,MATCH($C1064,'Policy Characteristics'!$C:$C,0)))</f>
        <v>Fuel Taxes</v>
      </c>
      <c r="C1064" s="275" t="s">
        <v>305</v>
      </c>
      <c r="D1064" s="44" t="s">
        <v>54</v>
      </c>
      <c r="E1064" s="44"/>
      <c r="F1064" s="44" t="s">
        <v>96</v>
      </c>
      <c r="G1064" s="44"/>
      <c r="H1064" s="43">
        <v>78</v>
      </c>
      <c r="I1064" s="6" t="s">
        <v>46</v>
      </c>
      <c r="J1064" s="274" t="str">
        <f>IF(ISBLANK(INDEX('Policy Characteristics'!D:D,MATCH($C1064,'Policy Characteristics'!$C:$C,0))),"",INDEX('Policy Characteristics'!D:D,MATCH($C1064,'Policy Characteristics'!$C:$C,0)))</f>
        <v>Fuel Taxes</v>
      </c>
      <c r="K1064" s="272" t="str">
        <f>IF(ISBLANK(INDEX('Policy Characteristics'!E:E,MATCH($C1064,'Policy Characteristics'!$C:$C,0))),"",INDEX('Policy Characteristics'!E:E,MATCH($C1064,'Policy Characteristics'!$C:$C,0)))</f>
        <v>cross fuel tax</v>
      </c>
      <c r="L1064" s="285">
        <f>IF(ISBLANK(INDEX('Policy Characteristics'!F:F,MATCH($C1064,'Policy Characteristics'!$C:$C,0))),"",INDEX('Policy Characteristics'!F:F,MATCH($C1064,'Policy Characteristics'!$C:$C,0)))</f>
        <v>0</v>
      </c>
      <c r="M1064" s="285">
        <f>IF(ISBLANK(INDEX('Policy Characteristics'!G:G,MATCH($C1064,'Policy Characteristics'!$C:$C,0))),"",INDEX('Policy Characteristics'!G:G,MATCH($C1064,'Policy Characteristics'!$C:$C,0)))</f>
        <v>0.2</v>
      </c>
      <c r="N1064" s="285">
        <f>IF(ISBLANK(INDEX('Policy Characteristics'!H:H,MATCH($C1064,'Policy Characteristics'!$C:$C,0))),"",INDEX('Policy Characteristics'!H:H,MATCH($C1064,'Policy Characteristics'!$C:$C,0)))</f>
        <v>5.0000000000000001E-3</v>
      </c>
      <c r="O1064" s="272" t="str">
        <f>IF(ISBLANK(INDEX('Policy Characteristics'!I:I,MATCH($C1064,'Policy Characteristics'!$C:$C,0))),"",INDEX('Policy Characteristics'!I:I,MATCH($C1064,'Policy Characteristics'!$C:$C,0)))</f>
        <v>% of Reference Case price</v>
      </c>
      <c r="P1064" s="272"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272" t="str">
        <f>IF(ISBLANK(INDEX('Policy Characteristics'!K:K,MATCH($C1064,'Policy Characteristics'!$C:$C,0))),"",INDEX('Policy Characteristics'!K:K,MATCH($C1064,'Policy Characteristics'!$C:$C,0)))</f>
        <v>fuels.html#fuel-taxes</v>
      </c>
      <c r="R1064" s="272" t="str">
        <f>IF(ISBLANK(INDEX('Policy Characteristics'!L:L,MATCH($C1064,'Policy Characteristics'!$C:$C,0))),"",INDEX('Policy Characteristics'!L:L,MATCH($C1064,'Policy Characteristics'!$C:$C,0)))</f>
        <v>fuel-taxes.html</v>
      </c>
    </row>
    <row r="1065" spans="1:18" s="4" customFormat="1" x14ac:dyDescent="0.25">
      <c r="A1065" s="272" t="str">
        <f>IF(ISBLANK(INDEX('Policy Characteristics'!A:A,MATCH($C1065,'Policy Characteristics'!$C:$C,0))),"",INDEX('Policy Characteristics'!A:A,MATCH($C1065,'Policy Characteristics'!$C:$C,0)))</f>
        <v>Cross-Sector</v>
      </c>
      <c r="B1065" s="272" t="str">
        <f>IF(ISBLANK(INDEX('Policy Characteristics'!B:B,MATCH($C1065,'Policy Characteristics'!$C:$C,0))),"",INDEX('Policy Characteristics'!B:B,MATCH($C1065,'Policy Characteristics'!$C:$C,0)))</f>
        <v>Fuel Taxes</v>
      </c>
      <c r="C1065" s="278" t="str">
        <f t="shared" ref="C1065:C1077" si="54">C$1064</f>
        <v>Additional Fuel Tax Rate by Fuel</v>
      </c>
      <c r="D1065" s="6" t="s">
        <v>473</v>
      </c>
      <c r="E1065" s="6"/>
      <c r="F1065" s="6" t="s">
        <v>470</v>
      </c>
      <c r="G1065" s="45"/>
      <c r="H1065" s="43">
        <v>79</v>
      </c>
      <c r="I1065" s="6" t="s">
        <v>46</v>
      </c>
      <c r="J1065" s="274" t="str">
        <f>IF(ISBLANK(INDEX('Policy Characteristics'!D:D,MATCH($C1065,'Policy Characteristics'!$C:$C,0))),"",INDEX('Policy Characteristics'!D:D,MATCH($C1065,'Policy Characteristics'!$C:$C,0)))</f>
        <v>Fuel Taxes</v>
      </c>
      <c r="K1065" s="272" t="str">
        <f>IF(ISBLANK(INDEX('Policy Characteristics'!E:E,MATCH($C1065,'Policy Characteristics'!$C:$C,0))),"",INDEX('Policy Characteristics'!E:E,MATCH($C1065,'Policy Characteristics'!$C:$C,0)))</f>
        <v>cross fuel tax</v>
      </c>
      <c r="L1065" s="285">
        <f>IF(ISBLANK(INDEX('Policy Characteristics'!F:F,MATCH($C1065,'Policy Characteristics'!$C:$C,0))),"",INDEX('Policy Characteristics'!F:F,MATCH($C1065,'Policy Characteristics'!$C:$C,0)))</f>
        <v>0</v>
      </c>
      <c r="M1065" s="285">
        <f>IF(ISBLANK(INDEX('Policy Characteristics'!G:G,MATCH($C1065,'Policy Characteristics'!$C:$C,0))),"",INDEX('Policy Characteristics'!G:G,MATCH($C1065,'Policy Characteristics'!$C:$C,0)))</f>
        <v>0.2</v>
      </c>
      <c r="N1065" s="285">
        <f>IF(ISBLANK(INDEX('Policy Characteristics'!H:H,MATCH($C1065,'Policy Characteristics'!$C:$C,0))),"",INDEX('Policy Characteristics'!H:H,MATCH($C1065,'Policy Characteristics'!$C:$C,0)))</f>
        <v>5.0000000000000001E-3</v>
      </c>
      <c r="O1065" s="272" t="str">
        <f>IF(ISBLANK(INDEX('Policy Characteristics'!I:I,MATCH($C1065,'Policy Characteristics'!$C:$C,0))),"",INDEX('Policy Characteristics'!I:I,MATCH($C1065,'Policy Characteristics'!$C:$C,0)))</f>
        <v>% of Reference Case price</v>
      </c>
      <c r="P1065" s="272"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272" t="str">
        <f>IF(ISBLANK(INDEX('Policy Characteristics'!K:K,MATCH($C1065,'Policy Characteristics'!$C:$C,0))),"",INDEX('Policy Characteristics'!K:K,MATCH($C1065,'Policy Characteristics'!$C:$C,0)))</f>
        <v>fuels.html#fuel-taxes</v>
      </c>
      <c r="R1065" s="272" t="str">
        <f>IF(ISBLANK(INDEX('Policy Characteristics'!L:L,MATCH($C1065,'Policy Characteristics'!$C:$C,0))),"",INDEX('Policy Characteristics'!L:L,MATCH($C1065,'Policy Characteristics'!$C:$C,0)))</f>
        <v>fuel-taxes.html</v>
      </c>
    </row>
    <row r="1066" spans="1:18" s="4" customFormat="1" x14ac:dyDescent="0.25">
      <c r="A1066" s="272" t="str">
        <f>IF(ISBLANK(INDEX('Policy Characteristics'!A:A,MATCH($C1066,'Policy Characteristics'!$C:$C,0))),"",INDEX('Policy Characteristics'!A:A,MATCH($C1066,'Policy Characteristics'!$C:$C,0)))</f>
        <v>Cross-Sector</v>
      </c>
      <c r="B1066" s="272" t="str">
        <f>IF(ISBLANK(INDEX('Policy Characteristics'!B:B,MATCH($C1066,'Policy Characteristics'!$C:$C,0))),"",INDEX('Policy Characteristics'!B:B,MATCH($C1066,'Policy Characteristics'!$C:$C,0)))</f>
        <v>Fuel Taxes</v>
      </c>
      <c r="C1066" s="278" t="str">
        <f t="shared" si="54"/>
        <v>Additional Fuel Tax Rate by Fuel</v>
      </c>
      <c r="D1066" s="6" t="s">
        <v>48</v>
      </c>
      <c r="E1066" s="6"/>
      <c r="F1066" s="6" t="s">
        <v>90</v>
      </c>
      <c r="G1066" s="45"/>
      <c r="H1066" s="43">
        <v>80</v>
      </c>
      <c r="I1066" s="6" t="s">
        <v>46</v>
      </c>
      <c r="J1066" s="274" t="str">
        <f>IF(ISBLANK(INDEX('Policy Characteristics'!D:D,MATCH($C1066,'Policy Characteristics'!$C:$C,0))),"",INDEX('Policy Characteristics'!D:D,MATCH($C1066,'Policy Characteristics'!$C:$C,0)))</f>
        <v>Fuel Taxes</v>
      </c>
      <c r="K1066" s="272" t="str">
        <f>IF(ISBLANK(INDEX('Policy Characteristics'!E:E,MATCH($C1066,'Policy Characteristics'!$C:$C,0))),"",INDEX('Policy Characteristics'!E:E,MATCH($C1066,'Policy Characteristics'!$C:$C,0)))</f>
        <v>cross fuel tax</v>
      </c>
      <c r="L1066" s="285">
        <f>IF(ISBLANK(INDEX('Policy Characteristics'!F:F,MATCH($C1066,'Policy Characteristics'!$C:$C,0))),"",INDEX('Policy Characteristics'!F:F,MATCH($C1066,'Policy Characteristics'!$C:$C,0)))</f>
        <v>0</v>
      </c>
      <c r="M1066" s="285">
        <f>IF(ISBLANK(INDEX('Policy Characteristics'!G:G,MATCH($C1066,'Policy Characteristics'!$C:$C,0))),"",INDEX('Policy Characteristics'!G:G,MATCH($C1066,'Policy Characteristics'!$C:$C,0)))</f>
        <v>0.2</v>
      </c>
      <c r="N1066" s="285">
        <f>IF(ISBLANK(INDEX('Policy Characteristics'!H:H,MATCH($C1066,'Policy Characteristics'!$C:$C,0))),"",INDEX('Policy Characteristics'!H:H,MATCH($C1066,'Policy Characteristics'!$C:$C,0)))</f>
        <v>5.0000000000000001E-3</v>
      </c>
      <c r="O1066" s="272" t="str">
        <f>IF(ISBLANK(INDEX('Policy Characteristics'!I:I,MATCH($C1066,'Policy Characteristics'!$C:$C,0))),"",INDEX('Policy Characteristics'!I:I,MATCH($C1066,'Policy Characteristics'!$C:$C,0)))</f>
        <v>% of Reference Case price</v>
      </c>
      <c r="P1066" s="272"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272" t="str">
        <f>IF(ISBLANK(INDEX('Policy Characteristics'!K:K,MATCH($C1066,'Policy Characteristics'!$C:$C,0))),"",INDEX('Policy Characteristics'!K:K,MATCH($C1066,'Policy Characteristics'!$C:$C,0)))</f>
        <v>fuels.html#fuel-taxes</v>
      </c>
      <c r="R1066" s="272" t="str">
        <f>IF(ISBLANK(INDEX('Policy Characteristics'!L:L,MATCH($C1066,'Policy Characteristics'!$C:$C,0))),"",INDEX('Policy Characteristics'!L:L,MATCH($C1066,'Policy Characteristics'!$C:$C,0)))</f>
        <v>fuel-taxes.html</v>
      </c>
    </row>
    <row r="1067" spans="1:18" s="4" customFormat="1" x14ac:dyDescent="0.25">
      <c r="A1067" s="272" t="str">
        <f>IF(ISBLANK(INDEX('Policy Characteristics'!A:A,MATCH($C1067,'Policy Characteristics'!$C:$C,0))),"",INDEX('Policy Characteristics'!A:A,MATCH($C1067,'Policy Characteristics'!$C:$C,0)))</f>
        <v>Cross-Sector</v>
      </c>
      <c r="B1067" s="272" t="str">
        <f>IF(ISBLANK(INDEX('Policy Characteristics'!B:B,MATCH($C1067,'Policy Characteristics'!$C:$C,0))),"",INDEX('Policy Characteristics'!B:B,MATCH($C1067,'Policy Characteristics'!$C:$C,0)))</f>
        <v>Fuel Taxes</v>
      </c>
      <c r="C1067" s="278" t="str">
        <f t="shared" si="54"/>
        <v>Additional Fuel Tax Rate by Fuel</v>
      </c>
      <c r="D1067" s="6" t="s">
        <v>49</v>
      </c>
      <c r="E1067" s="6"/>
      <c r="F1067" s="6" t="s">
        <v>91</v>
      </c>
      <c r="G1067" s="45"/>
      <c r="H1067" s="43">
        <v>738</v>
      </c>
      <c r="I1067" s="6" t="s">
        <v>46</v>
      </c>
      <c r="J1067" s="274" t="str">
        <f>IF(ISBLANK(INDEX('Policy Characteristics'!D:D,MATCH($C1067,'Policy Characteristics'!$C:$C,0))),"",INDEX('Policy Characteristics'!D:D,MATCH($C1067,'Policy Characteristics'!$C:$C,0)))</f>
        <v>Fuel Taxes</v>
      </c>
      <c r="K1067" s="272" t="str">
        <f>IF(ISBLANK(INDEX('Policy Characteristics'!E:E,MATCH($C1067,'Policy Characteristics'!$C:$C,0))),"",INDEX('Policy Characteristics'!E:E,MATCH($C1067,'Policy Characteristics'!$C:$C,0)))</f>
        <v>cross fuel tax</v>
      </c>
      <c r="L1067" s="285">
        <f>IF(ISBLANK(INDEX('Policy Characteristics'!F:F,MATCH($C1067,'Policy Characteristics'!$C:$C,0))),"",INDEX('Policy Characteristics'!F:F,MATCH($C1067,'Policy Characteristics'!$C:$C,0)))</f>
        <v>0</v>
      </c>
      <c r="M1067" s="285">
        <f>IF(ISBLANK(INDEX('Policy Characteristics'!G:G,MATCH($C1067,'Policy Characteristics'!$C:$C,0))),"",INDEX('Policy Characteristics'!G:G,MATCH($C1067,'Policy Characteristics'!$C:$C,0)))</f>
        <v>0.2</v>
      </c>
      <c r="N1067" s="285">
        <f>IF(ISBLANK(INDEX('Policy Characteristics'!H:H,MATCH($C1067,'Policy Characteristics'!$C:$C,0))),"",INDEX('Policy Characteristics'!H:H,MATCH($C1067,'Policy Characteristics'!$C:$C,0)))</f>
        <v>5.0000000000000001E-3</v>
      </c>
      <c r="O1067" s="272" t="str">
        <f>IF(ISBLANK(INDEX('Policy Characteristics'!I:I,MATCH($C1067,'Policy Characteristics'!$C:$C,0))),"",INDEX('Policy Characteristics'!I:I,MATCH($C1067,'Policy Characteristics'!$C:$C,0)))</f>
        <v>% of Reference Case price</v>
      </c>
      <c r="P1067" s="272"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272" t="str">
        <f>IF(ISBLANK(INDEX('Policy Characteristics'!K:K,MATCH($C1067,'Policy Characteristics'!$C:$C,0))),"",INDEX('Policy Characteristics'!K:K,MATCH($C1067,'Policy Characteristics'!$C:$C,0)))</f>
        <v>fuels.html#fuel-taxes</v>
      </c>
      <c r="R1067" s="272" t="str">
        <f>IF(ISBLANK(INDEX('Policy Characteristics'!L:L,MATCH($C1067,'Policy Characteristics'!$C:$C,0))),"",INDEX('Policy Characteristics'!L:L,MATCH($C1067,'Policy Characteristics'!$C:$C,0)))</f>
        <v>fuel-taxes.html</v>
      </c>
    </row>
    <row r="1068" spans="1:18" s="4" customFormat="1" x14ac:dyDescent="0.25">
      <c r="A1068" s="272" t="str">
        <f>IF(ISBLANK(INDEX('Policy Characteristics'!A:A,MATCH($C1068,'Policy Characteristics'!$C:$C,0))),"",INDEX('Policy Characteristics'!A:A,MATCH($C1068,'Policy Characteristics'!$C:$C,0)))</f>
        <v>Cross-Sector</v>
      </c>
      <c r="B1068" s="272" t="str">
        <f>IF(ISBLANK(INDEX('Policy Characteristics'!B:B,MATCH($C1068,'Policy Characteristics'!$C:$C,0))),"",INDEX('Policy Characteristics'!B:B,MATCH($C1068,'Policy Characteristics'!$C:$C,0)))</f>
        <v>Fuel Taxes</v>
      </c>
      <c r="C1068" s="278" t="str">
        <f t="shared" si="54"/>
        <v>Additional Fuel Tax Rate by Fuel</v>
      </c>
      <c r="D1068" s="6" t="s">
        <v>53</v>
      </c>
      <c r="E1068" s="6"/>
      <c r="F1068" s="6" t="s">
        <v>95</v>
      </c>
      <c r="G1068" s="45"/>
      <c r="H1068" s="43">
        <v>739</v>
      </c>
      <c r="I1068" s="6" t="s">
        <v>46</v>
      </c>
      <c r="J1068" s="274" t="str">
        <f>IF(ISBLANK(INDEX('Policy Characteristics'!D:D,MATCH($C1068,'Policy Characteristics'!$C:$C,0))),"",INDEX('Policy Characteristics'!D:D,MATCH($C1068,'Policy Characteristics'!$C:$C,0)))</f>
        <v>Fuel Taxes</v>
      </c>
      <c r="K1068" s="272" t="str">
        <f>IF(ISBLANK(INDEX('Policy Characteristics'!E:E,MATCH($C1068,'Policy Characteristics'!$C:$C,0))),"",INDEX('Policy Characteristics'!E:E,MATCH($C1068,'Policy Characteristics'!$C:$C,0)))</f>
        <v>cross fuel tax</v>
      </c>
      <c r="L1068" s="285">
        <f>IF(ISBLANK(INDEX('Policy Characteristics'!F:F,MATCH($C1068,'Policy Characteristics'!$C:$C,0))),"",INDEX('Policy Characteristics'!F:F,MATCH($C1068,'Policy Characteristics'!$C:$C,0)))</f>
        <v>0</v>
      </c>
      <c r="M1068" s="285">
        <f>IF(ISBLANK(INDEX('Policy Characteristics'!G:G,MATCH($C1068,'Policy Characteristics'!$C:$C,0))),"",INDEX('Policy Characteristics'!G:G,MATCH($C1068,'Policy Characteristics'!$C:$C,0)))</f>
        <v>0.2</v>
      </c>
      <c r="N1068" s="285">
        <f>IF(ISBLANK(INDEX('Policy Characteristics'!H:H,MATCH($C1068,'Policy Characteristics'!$C:$C,0))),"",INDEX('Policy Characteristics'!H:H,MATCH($C1068,'Policy Characteristics'!$C:$C,0)))</f>
        <v>5.0000000000000001E-3</v>
      </c>
      <c r="O1068" s="272" t="str">
        <f>IF(ISBLANK(INDEX('Policy Characteristics'!I:I,MATCH($C1068,'Policy Characteristics'!$C:$C,0))),"",INDEX('Policy Characteristics'!I:I,MATCH($C1068,'Policy Characteristics'!$C:$C,0)))</f>
        <v>% of Reference Case price</v>
      </c>
      <c r="P1068" s="272"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272" t="str">
        <f>IF(ISBLANK(INDEX('Policy Characteristics'!K:K,MATCH($C1068,'Policy Characteristics'!$C:$C,0))),"",INDEX('Policy Characteristics'!K:K,MATCH($C1068,'Policy Characteristics'!$C:$C,0)))</f>
        <v>fuels.html#fuel-taxes</v>
      </c>
      <c r="R1068" s="272" t="str">
        <f>IF(ISBLANK(INDEX('Policy Characteristics'!L:L,MATCH($C1068,'Policy Characteristics'!$C:$C,0))),"",INDEX('Policy Characteristics'!L:L,MATCH($C1068,'Policy Characteristics'!$C:$C,0)))</f>
        <v>fuel-taxes.html</v>
      </c>
    </row>
    <row r="1069" spans="1:18" s="4" customFormat="1" x14ac:dyDescent="0.25">
      <c r="A1069" s="272" t="str">
        <f>IF(ISBLANK(INDEX('Policy Characteristics'!A:A,MATCH($C1069,'Policy Characteristics'!$C:$C,0))),"",INDEX('Policy Characteristics'!A:A,MATCH($C1069,'Policy Characteristics'!$C:$C,0)))</f>
        <v>Cross-Sector</v>
      </c>
      <c r="B1069" s="272" t="str">
        <f>IF(ISBLANK(INDEX('Policy Characteristics'!B:B,MATCH($C1069,'Policy Characteristics'!$C:$C,0))),"",INDEX('Policy Characteristics'!B:B,MATCH($C1069,'Policy Characteristics'!$C:$C,0)))</f>
        <v>Fuel Taxes</v>
      </c>
      <c r="C1069" s="278" t="str">
        <f t="shared" si="54"/>
        <v>Additional Fuel Tax Rate by Fuel</v>
      </c>
      <c r="D1069" s="6" t="s">
        <v>55</v>
      </c>
      <c r="E1069" s="6"/>
      <c r="F1069" s="6" t="s">
        <v>98</v>
      </c>
      <c r="G1069" s="45"/>
      <c r="H1069" s="43">
        <v>81</v>
      </c>
      <c r="I1069" s="6" t="s">
        <v>46</v>
      </c>
      <c r="J1069" s="274" t="str">
        <f>IF(ISBLANK(INDEX('Policy Characteristics'!D:D,MATCH($C1069,'Policy Characteristics'!$C:$C,0))),"",INDEX('Policy Characteristics'!D:D,MATCH($C1069,'Policy Characteristics'!$C:$C,0)))</f>
        <v>Fuel Taxes</v>
      </c>
      <c r="K1069" s="272" t="str">
        <f>IF(ISBLANK(INDEX('Policy Characteristics'!E:E,MATCH($C1069,'Policy Characteristics'!$C:$C,0))),"",INDEX('Policy Characteristics'!E:E,MATCH($C1069,'Policy Characteristics'!$C:$C,0)))</f>
        <v>cross fuel tax</v>
      </c>
      <c r="L1069" s="285">
        <f>IF(ISBLANK(INDEX('Policy Characteristics'!F:F,MATCH($C1069,'Policy Characteristics'!$C:$C,0))),"",INDEX('Policy Characteristics'!F:F,MATCH($C1069,'Policy Characteristics'!$C:$C,0)))</f>
        <v>0</v>
      </c>
      <c r="M1069" s="285">
        <f>IF(ISBLANK(INDEX('Policy Characteristics'!G:G,MATCH($C1069,'Policy Characteristics'!$C:$C,0))),"",INDEX('Policy Characteristics'!G:G,MATCH($C1069,'Policy Characteristics'!$C:$C,0)))</f>
        <v>0.2</v>
      </c>
      <c r="N1069" s="285">
        <f>IF(ISBLANK(INDEX('Policy Characteristics'!H:H,MATCH($C1069,'Policy Characteristics'!$C:$C,0))),"",INDEX('Policy Characteristics'!H:H,MATCH($C1069,'Policy Characteristics'!$C:$C,0)))</f>
        <v>5.0000000000000001E-3</v>
      </c>
      <c r="O1069" s="272" t="str">
        <f>IF(ISBLANK(INDEX('Policy Characteristics'!I:I,MATCH($C1069,'Policy Characteristics'!$C:$C,0))),"",INDEX('Policy Characteristics'!I:I,MATCH($C1069,'Policy Characteristics'!$C:$C,0)))</f>
        <v>% of Reference Case price</v>
      </c>
      <c r="P1069" s="272"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272" t="str">
        <f>IF(ISBLANK(INDEX('Policy Characteristics'!K:K,MATCH($C1069,'Policy Characteristics'!$C:$C,0))),"",INDEX('Policy Characteristics'!K:K,MATCH($C1069,'Policy Characteristics'!$C:$C,0)))</f>
        <v>fuels.html#fuel-taxes</v>
      </c>
      <c r="R1069" s="272" t="str">
        <f>IF(ISBLANK(INDEX('Policy Characteristics'!L:L,MATCH($C1069,'Policy Characteristics'!$C:$C,0))),"",INDEX('Policy Characteristics'!L:L,MATCH($C1069,'Policy Characteristics'!$C:$C,0)))</f>
        <v>fuel-taxes.html</v>
      </c>
    </row>
    <row r="1070" spans="1:18" s="4" customFormat="1" x14ac:dyDescent="0.25">
      <c r="A1070" s="272" t="str">
        <f>IF(ISBLANK(INDEX('Policy Characteristics'!A:A,MATCH($C1070,'Policy Characteristics'!$C:$C,0))),"",INDEX('Policy Characteristics'!A:A,MATCH($C1070,'Policy Characteristics'!$C:$C,0)))</f>
        <v>Cross-Sector</v>
      </c>
      <c r="B1070" s="272" t="str">
        <f>IF(ISBLANK(INDEX('Policy Characteristics'!B:B,MATCH($C1070,'Policy Characteristics'!$C:$C,0))),"",INDEX('Policy Characteristics'!B:B,MATCH($C1070,'Policy Characteristics'!$C:$C,0)))</f>
        <v>Fuel Taxes</v>
      </c>
      <c r="C1070" s="278" t="str">
        <f t="shared" si="54"/>
        <v>Additional Fuel Tax Rate by Fuel</v>
      </c>
      <c r="D1070" s="6" t="s">
        <v>56</v>
      </c>
      <c r="E1070" s="6"/>
      <c r="F1070" s="6" t="s">
        <v>99</v>
      </c>
      <c r="G1070" s="45"/>
      <c r="H1070" s="43">
        <v>82</v>
      </c>
      <c r="I1070" s="6" t="s">
        <v>46</v>
      </c>
      <c r="J1070" s="274" t="str">
        <f>IF(ISBLANK(INDEX('Policy Characteristics'!D:D,MATCH($C1070,'Policy Characteristics'!$C:$C,0))),"",INDEX('Policy Characteristics'!D:D,MATCH($C1070,'Policy Characteristics'!$C:$C,0)))</f>
        <v>Fuel Taxes</v>
      </c>
      <c r="K1070" s="272" t="str">
        <f>IF(ISBLANK(INDEX('Policy Characteristics'!E:E,MATCH($C1070,'Policy Characteristics'!$C:$C,0))),"",INDEX('Policy Characteristics'!E:E,MATCH($C1070,'Policy Characteristics'!$C:$C,0)))</f>
        <v>cross fuel tax</v>
      </c>
      <c r="L1070" s="285">
        <f>IF(ISBLANK(INDEX('Policy Characteristics'!F:F,MATCH($C1070,'Policy Characteristics'!$C:$C,0))),"",INDEX('Policy Characteristics'!F:F,MATCH($C1070,'Policy Characteristics'!$C:$C,0)))</f>
        <v>0</v>
      </c>
      <c r="M1070" s="285">
        <f>IF(ISBLANK(INDEX('Policy Characteristics'!G:G,MATCH($C1070,'Policy Characteristics'!$C:$C,0))),"",INDEX('Policy Characteristics'!G:G,MATCH($C1070,'Policy Characteristics'!$C:$C,0)))</f>
        <v>0.2</v>
      </c>
      <c r="N1070" s="285">
        <f>IF(ISBLANK(INDEX('Policy Characteristics'!H:H,MATCH($C1070,'Policy Characteristics'!$C:$C,0))),"",INDEX('Policy Characteristics'!H:H,MATCH($C1070,'Policy Characteristics'!$C:$C,0)))</f>
        <v>5.0000000000000001E-3</v>
      </c>
      <c r="O1070" s="272" t="str">
        <f>IF(ISBLANK(INDEX('Policy Characteristics'!I:I,MATCH($C1070,'Policy Characteristics'!$C:$C,0))),"",INDEX('Policy Characteristics'!I:I,MATCH($C1070,'Policy Characteristics'!$C:$C,0)))</f>
        <v>% of Reference Case price</v>
      </c>
      <c r="P1070" s="272"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272" t="str">
        <f>IF(ISBLANK(INDEX('Policy Characteristics'!K:K,MATCH($C1070,'Policy Characteristics'!$C:$C,0))),"",INDEX('Policy Characteristics'!K:K,MATCH($C1070,'Policy Characteristics'!$C:$C,0)))</f>
        <v>fuels.html#fuel-taxes</v>
      </c>
      <c r="R1070" s="272" t="str">
        <f>IF(ISBLANK(INDEX('Policy Characteristics'!L:L,MATCH($C1070,'Policy Characteristics'!$C:$C,0))),"",INDEX('Policy Characteristics'!L:L,MATCH($C1070,'Policy Characteristics'!$C:$C,0)))</f>
        <v>fuel-taxes.html</v>
      </c>
    </row>
    <row r="1071" spans="1:18" s="4" customFormat="1" x14ac:dyDescent="0.25">
      <c r="A1071" s="272" t="str">
        <f>IF(ISBLANK(INDEX('Policy Characteristics'!A:A,MATCH($C1071,'Policy Characteristics'!$C:$C,0))),"",INDEX('Policy Characteristics'!A:A,MATCH($C1071,'Policy Characteristics'!$C:$C,0)))</f>
        <v>Cross-Sector</v>
      </c>
      <c r="B1071" s="272" t="str">
        <f>IF(ISBLANK(INDEX('Policy Characteristics'!B:B,MATCH($C1071,'Policy Characteristics'!$C:$C,0))),"",INDEX('Policy Characteristics'!B:B,MATCH($C1071,'Policy Characteristics'!$C:$C,0)))</f>
        <v>Fuel Taxes</v>
      </c>
      <c r="C1071" s="278" t="str">
        <f t="shared" si="54"/>
        <v>Additional Fuel Tax Rate by Fuel</v>
      </c>
      <c r="D1071" s="6" t="s">
        <v>57</v>
      </c>
      <c r="E1071" s="6"/>
      <c r="F1071" s="6" t="s">
        <v>100</v>
      </c>
      <c r="G1071" s="45"/>
      <c r="H1071" s="43">
        <v>740</v>
      </c>
      <c r="I1071" s="6" t="s">
        <v>46</v>
      </c>
      <c r="J1071" s="274" t="str">
        <f>IF(ISBLANK(INDEX('Policy Characteristics'!D:D,MATCH($C1071,'Policy Characteristics'!$C:$C,0))),"",INDEX('Policy Characteristics'!D:D,MATCH($C1071,'Policy Characteristics'!$C:$C,0)))</f>
        <v>Fuel Taxes</v>
      </c>
      <c r="K1071" s="272" t="str">
        <f>IF(ISBLANK(INDEX('Policy Characteristics'!E:E,MATCH($C1071,'Policy Characteristics'!$C:$C,0))),"",INDEX('Policy Characteristics'!E:E,MATCH($C1071,'Policy Characteristics'!$C:$C,0)))</f>
        <v>cross fuel tax</v>
      </c>
      <c r="L1071" s="285">
        <f>IF(ISBLANK(INDEX('Policy Characteristics'!F:F,MATCH($C1071,'Policy Characteristics'!$C:$C,0))),"",INDEX('Policy Characteristics'!F:F,MATCH($C1071,'Policy Characteristics'!$C:$C,0)))</f>
        <v>0</v>
      </c>
      <c r="M1071" s="285">
        <f>IF(ISBLANK(INDEX('Policy Characteristics'!G:G,MATCH($C1071,'Policy Characteristics'!$C:$C,0))),"",INDEX('Policy Characteristics'!G:G,MATCH($C1071,'Policy Characteristics'!$C:$C,0)))</f>
        <v>0.2</v>
      </c>
      <c r="N1071" s="285">
        <f>IF(ISBLANK(INDEX('Policy Characteristics'!H:H,MATCH($C1071,'Policy Characteristics'!$C:$C,0))),"",INDEX('Policy Characteristics'!H:H,MATCH($C1071,'Policy Characteristics'!$C:$C,0)))</f>
        <v>5.0000000000000001E-3</v>
      </c>
      <c r="O1071" s="272" t="str">
        <f>IF(ISBLANK(INDEX('Policy Characteristics'!I:I,MATCH($C1071,'Policy Characteristics'!$C:$C,0))),"",INDEX('Policy Characteristics'!I:I,MATCH($C1071,'Policy Characteristics'!$C:$C,0)))</f>
        <v>% of Reference Case price</v>
      </c>
      <c r="P1071" s="272"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272" t="str">
        <f>IF(ISBLANK(INDEX('Policy Characteristics'!K:K,MATCH($C1071,'Policy Characteristics'!$C:$C,0))),"",INDEX('Policy Characteristics'!K:K,MATCH($C1071,'Policy Characteristics'!$C:$C,0)))</f>
        <v>fuels.html#fuel-taxes</v>
      </c>
      <c r="R1071" s="272" t="str">
        <f>IF(ISBLANK(INDEX('Policy Characteristics'!L:L,MATCH($C1071,'Policy Characteristics'!$C:$C,0))),"",INDEX('Policy Characteristics'!L:L,MATCH($C1071,'Policy Characteristics'!$C:$C,0)))</f>
        <v>fuel-taxes.html</v>
      </c>
    </row>
    <row r="1072" spans="1:18" s="4" customFormat="1" x14ac:dyDescent="0.25">
      <c r="A1072" s="272" t="str">
        <f>IF(ISBLANK(INDEX('Policy Characteristics'!A:A,MATCH($C1072,'Policy Characteristics'!$C:$C,0))),"",INDEX('Policy Characteristics'!A:A,MATCH($C1072,'Policy Characteristics'!$C:$C,0)))</f>
        <v>Cross-Sector</v>
      </c>
      <c r="B1072" s="272" t="str">
        <f>IF(ISBLANK(INDEX('Policy Characteristics'!B:B,MATCH($C1072,'Policy Characteristics'!$C:$C,0))),"",INDEX('Policy Characteristics'!B:B,MATCH($C1072,'Policy Characteristics'!$C:$C,0)))</f>
        <v>Fuel Taxes</v>
      </c>
      <c r="C1072" s="278" t="str">
        <f t="shared" si="54"/>
        <v>Additional Fuel Tax Rate by Fuel</v>
      </c>
      <c r="D1072" s="6" t="s">
        <v>58</v>
      </c>
      <c r="E1072" s="6"/>
      <c r="F1072" s="6" t="s">
        <v>101</v>
      </c>
      <c r="G1072" s="45"/>
      <c r="H1072" s="43">
        <v>741</v>
      </c>
      <c r="I1072" s="6" t="s">
        <v>46</v>
      </c>
      <c r="J1072" s="274" t="str">
        <f>IF(ISBLANK(INDEX('Policy Characteristics'!D:D,MATCH($C1072,'Policy Characteristics'!$C:$C,0))),"",INDEX('Policy Characteristics'!D:D,MATCH($C1072,'Policy Characteristics'!$C:$C,0)))</f>
        <v>Fuel Taxes</v>
      </c>
      <c r="K1072" s="272" t="str">
        <f>IF(ISBLANK(INDEX('Policy Characteristics'!E:E,MATCH($C1072,'Policy Characteristics'!$C:$C,0))),"",INDEX('Policy Characteristics'!E:E,MATCH($C1072,'Policy Characteristics'!$C:$C,0)))</f>
        <v>cross fuel tax</v>
      </c>
      <c r="L1072" s="285">
        <f>IF(ISBLANK(INDEX('Policy Characteristics'!F:F,MATCH($C1072,'Policy Characteristics'!$C:$C,0))),"",INDEX('Policy Characteristics'!F:F,MATCH($C1072,'Policy Characteristics'!$C:$C,0)))</f>
        <v>0</v>
      </c>
      <c r="M1072" s="285">
        <f>IF(ISBLANK(INDEX('Policy Characteristics'!G:G,MATCH($C1072,'Policy Characteristics'!$C:$C,0))),"",INDEX('Policy Characteristics'!G:G,MATCH($C1072,'Policy Characteristics'!$C:$C,0)))</f>
        <v>0.2</v>
      </c>
      <c r="N1072" s="285">
        <f>IF(ISBLANK(INDEX('Policy Characteristics'!H:H,MATCH($C1072,'Policy Characteristics'!$C:$C,0))),"",INDEX('Policy Characteristics'!H:H,MATCH($C1072,'Policy Characteristics'!$C:$C,0)))</f>
        <v>5.0000000000000001E-3</v>
      </c>
      <c r="O1072" s="272" t="str">
        <f>IF(ISBLANK(INDEX('Policy Characteristics'!I:I,MATCH($C1072,'Policy Characteristics'!$C:$C,0))),"",INDEX('Policy Characteristics'!I:I,MATCH($C1072,'Policy Characteristics'!$C:$C,0)))</f>
        <v>% of Reference Case price</v>
      </c>
      <c r="P1072" s="272"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272" t="str">
        <f>IF(ISBLANK(INDEX('Policy Characteristics'!K:K,MATCH($C1072,'Policy Characteristics'!$C:$C,0))),"",INDEX('Policy Characteristics'!K:K,MATCH($C1072,'Policy Characteristics'!$C:$C,0)))</f>
        <v>fuels.html#fuel-taxes</v>
      </c>
      <c r="R1072" s="272" t="str">
        <f>IF(ISBLANK(INDEX('Policy Characteristics'!L:L,MATCH($C1072,'Policy Characteristics'!$C:$C,0))),"",INDEX('Policy Characteristics'!L:L,MATCH($C1072,'Policy Characteristics'!$C:$C,0)))</f>
        <v>fuel-taxes.html</v>
      </c>
    </row>
    <row r="1073" spans="1:18" x14ac:dyDescent="0.25">
      <c r="A1073" s="272" t="str">
        <f>IF(ISBLANK(INDEX('Policy Characteristics'!A:A,MATCH($C1073,'Policy Characteristics'!$C:$C,0))),"",INDEX('Policy Characteristics'!A:A,MATCH($C1073,'Policy Characteristics'!$C:$C,0)))</f>
        <v>Cross-Sector</v>
      </c>
      <c r="B1073" s="272" t="str">
        <f>IF(ISBLANK(INDEX('Policy Characteristics'!B:B,MATCH($C1073,'Policy Characteristics'!$C:$C,0))),"",INDEX('Policy Characteristics'!B:B,MATCH($C1073,'Policy Characteristics'!$C:$C,0)))</f>
        <v>Fuel Taxes</v>
      </c>
      <c r="C1073" s="278" t="str">
        <f t="shared" si="54"/>
        <v>Additional Fuel Tax Rate by Fuel</v>
      </c>
      <c r="D1073" s="6" t="s">
        <v>2529</v>
      </c>
      <c r="E1073" s="6"/>
      <c r="F1073" s="6" t="s">
        <v>2530</v>
      </c>
      <c r="G1073" s="45"/>
      <c r="H1073" s="43">
        <v>742</v>
      </c>
      <c r="I1073" s="6" t="s">
        <v>46</v>
      </c>
      <c r="J1073" s="274" t="str">
        <f>IF(ISBLANK(INDEX('Policy Characteristics'!D:D,MATCH($C1073,'Policy Characteristics'!$C:$C,0))),"",INDEX('Policy Characteristics'!D:D,MATCH($C1073,'Policy Characteristics'!$C:$C,0)))</f>
        <v>Fuel Taxes</v>
      </c>
      <c r="K1073" s="272" t="str">
        <f>IF(ISBLANK(INDEX('Policy Characteristics'!E:E,MATCH($C1073,'Policy Characteristics'!$C:$C,0))),"",INDEX('Policy Characteristics'!E:E,MATCH($C1073,'Policy Characteristics'!$C:$C,0)))</f>
        <v>cross fuel tax</v>
      </c>
      <c r="L1073" s="285">
        <f>IF(ISBLANK(INDEX('Policy Characteristics'!F:F,MATCH($C1073,'Policy Characteristics'!$C:$C,0))),"",INDEX('Policy Characteristics'!F:F,MATCH($C1073,'Policy Characteristics'!$C:$C,0)))</f>
        <v>0</v>
      </c>
      <c r="M1073" s="285">
        <f>IF(ISBLANK(INDEX('Policy Characteristics'!G:G,MATCH($C1073,'Policy Characteristics'!$C:$C,0))),"",INDEX('Policy Characteristics'!G:G,MATCH($C1073,'Policy Characteristics'!$C:$C,0)))</f>
        <v>0.2</v>
      </c>
      <c r="N1073" s="285">
        <f>IF(ISBLANK(INDEX('Policy Characteristics'!H:H,MATCH($C1073,'Policy Characteristics'!$C:$C,0))),"",INDEX('Policy Characteristics'!H:H,MATCH($C1073,'Policy Characteristics'!$C:$C,0)))</f>
        <v>5.0000000000000001E-3</v>
      </c>
      <c r="O1073" s="272" t="str">
        <f>IF(ISBLANK(INDEX('Policy Characteristics'!I:I,MATCH($C1073,'Policy Characteristics'!$C:$C,0))),"",INDEX('Policy Characteristics'!I:I,MATCH($C1073,'Policy Characteristics'!$C:$C,0)))</f>
        <v>% of Reference Case price</v>
      </c>
      <c r="P1073" s="272"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272" t="str">
        <f>IF(ISBLANK(INDEX('Policy Characteristics'!K:K,MATCH($C1073,'Policy Characteristics'!$C:$C,0))),"",INDEX('Policy Characteristics'!K:K,MATCH($C1073,'Policy Characteristics'!$C:$C,0)))</f>
        <v>fuels.html#fuel-taxes</v>
      </c>
      <c r="R1073" s="272" t="str">
        <f>IF(ISBLANK(INDEX('Policy Characteristics'!L:L,MATCH($C1073,'Policy Characteristics'!$C:$C,0))),"",INDEX('Policy Characteristics'!L:L,MATCH($C1073,'Policy Characteristics'!$C:$C,0)))</f>
        <v>fuel-taxes.html</v>
      </c>
    </row>
    <row r="1074" spans="1:18" x14ac:dyDescent="0.25">
      <c r="A1074" s="272" t="str">
        <f>IF(ISBLANK(INDEX('Policy Characteristics'!A:A,MATCH($C1074,'Policy Characteristics'!$C:$C,0))),"",INDEX('Policy Characteristics'!A:A,MATCH($C1074,'Policy Characteristics'!$C:$C,0)))</f>
        <v>Cross-Sector</v>
      </c>
      <c r="B1074" s="272" t="str">
        <f>IF(ISBLANK(INDEX('Policy Characteristics'!B:B,MATCH($C1074,'Policy Characteristics'!$C:$C,0))),"",INDEX('Policy Characteristics'!B:B,MATCH($C1074,'Policy Characteristics'!$C:$C,0)))</f>
        <v>Fuel Taxes</v>
      </c>
      <c r="C1074" s="278" t="str">
        <f t="shared" si="54"/>
        <v>Additional Fuel Tax Rate by Fuel</v>
      </c>
      <c r="D1074" s="6" t="s">
        <v>76</v>
      </c>
      <c r="E1074" s="6"/>
      <c r="F1074" s="6" t="s">
        <v>102</v>
      </c>
      <c r="G1074" s="45"/>
      <c r="H1074" s="43">
        <v>743</v>
      </c>
      <c r="I1074" s="6" t="s">
        <v>46</v>
      </c>
      <c r="J1074" s="274" t="str">
        <f>IF(ISBLANK(INDEX('Policy Characteristics'!D:D,MATCH($C1074,'Policy Characteristics'!$C:$C,0))),"",INDEX('Policy Characteristics'!D:D,MATCH($C1074,'Policy Characteristics'!$C:$C,0)))</f>
        <v>Fuel Taxes</v>
      </c>
      <c r="K1074" s="272" t="str">
        <f>IF(ISBLANK(INDEX('Policy Characteristics'!E:E,MATCH($C1074,'Policy Characteristics'!$C:$C,0))),"",INDEX('Policy Characteristics'!E:E,MATCH($C1074,'Policy Characteristics'!$C:$C,0)))</f>
        <v>cross fuel tax</v>
      </c>
      <c r="L1074" s="285">
        <f>IF(ISBLANK(INDEX('Policy Characteristics'!F:F,MATCH($C1074,'Policy Characteristics'!$C:$C,0))),"",INDEX('Policy Characteristics'!F:F,MATCH($C1074,'Policy Characteristics'!$C:$C,0)))</f>
        <v>0</v>
      </c>
      <c r="M1074" s="285">
        <f>IF(ISBLANK(INDEX('Policy Characteristics'!G:G,MATCH($C1074,'Policy Characteristics'!$C:$C,0))),"",INDEX('Policy Characteristics'!G:G,MATCH($C1074,'Policy Characteristics'!$C:$C,0)))</f>
        <v>0.2</v>
      </c>
      <c r="N1074" s="285">
        <f>IF(ISBLANK(INDEX('Policy Characteristics'!H:H,MATCH($C1074,'Policy Characteristics'!$C:$C,0))),"",INDEX('Policy Characteristics'!H:H,MATCH($C1074,'Policy Characteristics'!$C:$C,0)))</f>
        <v>5.0000000000000001E-3</v>
      </c>
      <c r="O1074" s="272" t="str">
        <f>IF(ISBLANK(INDEX('Policy Characteristics'!I:I,MATCH($C1074,'Policy Characteristics'!$C:$C,0))),"",INDEX('Policy Characteristics'!I:I,MATCH($C1074,'Policy Characteristics'!$C:$C,0)))</f>
        <v>% of Reference Case price</v>
      </c>
      <c r="P1074" s="272"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272" t="str">
        <f>IF(ISBLANK(INDEX('Policy Characteristics'!K:K,MATCH($C1074,'Policy Characteristics'!$C:$C,0))),"",INDEX('Policy Characteristics'!K:K,MATCH($C1074,'Policy Characteristics'!$C:$C,0)))</f>
        <v>fuels.html#fuel-taxes</v>
      </c>
      <c r="R1074" s="272" t="str">
        <f>IF(ISBLANK(INDEX('Policy Characteristics'!L:L,MATCH($C1074,'Policy Characteristics'!$C:$C,0))),"",INDEX('Policy Characteristics'!L:L,MATCH($C1074,'Policy Characteristics'!$C:$C,0)))</f>
        <v>fuel-taxes.html</v>
      </c>
    </row>
    <row r="1075" spans="1:18" x14ac:dyDescent="0.25">
      <c r="A1075" s="272" t="str">
        <f>IF(ISBLANK(INDEX('Policy Characteristics'!A:A,MATCH($C1075,'Policy Characteristics'!$C:$C,0))),"",INDEX('Policy Characteristics'!A:A,MATCH($C1075,'Policy Characteristics'!$C:$C,0)))</f>
        <v>Cross-Sector</v>
      </c>
      <c r="B1075" s="272" t="str">
        <f>IF(ISBLANK(INDEX('Policy Characteristics'!B:B,MATCH($C1075,'Policy Characteristics'!$C:$C,0))),"",INDEX('Policy Characteristics'!B:B,MATCH($C1075,'Policy Characteristics'!$C:$C,0)))</f>
        <v>Fuel Taxes</v>
      </c>
      <c r="C1075" s="278" t="str">
        <f t="shared" si="54"/>
        <v>Additional Fuel Tax Rate by Fuel</v>
      </c>
      <c r="D1075" s="6" t="s">
        <v>466</v>
      </c>
      <c r="E1075" s="6"/>
      <c r="F1075" s="6" t="s">
        <v>467</v>
      </c>
      <c r="G1075" s="45"/>
      <c r="H1075" s="43">
        <v>744</v>
      </c>
      <c r="I1075" s="6" t="s">
        <v>46</v>
      </c>
      <c r="J1075" s="274" t="str">
        <f>IF(ISBLANK(INDEX('Policy Characteristics'!D:D,MATCH($C1075,'Policy Characteristics'!$C:$C,0))),"",INDEX('Policy Characteristics'!D:D,MATCH($C1075,'Policy Characteristics'!$C:$C,0)))</f>
        <v>Fuel Taxes</v>
      </c>
      <c r="K1075" s="272" t="str">
        <f>IF(ISBLANK(INDEX('Policy Characteristics'!E:E,MATCH($C1075,'Policy Characteristics'!$C:$C,0))),"",INDEX('Policy Characteristics'!E:E,MATCH($C1075,'Policy Characteristics'!$C:$C,0)))</f>
        <v>cross fuel tax</v>
      </c>
      <c r="L1075" s="285">
        <f>IF(ISBLANK(INDEX('Policy Characteristics'!F:F,MATCH($C1075,'Policy Characteristics'!$C:$C,0))),"",INDEX('Policy Characteristics'!F:F,MATCH($C1075,'Policy Characteristics'!$C:$C,0)))</f>
        <v>0</v>
      </c>
      <c r="M1075" s="285">
        <f>IF(ISBLANK(INDEX('Policy Characteristics'!G:G,MATCH($C1075,'Policy Characteristics'!$C:$C,0))),"",INDEX('Policy Characteristics'!G:G,MATCH($C1075,'Policy Characteristics'!$C:$C,0)))</f>
        <v>0.2</v>
      </c>
      <c r="N1075" s="285">
        <f>IF(ISBLANK(INDEX('Policy Characteristics'!H:H,MATCH($C1075,'Policy Characteristics'!$C:$C,0))),"",INDEX('Policy Characteristics'!H:H,MATCH($C1075,'Policy Characteristics'!$C:$C,0)))</f>
        <v>5.0000000000000001E-3</v>
      </c>
      <c r="O1075" s="272" t="str">
        <f>IF(ISBLANK(INDEX('Policy Characteristics'!I:I,MATCH($C1075,'Policy Characteristics'!$C:$C,0))),"",INDEX('Policy Characteristics'!I:I,MATCH($C1075,'Policy Characteristics'!$C:$C,0)))</f>
        <v>% of Reference Case price</v>
      </c>
      <c r="P1075" s="272"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272" t="str">
        <f>IF(ISBLANK(INDEX('Policy Characteristics'!K:K,MATCH($C1075,'Policy Characteristics'!$C:$C,0))),"",INDEX('Policy Characteristics'!K:K,MATCH($C1075,'Policy Characteristics'!$C:$C,0)))</f>
        <v>fuels.html#fuel-taxes</v>
      </c>
      <c r="R1075" s="272" t="str">
        <f>IF(ISBLANK(INDEX('Policy Characteristics'!L:L,MATCH($C1075,'Policy Characteristics'!$C:$C,0))),"",INDEX('Policy Characteristics'!L:L,MATCH($C1075,'Policy Characteristics'!$C:$C,0)))</f>
        <v>fuel-taxes.html</v>
      </c>
    </row>
    <row r="1076" spans="1:18" x14ac:dyDescent="0.25">
      <c r="A1076" s="272" t="str">
        <f>IF(ISBLANK(INDEX('Policy Characteristics'!A:A,MATCH($C1076,'Policy Characteristics'!$C:$C,0))),"",INDEX('Policy Characteristics'!A:A,MATCH($C1076,'Policy Characteristics'!$C:$C,0)))</f>
        <v>Cross-Sector</v>
      </c>
      <c r="B1076" s="272" t="str">
        <f>IF(ISBLANK(INDEX('Policy Characteristics'!B:B,MATCH($C1076,'Policy Characteristics'!$C:$C,0))),"",INDEX('Policy Characteristics'!B:B,MATCH($C1076,'Policy Characteristics'!$C:$C,0)))</f>
        <v>Fuel Taxes</v>
      </c>
      <c r="C1076" s="278" t="str">
        <f t="shared" si="54"/>
        <v>Additional Fuel Tax Rate by Fuel</v>
      </c>
      <c r="D1076" s="6" t="s">
        <v>2521</v>
      </c>
      <c r="E1076" s="6"/>
      <c r="F1076" s="6" t="s">
        <v>2525</v>
      </c>
      <c r="G1076" s="45"/>
      <c r="H1076" s="43">
        <v>745</v>
      </c>
      <c r="I1076" s="6" t="s">
        <v>46</v>
      </c>
      <c r="J1076" s="274" t="str">
        <f>IF(ISBLANK(INDEX('Policy Characteristics'!D:D,MATCH($C1076,'Policy Characteristics'!$C:$C,0))),"",INDEX('Policy Characteristics'!D:D,MATCH($C1076,'Policy Characteristics'!$C:$C,0)))</f>
        <v>Fuel Taxes</v>
      </c>
      <c r="K1076" s="272" t="str">
        <f>IF(ISBLANK(INDEX('Policy Characteristics'!E:E,MATCH($C1076,'Policy Characteristics'!$C:$C,0))),"",INDEX('Policy Characteristics'!E:E,MATCH($C1076,'Policy Characteristics'!$C:$C,0)))</f>
        <v>cross fuel tax</v>
      </c>
      <c r="L1076" s="285">
        <f>IF(ISBLANK(INDEX('Policy Characteristics'!F:F,MATCH($C1076,'Policy Characteristics'!$C:$C,0))),"",INDEX('Policy Characteristics'!F:F,MATCH($C1076,'Policy Characteristics'!$C:$C,0)))</f>
        <v>0</v>
      </c>
      <c r="M1076" s="285">
        <f>IF(ISBLANK(INDEX('Policy Characteristics'!G:G,MATCH($C1076,'Policy Characteristics'!$C:$C,0))),"",INDEX('Policy Characteristics'!G:G,MATCH($C1076,'Policy Characteristics'!$C:$C,0)))</f>
        <v>0.2</v>
      </c>
      <c r="N1076" s="285">
        <f>IF(ISBLANK(INDEX('Policy Characteristics'!H:H,MATCH($C1076,'Policy Characteristics'!$C:$C,0))),"",INDEX('Policy Characteristics'!H:H,MATCH($C1076,'Policy Characteristics'!$C:$C,0)))</f>
        <v>5.0000000000000001E-3</v>
      </c>
      <c r="O1076" s="272" t="str">
        <f>IF(ISBLANK(INDEX('Policy Characteristics'!I:I,MATCH($C1076,'Policy Characteristics'!$C:$C,0))),"",INDEX('Policy Characteristics'!I:I,MATCH($C1076,'Policy Characteristics'!$C:$C,0)))</f>
        <v>% of Reference Case price</v>
      </c>
      <c r="P1076" s="272"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272" t="str">
        <f>IF(ISBLANK(INDEX('Policy Characteristics'!K:K,MATCH($C1076,'Policy Characteristics'!$C:$C,0))),"",INDEX('Policy Characteristics'!K:K,MATCH($C1076,'Policy Characteristics'!$C:$C,0)))</f>
        <v>fuels.html#fuel-taxes</v>
      </c>
      <c r="R1076" s="272" t="str">
        <f>IF(ISBLANK(INDEX('Policy Characteristics'!L:L,MATCH($C1076,'Policy Characteristics'!$C:$C,0))),"",INDEX('Policy Characteristics'!L:L,MATCH($C1076,'Policy Characteristics'!$C:$C,0)))</f>
        <v>fuel-taxes.html</v>
      </c>
    </row>
    <row r="1077" spans="1:18" x14ac:dyDescent="0.25">
      <c r="A1077" s="272" t="str">
        <f>IF(ISBLANK(INDEX('Policy Characteristics'!A:A,MATCH($C1077,'Policy Characteristics'!$C:$C,0))),"",INDEX('Policy Characteristics'!A:A,MATCH($C1077,'Policy Characteristics'!$C:$C,0)))</f>
        <v>Cross-Sector</v>
      </c>
      <c r="B1077" s="272" t="str">
        <f>IF(ISBLANK(INDEX('Policy Characteristics'!B:B,MATCH($C1077,'Policy Characteristics'!$C:$C,0))),"",INDEX('Policy Characteristics'!B:B,MATCH($C1077,'Policy Characteristics'!$C:$C,0)))</f>
        <v>Fuel Taxes</v>
      </c>
      <c r="C1077" s="278" t="str">
        <f t="shared" si="54"/>
        <v>Additional Fuel Tax Rate by Fuel</v>
      </c>
      <c r="D1077" s="6" t="s">
        <v>2531</v>
      </c>
      <c r="E1077" s="6"/>
      <c r="F1077" s="6" t="s">
        <v>2532</v>
      </c>
      <c r="G1077" s="45"/>
      <c r="H1077" s="43">
        <v>746</v>
      </c>
      <c r="I1077" s="6" t="s">
        <v>46</v>
      </c>
      <c r="J1077" s="274" t="str">
        <f>IF(ISBLANK(INDEX('Policy Characteristics'!D:D,MATCH($C1077,'Policy Characteristics'!$C:$C,0))),"",INDEX('Policy Characteristics'!D:D,MATCH($C1077,'Policy Characteristics'!$C:$C,0)))</f>
        <v>Fuel Taxes</v>
      </c>
      <c r="K1077" s="272" t="str">
        <f>IF(ISBLANK(INDEX('Policy Characteristics'!E:E,MATCH($C1077,'Policy Characteristics'!$C:$C,0))),"",INDEX('Policy Characteristics'!E:E,MATCH($C1077,'Policy Characteristics'!$C:$C,0)))</f>
        <v>cross fuel tax</v>
      </c>
      <c r="L1077" s="285">
        <f>IF(ISBLANK(INDEX('Policy Characteristics'!F:F,MATCH($C1077,'Policy Characteristics'!$C:$C,0))),"",INDEX('Policy Characteristics'!F:F,MATCH($C1077,'Policy Characteristics'!$C:$C,0)))</f>
        <v>0</v>
      </c>
      <c r="M1077" s="285">
        <f>IF(ISBLANK(INDEX('Policy Characteristics'!G:G,MATCH($C1077,'Policy Characteristics'!$C:$C,0))),"",INDEX('Policy Characteristics'!G:G,MATCH($C1077,'Policy Characteristics'!$C:$C,0)))</f>
        <v>0.2</v>
      </c>
      <c r="N1077" s="285">
        <f>IF(ISBLANK(INDEX('Policy Characteristics'!H:H,MATCH($C1077,'Policy Characteristics'!$C:$C,0))),"",INDEX('Policy Characteristics'!H:H,MATCH($C1077,'Policy Characteristics'!$C:$C,0)))</f>
        <v>5.0000000000000001E-3</v>
      </c>
      <c r="O1077" s="272" t="str">
        <f>IF(ISBLANK(INDEX('Policy Characteristics'!I:I,MATCH($C1077,'Policy Characteristics'!$C:$C,0))),"",INDEX('Policy Characteristics'!I:I,MATCH($C1077,'Policy Characteristics'!$C:$C,0)))</f>
        <v>% of Reference Case price</v>
      </c>
      <c r="P1077" s="272"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272" t="str">
        <f>IF(ISBLANK(INDEX('Policy Characteristics'!K:K,MATCH($C1077,'Policy Characteristics'!$C:$C,0))),"",INDEX('Policy Characteristics'!K:K,MATCH($C1077,'Policy Characteristics'!$C:$C,0)))</f>
        <v>fuels.html#fuel-taxes</v>
      </c>
      <c r="R1077" s="272" t="str">
        <f>IF(ISBLANK(INDEX('Policy Characteristics'!L:L,MATCH($C1077,'Policy Characteristics'!$C:$C,0))),"",INDEX('Policy Characteristics'!L:L,MATCH($C1077,'Policy Characteristics'!$C:$C,0)))</f>
        <v>fuel-taxes.html</v>
      </c>
    </row>
    <row r="1078" spans="1:18" x14ac:dyDescent="0.25">
      <c r="A1078" s="272" t="str">
        <f>IF(ISBLANK(INDEX('Policy Characteristics'!A:A,MATCH($C1078,'Policy Characteristics'!$C:$C,0))),"",INDEX('Policy Characteristics'!A:A,MATCH($C1078,'Policy Characteristics'!$C:$C,0)))</f>
        <v>Cross-Sector</v>
      </c>
      <c r="B1078" s="272" t="str">
        <f>IF(ISBLANK(INDEX('Policy Characteristics'!B:B,MATCH($C1078,'Policy Characteristics'!$C:$C,0))),"",INDEX('Policy Characteristics'!B:B,MATCH($C1078,'Policy Characteristics'!$C:$C,0)))</f>
        <v>Fuel Taxes</v>
      </c>
      <c r="C1078" s="278" t="str">
        <f t="shared" ref="C1078:C1080" si="55">C$1064</f>
        <v>Additional Fuel Tax Rate by Fuel</v>
      </c>
      <c r="D1078" s="6" t="s">
        <v>2522</v>
      </c>
      <c r="E1078" s="6"/>
      <c r="F1078" s="6" t="s">
        <v>2526</v>
      </c>
      <c r="G1078" s="45"/>
      <c r="H1078" s="43">
        <v>747</v>
      </c>
      <c r="I1078" s="6" t="s">
        <v>46</v>
      </c>
      <c r="J1078" s="274" t="str">
        <f>IF(ISBLANK(INDEX('Policy Characteristics'!D:D,MATCH($C1078,'Policy Characteristics'!$C:$C,0))),"",INDEX('Policy Characteristics'!D:D,MATCH($C1078,'Policy Characteristics'!$C:$C,0)))</f>
        <v>Fuel Taxes</v>
      </c>
      <c r="K1078" s="272" t="str">
        <f>IF(ISBLANK(INDEX('Policy Characteristics'!E:E,MATCH($C1078,'Policy Characteristics'!$C:$C,0))),"",INDEX('Policy Characteristics'!E:E,MATCH($C1078,'Policy Characteristics'!$C:$C,0)))</f>
        <v>cross fuel tax</v>
      </c>
      <c r="L1078" s="285">
        <f>IF(ISBLANK(INDEX('Policy Characteristics'!F:F,MATCH($C1078,'Policy Characteristics'!$C:$C,0))),"",INDEX('Policy Characteristics'!F:F,MATCH($C1078,'Policy Characteristics'!$C:$C,0)))</f>
        <v>0</v>
      </c>
      <c r="M1078" s="285">
        <f>IF(ISBLANK(INDEX('Policy Characteristics'!G:G,MATCH($C1078,'Policy Characteristics'!$C:$C,0))),"",INDEX('Policy Characteristics'!G:G,MATCH($C1078,'Policy Characteristics'!$C:$C,0)))</f>
        <v>0.2</v>
      </c>
      <c r="N1078" s="285">
        <f>IF(ISBLANK(INDEX('Policy Characteristics'!H:H,MATCH($C1078,'Policy Characteristics'!$C:$C,0))),"",INDEX('Policy Characteristics'!H:H,MATCH($C1078,'Policy Characteristics'!$C:$C,0)))</f>
        <v>5.0000000000000001E-3</v>
      </c>
      <c r="O1078" s="272" t="str">
        <f>IF(ISBLANK(INDEX('Policy Characteristics'!I:I,MATCH($C1078,'Policy Characteristics'!$C:$C,0))),"",INDEX('Policy Characteristics'!I:I,MATCH($C1078,'Policy Characteristics'!$C:$C,0)))</f>
        <v>% of Reference Case price</v>
      </c>
      <c r="P1078" s="272"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272" t="str">
        <f>IF(ISBLANK(INDEX('Policy Characteristics'!K:K,MATCH($C1078,'Policy Characteristics'!$C:$C,0))),"",INDEX('Policy Characteristics'!K:K,MATCH($C1078,'Policy Characteristics'!$C:$C,0)))</f>
        <v>fuels.html#fuel-taxes</v>
      </c>
      <c r="R1078" s="272" t="str">
        <f>IF(ISBLANK(INDEX('Policy Characteristics'!L:L,MATCH($C1078,'Policy Characteristics'!$C:$C,0))),"",INDEX('Policy Characteristics'!L:L,MATCH($C1078,'Policy Characteristics'!$C:$C,0)))</f>
        <v>fuel-taxes.html</v>
      </c>
    </row>
    <row r="1079" spans="1:18" x14ac:dyDescent="0.25">
      <c r="A1079" s="272" t="str">
        <f>IF(ISBLANK(INDEX('Policy Characteristics'!A:A,MATCH($C1079,'Policy Characteristics'!$C:$C,0))),"",INDEX('Policy Characteristics'!A:A,MATCH($C1079,'Policy Characteristics'!$C:$C,0)))</f>
        <v>Cross-Sector</v>
      </c>
      <c r="B1079" s="272" t="str">
        <f>IF(ISBLANK(INDEX('Policy Characteristics'!B:B,MATCH($C1079,'Policy Characteristics'!$C:$C,0))),"",INDEX('Policy Characteristics'!B:B,MATCH($C1079,'Policy Characteristics'!$C:$C,0)))</f>
        <v>Fuel Taxes</v>
      </c>
      <c r="C1079" s="278" t="str">
        <f t="shared" si="55"/>
        <v>Additional Fuel Tax Rate by Fuel</v>
      </c>
      <c r="D1079" s="6" t="s">
        <v>2523</v>
      </c>
      <c r="E1079" s="6"/>
      <c r="F1079" s="6" t="s">
        <v>2527</v>
      </c>
      <c r="G1079" s="45"/>
      <c r="H1079" s="43">
        <v>748</v>
      </c>
      <c r="I1079" s="6" t="s">
        <v>46</v>
      </c>
      <c r="J1079" s="274" t="str">
        <f>IF(ISBLANK(INDEX('Policy Characteristics'!D:D,MATCH($C1079,'Policy Characteristics'!$C:$C,0))),"",INDEX('Policy Characteristics'!D:D,MATCH($C1079,'Policy Characteristics'!$C:$C,0)))</f>
        <v>Fuel Taxes</v>
      </c>
      <c r="K1079" s="272" t="str">
        <f>IF(ISBLANK(INDEX('Policy Characteristics'!E:E,MATCH($C1079,'Policy Characteristics'!$C:$C,0))),"",INDEX('Policy Characteristics'!E:E,MATCH($C1079,'Policy Characteristics'!$C:$C,0)))</f>
        <v>cross fuel tax</v>
      </c>
      <c r="L1079" s="285">
        <f>IF(ISBLANK(INDEX('Policy Characteristics'!F:F,MATCH($C1079,'Policy Characteristics'!$C:$C,0))),"",INDEX('Policy Characteristics'!F:F,MATCH($C1079,'Policy Characteristics'!$C:$C,0)))</f>
        <v>0</v>
      </c>
      <c r="M1079" s="285">
        <f>IF(ISBLANK(INDEX('Policy Characteristics'!G:G,MATCH($C1079,'Policy Characteristics'!$C:$C,0))),"",INDEX('Policy Characteristics'!G:G,MATCH($C1079,'Policy Characteristics'!$C:$C,0)))</f>
        <v>0.2</v>
      </c>
      <c r="N1079" s="285">
        <f>IF(ISBLANK(INDEX('Policy Characteristics'!H:H,MATCH($C1079,'Policy Characteristics'!$C:$C,0))),"",INDEX('Policy Characteristics'!H:H,MATCH($C1079,'Policy Characteristics'!$C:$C,0)))</f>
        <v>5.0000000000000001E-3</v>
      </c>
      <c r="O1079" s="272" t="str">
        <f>IF(ISBLANK(INDEX('Policy Characteristics'!I:I,MATCH($C1079,'Policy Characteristics'!$C:$C,0))),"",INDEX('Policy Characteristics'!I:I,MATCH($C1079,'Policy Characteristics'!$C:$C,0)))</f>
        <v>% of Reference Case price</v>
      </c>
      <c r="P1079" s="272"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272" t="str">
        <f>IF(ISBLANK(INDEX('Policy Characteristics'!K:K,MATCH($C1079,'Policy Characteristics'!$C:$C,0))),"",INDEX('Policy Characteristics'!K:K,MATCH($C1079,'Policy Characteristics'!$C:$C,0)))</f>
        <v>fuels.html#fuel-taxes</v>
      </c>
      <c r="R1079" s="272" t="str">
        <f>IF(ISBLANK(INDEX('Policy Characteristics'!L:L,MATCH($C1079,'Policy Characteristics'!$C:$C,0))),"",INDEX('Policy Characteristics'!L:L,MATCH($C1079,'Policy Characteristics'!$C:$C,0)))</f>
        <v>fuel-taxes.html</v>
      </c>
    </row>
    <row r="1080" spans="1:18" x14ac:dyDescent="0.25">
      <c r="A1080" s="272" t="str">
        <f>IF(ISBLANK(INDEX('Policy Characteristics'!A:A,MATCH($C1080,'Policy Characteristics'!$C:$C,0))),"",INDEX('Policy Characteristics'!A:A,MATCH($C1080,'Policy Characteristics'!$C:$C,0)))</f>
        <v>Cross-Sector</v>
      </c>
      <c r="B1080" s="272" t="str">
        <f>IF(ISBLANK(INDEX('Policy Characteristics'!B:B,MATCH($C1080,'Policy Characteristics'!$C:$C,0))),"",INDEX('Policy Characteristics'!B:B,MATCH($C1080,'Policy Characteristics'!$C:$C,0)))</f>
        <v>Fuel Taxes</v>
      </c>
      <c r="C1080" s="278" t="str">
        <f t="shared" si="55"/>
        <v>Additional Fuel Tax Rate by Fuel</v>
      </c>
      <c r="D1080" s="6" t="s">
        <v>2524</v>
      </c>
      <c r="E1080" s="6"/>
      <c r="F1080" s="6" t="s">
        <v>2528</v>
      </c>
      <c r="G1080" s="45"/>
      <c r="H1080" s="43">
        <v>749</v>
      </c>
      <c r="I1080" s="6" t="s">
        <v>46</v>
      </c>
      <c r="J1080" s="274" t="str">
        <f>IF(ISBLANK(INDEX('Policy Characteristics'!D:D,MATCH($C1080,'Policy Characteristics'!$C:$C,0))),"",INDEX('Policy Characteristics'!D:D,MATCH($C1080,'Policy Characteristics'!$C:$C,0)))</f>
        <v>Fuel Taxes</v>
      </c>
      <c r="K1080" s="272" t="str">
        <f>IF(ISBLANK(INDEX('Policy Characteristics'!E:E,MATCH($C1080,'Policy Characteristics'!$C:$C,0))),"",INDEX('Policy Characteristics'!E:E,MATCH($C1080,'Policy Characteristics'!$C:$C,0)))</f>
        <v>cross fuel tax</v>
      </c>
      <c r="L1080" s="285">
        <f>IF(ISBLANK(INDEX('Policy Characteristics'!F:F,MATCH($C1080,'Policy Characteristics'!$C:$C,0))),"",INDEX('Policy Characteristics'!F:F,MATCH($C1080,'Policy Characteristics'!$C:$C,0)))</f>
        <v>0</v>
      </c>
      <c r="M1080" s="285">
        <f>IF(ISBLANK(INDEX('Policy Characteristics'!G:G,MATCH($C1080,'Policy Characteristics'!$C:$C,0))),"",INDEX('Policy Characteristics'!G:G,MATCH($C1080,'Policy Characteristics'!$C:$C,0)))</f>
        <v>0.2</v>
      </c>
      <c r="N1080" s="285">
        <f>IF(ISBLANK(INDEX('Policy Characteristics'!H:H,MATCH($C1080,'Policy Characteristics'!$C:$C,0))),"",INDEX('Policy Characteristics'!H:H,MATCH($C1080,'Policy Characteristics'!$C:$C,0)))</f>
        <v>5.0000000000000001E-3</v>
      </c>
      <c r="O1080" s="272" t="str">
        <f>IF(ISBLANK(INDEX('Policy Characteristics'!I:I,MATCH($C1080,'Policy Characteristics'!$C:$C,0))),"",INDEX('Policy Characteristics'!I:I,MATCH($C1080,'Policy Characteristics'!$C:$C,0)))</f>
        <v>% of Reference Case price</v>
      </c>
      <c r="P1080" s="272"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272" t="str">
        <f>IF(ISBLANK(INDEX('Policy Characteristics'!K:K,MATCH($C1080,'Policy Characteristics'!$C:$C,0))),"",INDEX('Policy Characteristics'!K:K,MATCH($C1080,'Policy Characteristics'!$C:$C,0)))</f>
        <v>fuels.html#fuel-taxes</v>
      </c>
      <c r="R1080" s="272" t="str">
        <f>IF(ISBLANK(INDEX('Policy Characteristics'!L:L,MATCH($C1080,'Policy Characteristics'!$C:$C,0))),"",INDEX('Policy Characteristics'!L:L,MATCH($C1080,'Policy Characteristics'!$C:$C,0)))</f>
        <v>fuel-taxes.html</v>
      </c>
    </row>
    <row r="1081" spans="1:18" x14ac:dyDescent="0.25">
      <c r="A1081" s="272" t="str">
        <f>IF(ISBLANK(INDEX('Policy Characteristics'!A:A,MATCH($C1081,'Policy Characteristics'!$C:$C,0))),"",INDEX('Policy Characteristics'!A:A,MATCH($C1081,'Policy Characteristics'!$C:$C,0)))</f>
        <v>Research and Development</v>
      </c>
      <c r="B1081" s="272" t="str">
        <f>IF(ISBLANK(INDEX('Policy Characteristics'!B:B,MATCH($C1081,'Policy Characteristics'!$C:$C,0))),"",INDEX('Policy Characteristics'!B:B,MATCH($C1081,'Policy Characteristics'!$C:$C,0)))</f>
        <v>Capital Cost Reduction</v>
      </c>
      <c r="C1081" s="275" t="s">
        <v>306</v>
      </c>
      <c r="D1081" s="44" t="s">
        <v>118</v>
      </c>
      <c r="E1081" s="44"/>
      <c r="F1081" s="44" t="s">
        <v>336</v>
      </c>
      <c r="G1081" s="44"/>
      <c r="H1081" s="43">
        <v>85</v>
      </c>
      <c r="I1081" s="44" t="s">
        <v>45</v>
      </c>
      <c r="J1081" s="274" t="str">
        <f>IF(ISBLANK(INDEX('Policy Characteristics'!D:D,MATCH($C1081,'Policy Characteristics'!$C:$C,0))),"",INDEX('Policy Characteristics'!D:D,MATCH($C1081,'Policy Characteristics'!$C:$C,0)))</f>
        <v>R&amp;D Capital Cost Reductions</v>
      </c>
      <c r="K1081" s="272" t="str">
        <f>IF(ISBLANK(INDEX('Policy Characteristics'!E:E,MATCH($C1081,'Policy Characteristics'!$C:$C,0))),"",INDEX('Policy Characteristics'!E:E,MATCH($C1081,'Policy Characteristics'!$C:$C,0)))</f>
        <v>RnD building capital cost reduction</v>
      </c>
      <c r="L1081" s="285">
        <f>IF(ISBLANK(INDEX('Policy Characteristics'!F:F,MATCH($C1081,'Policy Characteristics'!$C:$C,0))),"",INDEX('Policy Characteristics'!F:F,MATCH($C1081,'Policy Characteristics'!$C:$C,0)))</f>
        <v>0</v>
      </c>
      <c r="M1081" s="285">
        <f>IF(ISBLANK(INDEX('Policy Characteristics'!G:G,MATCH($C1081,'Policy Characteristics'!$C:$C,0))),"",INDEX('Policy Characteristics'!G:G,MATCH($C1081,'Policy Characteristics'!$C:$C,0)))</f>
        <v>0.4</v>
      </c>
      <c r="N1081" s="285">
        <f>IF(ISBLANK(INDEX('Policy Characteristics'!H:H,MATCH($C1081,'Policy Characteristics'!$C:$C,0))),"",INDEX('Policy Characteristics'!H:H,MATCH($C1081,'Policy Characteristics'!$C:$C,0)))</f>
        <v>0.01</v>
      </c>
      <c r="O1081" s="272" t="str">
        <f>IF(ISBLANK(INDEX('Policy Characteristics'!I:I,MATCH($C1081,'Policy Characteristics'!$C:$C,0))),"",INDEX('Policy Characteristics'!I:I,MATCH($C1081,'Policy Characteristics'!$C:$C,0)))</f>
        <v>% reduction in cost</v>
      </c>
      <c r="P1081" s="272"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272" t="str">
        <f>IF(ISBLANK(INDEX('Policy Characteristics'!K:K,MATCH($C1081,'Policy Characteristics'!$C:$C,0))),"",INDEX('Policy Characteristics'!K:K,MATCH($C1081,'Policy Characteristics'!$C:$C,0)))</f>
        <v>architectural-design.html#rnd</v>
      </c>
      <c r="R1081" s="272" t="str">
        <f>IF(ISBLANK(INDEX('Policy Characteristics'!L:L,MATCH($C1081,'Policy Characteristics'!$C:$C,0))),"",INDEX('Policy Characteristics'!L:L,MATCH($C1081,'Policy Characteristics'!$C:$C,0)))</f>
        <v>research-and-development.html</v>
      </c>
    </row>
    <row r="1082" spans="1:18" x14ac:dyDescent="0.25">
      <c r="A1082" s="272" t="str">
        <f>IF(ISBLANK(INDEX('Policy Characteristics'!A:A,MATCH($C1082,'Policy Characteristics'!$C:$C,0))),"",INDEX('Policy Characteristics'!A:A,MATCH($C1082,'Policy Characteristics'!$C:$C,0)))</f>
        <v>Research and Development</v>
      </c>
      <c r="B1082" s="272" t="str">
        <f>IF(ISBLANK(INDEX('Policy Characteristics'!B:B,MATCH($C1082,'Policy Characteristics'!$C:$C,0))),"",INDEX('Policy Characteristics'!B:B,MATCH($C1082,'Policy Characteristics'!$C:$C,0)))</f>
        <v>Capital Cost Reduction</v>
      </c>
      <c r="C1082" s="274" t="str">
        <f t="shared" ref="C1082:C1086" si="56">C$1081</f>
        <v>RnD Building Capital Cost Perc Reduction</v>
      </c>
      <c r="D1082" s="44" t="s">
        <v>119</v>
      </c>
      <c r="E1082" s="44"/>
      <c r="F1082" s="44" t="s">
        <v>337</v>
      </c>
      <c r="G1082" s="44"/>
      <c r="H1082" s="43">
        <v>86</v>
      </c>
      <c r="I1082" s="44" t="s">
        <v>45</v>
      </c>
      <c r="J1082" s="274" t="str">
        <f>IF(ISBLANK(INDEX('Policy Characteristics'!D:D,MATCH($C1082,'Policy Characteristics'!$C:$C,0))),"",INDEX('Policy Characteristics'!D:D,MATCH($C1082,'Policy Characteristics'!$C:$C,0)))</f>
        <v>R&amp;D Capital Cost Reductions</v>
      </c>
      <c r="K1082" s="272" t="str">
        <f>IF(ISBLANK(INDEX('Policy Characteristics'!E:E,MATCH($C1082,'Policy Characteristics'!$C:$C,0))),"",INDEX('Policy Characteristics'!E:E,MATCH($C1082,'Policy Characteristics'!$C:$C,0)))</f>
        <v>RnD building capital cost reduction</v>
      </c>
      <c r="L1082" s="285">
        <f>IF(ISBLANK(INDEX('Policy Characteristics'!F:F,MATCH($C1082,'Policy Characteristics'!$C:$C,0))),"",INDEX('Policy Characteristics'!F:F,MATCH($C1082,'Policy Characteristics'!$C:$C,0)))</f>
        <v>0</v>
      </c>
      <c r="M1082" s="285">
        <f>IF(ISBLANK(INDEX('Policy Characteristics'!G:G,MATCH($C1082,'Policy Characteristics'!$C:$C,0))),"",INDEX('Policy Characteristics'!G:G,MATCH($C1082,'Policy Characteristics'!$C:$C,0)))</f>
        <v>0.4</v>
      </c>
      <c r="N1082" s="285">
        <f>IF(ISBLANK(INDEX('Policy Characteristics'!H:H,MATCH($C1082,'Policy Characteristics'!$C:$C,0))),"",INDEX('Policy Characteristics'!H:H,MATCH($C1082,'Policy Characteristics'!$C:$C,0)))</f>
        <v>0.01</v>
      </c>
      <c r="O1082" s="272" t="str">
        <f>IF(ISBLANK(INDEX('Policy Characteristics'!I:I,MATCH($C1082,'Policy Characteristics'!$C:$C,0))),"",INDEX('Policy Characteristics'!I:I,MATCH($C1082,'Policy Characteristics'!$C:$C,0)))</f>
        <v>% reduction in cost</v>
      </c>
      <c r="P1082" s="272"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272" t="str">
        <f>IF(ISBLANK(INDEX('Policy Characteristics'!K:K,MATCH($C1082,'Policy Characteristics'!$C:$C,0))),"",INDEX('Policy Characteristics'!K:K,MATCH($C1082,'Policy Characteristics'!$C:$C,0)))</f>
        <v>architectural-design.html#rnd</v>
      </c>
      <c r="R1082" s="272" t="str">
        <f>IF(ISBLANK(INDEX('Policy Characteristics'!L:L,MATCH($C1082,'Policy Characteristics'!$C:$C,0))),"",INDEX('Policy Characteristics'!L:L,MATCH($C1082,'Policy Characteristics'!$C:$C,0)))</f>
        <v>research-and-development.html</v>
      </c>
    </row>
    <row r="1083" spans="1:18" x14ac:dyDescent="0.25">
      <c r="A1083" s="272" t="str">
        <f>IF(ISBLANK(INDEX('Policy Characteristics'!A:A,MATCH($C1083,'Policy Characteristics'!$C:$C,0))),"",INDEX('Policy Characteristics'!A:A,MATCH($C1083,'Policy Characteristics'!$C:$C,0)))</f>
        <v>Research and Development</v>
      </c>
      <c r="B1083" s="272" t="str">
        <f>IF(ISBLANK(INDEX('Policy Characteristics'!B:B,MATCH($C1083,'Policy Characteristics'!$C:$C,0))),"",INDEX('Policy Characteristics'!B:B,MATCH($C1083,'Policy Characteristics'!$C:$C,0)))</f>
        <v>Capital Cost Reduction</v>
      </c>
      <c r="C1083" s="274" t="str">
        <f t="shared" si="56"/>
        <v>RnD Building Capital Cost Perc Reduction</v>
      </c>
      <c r="D1083" s="44" t="s">
        <v>120</v>
      </c>
      <c r="E1083" s="44"/>
      <c r="F1083" s="44" t="s">
        <v>338</v>
      </c>
      <c r="G1083" s="44"/>
      <c r="H1083" s="43">
        <v>87</v>
      </c>
      <c r="I1083" s="44" t="s">
        <v>45</v>
      </c>
      <c r="J1083" s="274" t="str">
        <f>IF(ISBLANK(INDEX('Policy Characteristics'!D:D,MATCH($C1083,'Policy Characteristics'!$C:$C,0))),"",INDEX('Policy Characteristics'!D:D,MATCH($C1083,'Policy Characteristics'!$C:$C,0)))</f>
        <v>R&amp;D Capital Cost Reductions</v>
      </c>
      <c r="K1083" s="272" t="str">
        <f>IF(ISBLANK(INDEX('Policy Characteristics'!E:E,MATCH($C1083,'Policy Characteristics'!$C:$C,0))),"",INDEX('Policy Characteristics'!E:E,MATCH($C1083,'Policy Characteristics'!$C:$C,0)))</f>
        <v>RnD building capital cost reduction</v>
      </c>
      <c r="L1083" s="285">
        <f>IF(ISBLANK(INDEX('Policy Characteristics'!F:F,MATCH($C1083,'Policy Characteristics'!$C:$C,0))),"",INDEX('Policy Characteristics'!F:F,MATCH($C1083,'Policy Characteristics'!$C:$C,0)))</f>
        <v>0</v>
      </c>
      <c r="M1083" s="285">
        <f>IF(ISBLANK(INDEX('Policy Characteristics'!G:G,MATCH($C1083,'Policy Characteristics'!$C:$C,0))),"",INDEX('Policy Characteristics'!G:G,MATCH($C1083,'Policy Characteristics'!$C:$C,0)))</f>
        <v>0.4</v>
      </c>
      <c r="N1083" s="285">
        <f>IF(ISBLANK(INDEX('Policy Characteristics'!H:H,MATCH($C1083,'Policy Characteristics'!$C:$C,0))),"",INDEX('Policy Characteristics'!H:H,MATCH($C1083,'Policy Characteristics'!$C:$C,0)))</f>
        <v>0.01</v>
      </c>
      <c r="O1083" s="272" t="str">
        <f>IF(ISBLANK(INDEX('Policy Characteristics'!I:I,MATCH($C1083,'Policy Characteristics'!$C:$C,0))),"",INDEX('Policy Characteristics'!I:I,MATCH($C1083,'Policy Characteristics'!$C:$C,0)))</f>
        <v>% reduction in cost</v>
      </c>
      <c r="P1083" s="272"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272" t="str">
        <f>IF(ISBLANK(INDEX('Policy Characteristics'!K:K,MATCH($C1083,'Policy Characteristics'!$C:$C,0))),"",INDEX('Policy Characteristics'!K:K,MATCH($C1083,'Policy Characteristics'!$C:$C,0)))</f>
        <v>architectural-design.html#rnd</v>
      </c>
      <c r="R1083" s="272" t="str">
        <f>IF(ISBLANK(INDEX('Policy Characteristics'!L:L,MATCH($C1083,'Policy Characteristics'!$C:$C,0))),"",INDEX('Policy Characteristics'!L:L,MATCH($C1083,'Policy Characteristics'!$C:$C,0)))</f>
        <v>research-and-development.html</v>
      </c>
    </row>
    <row r="1084" spans="1:18" x14ac:dyDescent="0.25">
      <c r="A1084" s="272" t="str">
        <f>IF(ISBLANK(INDEX('Policy Characteristics'!A:A,MATCH($C1084,'Policy Characteristics'!$C:$C,0))),"",INDEX('Policy Characteristics'!A:A,MATCH($C1084,'Policy Characteristics'!$C:$C,0)))</f>
        <v>Research and Development</v>
      </c>
      <c r="B1084" s="272" t="str">
        <f>IF(ISBLANK(INDEX('Policy Characteristics'!B:B,MATCH($C1084,'Policy Characteristics'!$C:$C,0))),"",INDEX('Policy Characteristics'!B:B,MATCH($C1084,'Policy Characteristics'!$C:$C,0)))</f>
        <v>Capital Cost Reduction</v>
      </c>
      <c r="C1084" s="274" t="str">
        <f t="shared" si="56"/>
        <v>RnD Building Capital Cost Perc Reduction</v>
      </c>
      <c r="D1084" s="44" t="s">
        <v>121</v>
      </c>
      <c r="E1084" s="44"/>
      <c r="F1084" s="44" t="s">
        <v>339</v>
      </c>
      <c r="G1084" s="44"/>
      <c r="H1084" s="43">
        <v>88</v>
      </c>
      <c r="I1084" s="44" t="s">
        <v>45</v>
      </c>
      <c r="J1084" s="274" t="str">
        <f>IF(ISBLANK(INDEX('Policy Characteristics'!D:D,MATCH($C1084,'Policy Characteristics'!$C:$C,0))),"",INDEX('Policy Characteristics'!D:D,MATCH($C1084,'Policy Characteristics'!$C:$C,0)))</f>
        <v>R&amp;D Capital Cost Reductions</v>
      </c>
      <c r="K1084" s="272" t="str">
        <f>IF(ISBLANK(INDEX('Policy Characteristics'!E:E,MATCH($C1084,'Policy Characteristics'!$C:$C,0))),"",INDEX('Policy Characteristics'!E:E,MATCH($C1084,'Policy Characteristics'!$C:$C,0)))</f>
        <v>RnD building capital cost reduction</v>
      </c>
      <c r="L1084" s="285">
        <f>IF(ISBLANK(INDEX('Policy Characteristics'!F:F,MATCH($C1084,'Policy Characteristics'!$C:$C,0))),"",INDEX('Policy Characteristics'!F:F,MATCH($C1084,'Policy Characteristics'!$C:$C,0)))</f>
        <v>0</v>
      </c>
      <c r="M1084" s="285">
        <f>IF(ISBLANK(INDEX('Policy Characteristics'!G:G,MATCH($C1084,'Policy Characteristics'!$C:$C,0))),"",INDEX('Policy Characteristics'!G:G,MATCH($C1084,'Policy Characteristics'!$C:$C,0)))</f>
        <v>0.4</v>
      </c>
      <c r="N1084" s="285">
        <f>IF(ISBLANK(INDEX('Policy Characteristics'!H:H,MATCH($C1084,'Policy Characteristics'!$C:$C,0))),"",INDEX('Policy Characteristics'!H:H,MATCH($C1084,'Policy Characteristics'!$C:$C,0)))</f>
        <v>0.01</v>
      </c>
      <c r="O1084" s="272" t="str">
        <f>IF(ISBLANK(INDEX('Policy Characteristics'!I:I,MATCH($C1084,'Policy Characteristics'!$C:$C,0))),"",INDEX('Policy Characteristics'!I:I,MATCH($C1084,'Policy Characteristics'!$C:$C,0)))</f>
        <v>% reduction in cost</v>
      </c>
      <c r="P1084" s="272"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272" t="str">
        <f>IF(ISBLANK(INDEX('Policy Characteristics'!K:K,MATCH($C1084,'Policy Characteristics'!$C:$C,0))),"",INDEX('Policy Characteristics'!K:K,MATCH($C1084,'Policy Characteristics'!$C:$C,0)))</f>
        <v>architectural-design.html#rnd</v>
      </c>
      <c r="R1084" s="272" t="str">
        <f>IF(ISBLANK(INDEX('Policy Characteristics'!L:L,MATCH($C1084,'Policy Characteristics'!$C:$C,0))),"",INDEX('Policy Characteristics'!L:L,MATCH($C1084,'Policy Characteristics'!$C:$C,0)))</f>
        <v>research-and-development.html</v>
      </c>
    </row>
    <row r="1085" spans="1:18" x14ac:dyDescent="0.25">
      <c r="A1085" s="272" t="str">
        <f>IF(ISBLANK(INDEX('Policy Characteristics'!A:A,MATCH($C1085,'Policy Characteristics'!$C:$C,0))),"",INDEX('Policy Characteristics'!A:A,MATCH($C1085,'Policy Characteristics'!$C:$C,0)))</f>
        <v>Research and Development</v>
      </c>
      <c r="B1085" s="272" t="str">
        <f>IF(ISBLANK(INDEX('Policy Characteristics'!B:B,MATCH($C1085,'Policy Characteristics'!$C:$C,0))),"",INDEX('Policy Characteristics'!B:B,MATCH($C1085,'Policy Characteristics'!$C:$C,0)))</f>
        <v>Capital Cost Reduction</v>
      </c>
      <c r="C1085" s="274" t="str">
        <f t="shared" si="56"/>
        <v>RnD Building Capital Cost Perc Reduction</v>
      </c>
      <c r="D1085" s="44" t="s">
        <v>122</v>
      </c>
      <c r="E1085" s="44"/>
      <c r="F1085" s="44" t="s">
        <v>340</v>
      </c>
      <c r="G1085" s="44"/>
      <c r="H1085" s="43">
        <v>89</v>
      </c>
      <c r="I1085" s="44" t="s">
        <v>45</v>
      </c>
      <c r="J1085" s="274" t="str">
        <f>IF(ISBLANK(INDEX('Policy Characteristics'!D:D,MATCH($C1085,'Policy Characteristics'!$C:$C,0))),"",INDEX('Policy Characteristics'!D:D,MATCH($C1085,'Policy Characteristics'!$C:$C,0)))</f>
        <v>R&amp;D Capital Cost Reductions</v>
      </c>
      <c r="K1085" s="272" t="str">
        <f>IF(ISBLANK(INDEX('Policy Characteristics'!E:E,MATCH($C1085,'Policy Characteristics'!$C:$C,0))),"",INDEX('Policy Characteristics'!E:E,MATCH($C1085,'Policy Characteristics'!$C:$C,0)))</f>
        <v>RnD building capital cost reduction</v>
      </c>
      <c r="L1085" s="285">
        <f>IF(ISBLANK(INDEX('Policy Characteristics'!F:F,MATCH($C1085,'Policy Characteristics'!$C:$C,0))),"",INDEX('Policy Characteristics'!F:F,MATCH($C1085,'Policy Characteristics'!$C:$C,0)))</f>
        <v>0</v>
      </c>
      <c r="M1085" s="285">
        <f>IF(ISBLANK(INDEX('Policy Characteristics'!G:G,MATCH($C1085,'Policy Characteristics'!$C:$C,0))),"",INDEX('Policy Characteristics'!G:G,MATCH($C1085,'Policy Characteristics'!$C:$C,0)))</f>
        <v>0.4</v>
      </c>
      <c r="N1085" s="285">
        <f>IF(ISBLANK(INDEX('Policy Characteristics'!H:H,MATCH($C1085,'Policy Characteristics'!$C:$C,0))),"",INDEX('Policy Characteristics'!H:H,MATCH($C1085,'Policy Characteristics'!$C:$C,0)))</f>
        <v>0.01</v>
      </c>
      <c r="O1085" s="272" t="str">
        <f>IF(ISBLANK(INDEX('Policy Characteristics'!I:I,MATCH($C1085,'Policy Characteristics'!$C:$C,0))),"",INDEX('Policy Characteristics'!I:I,MATCH($C1085,'Policy Characteristics'!$C:$C,0)))</f>
        <v>% reduction in cost</v>
      </c>
      <c r="P1085" s="272"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272" t="str">
        <f>IF(ISBLANK(INDEX('Policy Characteristics'!K:K,MATCH($C1085,'Policy Characteristics'!$C:$C,0))),"",INDEX('Policy Characteristics'!K:K,MATCH($C1085,'Policy Characteristics'!$C:$C,0)))</f>
        <v>architectural-design.html#rnd</v>
      </c>
      <c r="R1085" s="272" t="str">
        <f>IF(ISBLANK(INDEX('Policy Characteristics'!L:L,MATCH($C1085,'Policy Characteristics'!$C:$C,0))),"",INDEX('Policy Characteristics'!L:L,MATCH($C1085,'Policy Characteristics'!$C:$C,0)))</f>
        <v>research-and-development.html</v>
      </c>
    </row>
    <row r="1086" spans="1:18" x14ac:dyDescent="0.25">
      <c r="A1086" s="272" t="str">
        <f>IF(ISBLANK(INDEX('Policy Characteristics'!A:A,MATCH($C1086,'Policy Characteristics'!$C:$C,0))),"",INDEX('Policy Characteristics'!A:A,MATCH($C1086,'Policy Characteristics'!$C:$C,0)))</f>
        <v>Research and Development</v>
      </c>
      <c r="B1086" s="272" t="str">
        <f>IF(ISBLANK(INDEX('Policy Characteristics'!B:B,MATCH($C1086,'Policy Characteristics'!$C:$C,0))),"",INDEX('Policy Characteristics'!B:B,MATCH($C1086,'Policy Characteristics'!$C:$C,0)))</f>
        <v>Capital Cost Reduction</v>
      </c>
      <c r="C1086" s="274" t="str">
        <f t="shared" si="56"/>
        <v>RnD Building Capital Cost Perc Reduction</v>
      </c>
      <c r="D1086" s="44" t="s">
        <v>123</v>
      </c>
      <c r="E1086" s="44"/>
      <c r="F1086" s="44" t="s">
        <v>341</v>
      </c>
      <c r="G1086" s="44"/>
      <c r="H1086" s="43">
        <v>90</v>
      </c>
      <c r="I1086" s="44" t="s">
        <v>45</v>
      </c>
      <c r="J1086" s="274" t="str">
        <f>IF(ISBLANK(INDEX('Policy Characteristics'!D:D,MATCH($C1086,'Policy Characteristics'!$C:$C,0))),"",INDEX('Policy Characteristics'!D:D,MATCH($C1086,'Policy Characteristics'!$C:$C,0)))</f>
        <v>R&amp;D Capital Cost Reductions</v>
      </c>
      <c r="K1086" s="272" t="str">
        <f>IF(ISBLANK(INDEX('Policy Characteristics'!E:E,MATCH($C1086,'Policy Characteristics'!$C:$C,0))),"",INDEX('Policy Characteristics'!E:E,MATCH($C1086,'Policy Characteristics'!$C:$C,0)))</f>
        <v>RnD building capital cost reduction</v>
      </c>
      <c r="L1086" s="285">
        <f>IF(ISBLANK(INDEX('Policy Characteristics'!F:F,MATCH($C1086,'Policy Characteristics'!$C:$C,0))),"",INDEX('Policy Characteristics'!F:F,MATCH($C1086,'Policy Characteristics'!$C:$C,0)))</f>
        <v>0</v>
      </c>
      <c r="M1086" s="285">
        <f>IF(ISBLANK(INDEX('Policy Characteristics'!G:G,MATCH($C1086,'Policy Characteristics'!$C:$C,0))),"",INDEX('Policy Characteristics'!G:G,MATCH($C1086,'Policy Characteristics'!$C:$C,0)))</f>
        <v>0.4</v>
      </c>
      <c r="N1086" s="285">
        <f>IF(ISBLANK(INDEX('Policy Characteristics'!H:H,MATCH($C1086,'Policy Characteristics'!$C:$C,0))),"",INDEX('Policy Characteristics'!H:H,MATCH($C1086,'Policy Characteristics'!$C:$C,0)))</f>
        <v>0.01</v>
      </c>
      <c r="O1086" s="272" t="str">
        <f>IF(ISBLANK(INDEX('Policy Characteristics'!I:I,MATCH($C1086,'Policy Characteristics'!$C:$C,0))),"",INDEX('Policy Characteristics'!I:I,MATCH($C1086,'Policy Characteristics'!$C:$C,0)))</f>
        <v>% reduction in cost</v>
      </c>
      <c r="P1086" s="272"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272" t="str">
        <f>IF(ISBLANK(INDEX('Policy Characteristics'!K:K,MATCH($C1086,'Policy Characteristics'!$C:$C,0))),"",INDEX('Policy Characteristics'!K:K,MATCH($C1086,'Policy Characteristics'!$C:$C,0)))</f>
        <v>architectural-design.html#rnd</v>
      </c>
      <c r="R1086" s="272" t="str">
        <f>IF(ISBLANK(INDEX('Policy Characteristics'!L:L,MATCH($C1086,'Policy Characteristics'!$C:$C,0))),"",INDEX('Policy Characteristics'!L:L,MATCH($C1086,'Policy Characteristics'!$C:$C,0)))</f>
        <v>research-and-development.html</v>
      </c>
    </row>
    <row r="1087" spans="1:18" x14ac:dyDescent="0.25">
      <c r="A1087" s="272" t="str">
        <f>IF(ISBLANK(INDEX('Policy Characteristics'!A:A,MATCH($C1087,'Policy Characteristics'!$C:$C,0))),"",INDEX('Policy Characteristics'!A:A,MATCH($C1087,'Policy Characteristics'!$C:$C,0)))</f>
        <v>Research and Development</v>
      </c>
      <c r="B1087" s="272" t="str">
        <f>IF(ISBLANK(INDEX('Policy Characteristics'!B:B,MATCH($C1087,'Policy Characteristics'!$C:$C,0))),"",INDEX('Policy Characteristics'!B:B,MATCH($C1087,'Policy Characteristics'!$C:$C,0)))</f>
        <v>Capital Cost Reduction</v>
      </c>
      <c r="C1087" s="275" t="s">
        <v>307</v>
      </c>
      <c r="D1087" s="44"/>
      <c r="E1087" s="44"/>
      <c r="F1087" s="44" t="s">
        <v>28</v>
      </c>
      <c r="G1087" s="44"/>
      <c r="H1087" s="43">
        <v>91</v>
      </c>
      <c r="I1087" s="44" t="s">
        <v>45</v>
      </c>
      <c r="J1087" s="274" t="str">
        <f>IF(ISBLANK(INDEX('Policy Characteristics'!D:D,MATCH($C1087,'Policy Characteristics'!$C:$C,0))),"",INDEX('Policy Characteristics'!D:D,MATCH($C1087,'Policy Characteristics'!$C:$C,0)))</f>
        <v>R&amp;D Capital Cost Reductions</v>
      </c>
      <c r="K1087" s="272" t="str">
        <f>IF(ISBLANK(INDEX('Policy Characteristics'!E:E,MATCH($C1087,'Policy Characteristics'!$C:$C,0))),"",INDEX('Policy Characteristics'!E:E,MATCH($C1087,'Policy Characteristics'!$C:$C,0)))</f>
        <v>RnD CCS capital cost reduction</v>
      </c>
      <c r="L1087" s="285">
        <f>IF(ISBLANK(INDEX('Policy Characteristics'!F:F,MATCH($C1087,'Policy Characteristics'!$C:$C,0))),"",INDEX('Policy Characteristics'!F:F,MATCH($C1087,'Policy Characteristics'!$C:$C,0)))</f>
        <v>0</v>
      </c>
      <c r="M1087" s="285">
        <f>IF(ISBLANK(INDEX('Policy Characteristics'!G:G,MATCH($C1087,'Policy Characteristics'!$C:$C,0))),"",INDEX('Policy Characteristics'!G:G,MATCH($C1087,'Policy Characteristics'!$C:$C,0)))</f>
        <v>0.4</v>
      </c>
      <c r="N1087" s="285">
        <f>IF(ISBLANK(INDEX('Policy Characteristics'!H:H,MATCH($C1087,'Policy Characteristics'!$C:$C,0))),"",INDEX('Policy Characteristics'!H:H,MATCH($C1087,'Policy Characteristics'!$C:$C,0)))</f>
        <v>0.01</v>
      </c>
      <c r="O1087" s="272" t="str">
        <f>IF(ISBLANK(INDEX('Policy Characteristics'!I:I,MATCH($C1087,'Policy Characteristics'!$C:$C,0))),"",INDEX('Policy Characteristics'!I:I,MATCH($C1087,'Policy Characteristics'!$C:$C,0)))</f>
        <v>% reduction in cost</v>
      </c>
      <c r="P1087" s="272"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72" t="str">
        <f>IF(ISBLANK(INDEX('Policy Characteristics'!K:K,MATCH($C1087,'Policy Characteristics'!$C:$C,0))),"",INDEX('Policy Characteristics'!K:K,MATCH($C1087,'Policy Characteristics'!$C:$C,0)))</f>
        <v>architectural-design.html#rnd</v>
      </c>
      <c r="R1087" s="272" t="str">
        <f>IF(ISBLANK(INDEX('Policy Characteristics'!L:L,MATCH($C1087,'Policy Characteristics'!$C:$C,0))),"",INDEX('Policy Characteristics'!L:L,MATCH($C1087,'Policy Characteristics'!$C:$C,0)))</f>
        <v>research-and-development.html</v>
      </c>
    </row>
    <row r="1088" spans="1:18" x14ac:dyDescent="0.25">
      <c r="A1088" s="272" t="str">
        <f>IF(ISBLANK(INDEX('Policy Characteristics'!A:A,MATCH($C1088,'Policy Characteristics'!$C:$C,0))),"",INDEX('Policy Characteristics'!A:A,MATCH($C1088,'Policy Characteristics'!$C:$C,0)))</f>
        <v>Research and Development</v>
      </c>
      <c r="B1088" s="272" t="str">
        <f>IF(ISBLANK(INDEX('Policy Characteristics'!B:B,MATCH($C1088,'Policy Characteristics'!$C:$C,0))),"",INDEX('Policy Characteristics'!B:B,MATCH($C1088,'Policy Characteristics'!$C:$C,0)))</f>
        <v>Capital Cost Reduction</v>
      </c>
      <c r="C1088" s="275" t="s">
        <v>308</v>
      </c>
      <c r="D1088" s="44" t="s">
        <v>471</v>
      </c>
      <c r="E1088" s="44"/>
      <c r="F1088" s="6" t="s">
        <v>474</v>
      </c>
      <c r="G1088" s="44"/>
      <c r="H1088" s="43">
        <v>92</v>
      </c>
      <c r="I1088" s="44" t="s">
        <v>45</v>
      </c>
      <c r="J1088" s="274" t="str">
        <f>IF(ISBLANK(INDEX('Policy Characteristics'!D:D,MATCH($C1088,'Policy Characteristics'!$C:$C,0))),"",INDEX('Policy Characteristics'!D:D,MATCH($C1088,'Policy Characteristics'!$C:$C,0)))</f>
        <v>R&amp;D Capital Cost Reductions</v>
      </c>
      <c r="K1088" s="272" t="str">
        <f>IF(ISBLANK(INDEX('Policy Characteristics'!E:E,MATCH($C1088,'Policy Characteristics'!$C:$C,0))),"",INDEX('Policy Characteristics'!E:E,MATCH($C1088,'Policy Characteristics'!$C:$C,0)))</f>
        <v>RnD electricity capital cost reduction</v>
      </c>
      <c r="L1088" s="285">
        <f>IF(ISBLANK(INDEX('Policy Characteristics'!F:F,MATCH($C1088,'Policy Characteristics'!$C:$C,0))),"",INDEX('Policy Characteristics'!F:F,MATCH($C1088,'Policy Characteristics'!$C:$C,0)))</f>
        <v>0</v>
      </c>
      <c r="M1088" s="285">
        <f>IF(ISBLANK(INDEX('Policy Characteristics'!G:G,MATCH($C1088,'Policy Characteristics'!$C:$C,0))),"",INDEX('Policy Characteristics'!G:G,MATCH($C1088,'Policy Characteristics'!$C:$C,0)))</f>
        <v>0.4</v>
      </c>
      <c r="N1088" s="285">
        <f>IF(ISBLANK(INDEX('Policy Characteristics'!H:H,MATCH($C1088,'Policy Characteristics'!$C:$C,0))),"",INDEX('Policy Characteristics'!H:H,MATCH($C1088,'Policy Characteristics'!$C:$C,0)))</f>
        <v>0.01</v>
      </c>
      <c r="O1088" s="272" t="str">
        <f>IF(ISBLANK(INDEX('Policy Characteristics'!I:I,MATCH($C1088,'Policy Characteristics'!$C:$C,0))),"",INDEX('Policy Characteristics'!I:I,MATCH($C1088,'Policy Characteristics'!$C:$C,0)))</f>
        <v>% reduction in cost</v>
      </c>
      <c r="P1088" s="272"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72" t="str">
        <f>IF(ISBLANK(INDEX('Policy Characteristics'!K:K,MATCH($C1088,'Policy Characteristics'!$C:$C,0))),"",INDEX('Policy Characteristics'!K:K,MATCH($C1088,'Policy Characteristics'!$C:$C,0)))</f>
        <v>architectural-design.html#rnd</v>
      </c>
      <c r="R1088" s="272" t="str">
        <f>IF(ISBLANK(INDEX('Policy Characteristics'!L:L,MATCH($C1088,'Policy Characteristics'!$C:$C,0))),"",INDEX('Policy Characteristics'!L:L,MATCH($C1088,'Policy Characteristics'!$C:$C,0)))</f>
        <v>research-and-development.html</v>
      </c>
    </row>
    <row r="1089" spans="1:18" x14ac:dyDescent="0.25">
      <c r="A1089" s="272" t="str">
        <f>IF(ISBLANK(INDEX('Policy Characteristics'!A:A,MATCH($C1089,'Policy Characteristics'!$C:$C,0))),"",INDEX('Policy Characteristics'!A:A,MATCH($C1089,'Policy Characteristics'!$C:$C,0)))</f>
        <v>Research and Development</v>
      </c>
      <c r="B1089" s="272" t="str">
        <f>IF(ISBLANK(INDEX('Policy Characteristics'!B:B,MATCH($C1089,'Policy Characteristics'!$C:$C,0))),"",INDEX('Policy Characteristics'!B:B,MATCH($C1089,'Policy Characteristics'!$C:$C,0)))</f>
        <v>Capital Cost Reduction</v>
      </c>
      <c r="C1089" s="274" t="str">
        <f t="shared" ref="C1089:C1096" si="57">C$1088</f>
        <v>RnD Electricity Capital Cost Perc Reduction</v>
      </c>
      <c r="D1089" s="6" t="s">
        <v>326</v>
      </c>
      <c r="E1089" s="45"/>
      <c r="F1089" s="6" t="s">
        <v>2285</v>
      </c>
      <c r="G1089" s="44"/>
      <c r="H1089" s="43">
        <v>93</v>
      </c>
      <c r="I1089" s="44" t="s">
        <v>45</v>
      </c>
      <c r="J1089" s="274" t="str">
        <f>IF(ISBLANK(INDEX('Policy Characteristics'!D:D,MATCH($C1089,'Policy Characteristics'!$C:$C,0))),"",INDEX('Policy Characteristics'!D:D,MATCH($C1089,'Policy Characteristics'!$C:$C,0)))</f>
        <v>R&amp;D Capital Cost Reductions</v>
      </c>
      <c r="K1089" s="272" t="str">
        <f>IF(ISBLANK(INDEX('Policy Characteristics'!E:E,MATCH($C1089,'Policy Characteristics'!$C:$C,0))),"",INDEX('Policy Characteristics'!E:E,MATCH($C1089,'Policy Characteristics'!$C:$C,0)))</f>
        <v>RnD electricity capital cost reduction</v>
      </c>
      <c r="L1089" s="285">
        <f>IF(ISBLANK(INDEX('Policy Characteristics'!F:F,MATCH($C1089,'Policy Characteristics'!$C:$C,0))),"",INDEX('Policy Characteristics'!F:F,MATCH($C1089,'Policy Characteristics'!$C:$C,0)))</f>
        <v>0</v>
      </c>
      <c r="M1089" s="285">
        <f>IF(ISBLANK(INDEX('Policy Characteristics'!G:G,MATCH($C1089,'Policy Characteristics'!$C:$C,0))),"",INDEX('Policy Characteristics'!G:G,MATCH($C1089,'Policy Characteristics'!$C:$C,0)))</f>
        <v>0.4</v>
      </c>
      <c r="N1089" s="285">
        <f>IF(ISBLANK(INDEX('Policy Characteristics'!H:H,MATCH($C1089,'Policy Characteristics'!$C:$C,0))),"",INDEX('Policy Characteristics'!H:H,MATCH($C1089,'Policy Characteristics'!$C:$C,0)))</f>
        <v>0.01</v>
      </c>
      <c r="O1089" s="272" t="str">
        <f>IF(ISBLANK(INDEX('Policy Characteristics'!I:I,MATCH($C1089,'Policy Characteristics'!$C:$C,0))),"",INDEX('Policy Characteristics'!I:I,MATCH($C1089,'Policy Characteristics'!$C:$C,0)))</f>
        <v>% reduction in cost</v>
      </c>
      <c r="P1089" s="272"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72" t="str">
        <f>IF(ISBLANK(INDEX('Policy Characteristics'!K:K,MATCH($C1089,'Policy Characteristics'!$C:$C,0))),"",INDEX('Policy Characteristics'!K:K,MATCH($C1089,'Policy Characteristics'!$C:$C,0)))</f>
        <v>architectural-design.html#rnd</v>
      </c>
      <c r="R1089" s="272" t="str">
        <f>IF(ISBLANK(INDEX('Policy Characteristics'!L:L,MATCH($C1089,'Policy Characteristics'!$C:$C,0))),"",INDEX('Policy Characteristics'!L:L,MATCH($C1089,'Policy Characteristics'!$C:$C,0)))</f>
        <v>research-and-development.html</v>
      </c>
    </row>
    <row r="1090" spans="1:18" x14ac:dyDescent="0.25">
      <c r="A1090" s="272" t="str">
        <f>IF(ISBLANK(INDEX('Policy Characteristics'!A:A,MATCH($C1090,'Policy Characteristics'!$C:$C,0))),"",INDEX('Policy Characteristics'!A:A,MATCH($C1090,'Policy Characteristics'!$C:$C,0)))</f>
        <v>Research and Development</v>
      </c>
      <c r="B1090" s="272" t="str">
        <f>IF(ISBLANK(INDEX('Policy Characteristics'!B:B,MATCH($C1090,'Policy Characteristics'!$C:$C,0))),"",INDEX('Policy Characteristics'!B:B,MATCH($C1090,'Policy Characteristics'!$C:$C,0)))</f>
        <v>Capital Cost Reduction</v>
      </c>
      <c r="C1090" s="274" t="str">
        <f t="shared" si="57"/>
        <v>RnD Electricity Capital Cost Perc Reduction</v>
      </c>
      <c r="D1090" s="6" t="s">
        <v>77</v>
      </c>
      <c r="E1090" s="45"/>
      <c r="F1090" s="6" t="s">
        <v>342</v>
      </c>
      <c r="G1090" s="44"/>
      <c r="H1090" s="43">
        <v>94</v>
      </c>
      <c r="I1090" s="44" t="s">
        <v>45</v>
      </c>
      <c r="J1090" s="274" t="str">
        <f>IF(ISBLANK(INDEX('Policy Characteristics'!D:D,MATCH($C1090,'Policy Characteristics'!$C:$C,0))),"",INDEX('Policy Characteristics'!D:D,MATCH($C1090,'Policy Characteristics'!$C:$C,0)))</f>
        <v>R&amp;D Capital Cost Reductions</v>
      </c>
      <c r="K1090" s="272" t="str">
        <f>IF(ISBLANK(INDEX('Policy Characteristics'!E:E,MATCH($C1090,'Policy Characteristics'!$C:$C,0))),"",INDEX('Policy Characteristics'!E:E,MATCH($C1090,'Policy Characteristics'!$C:$C,0)))</f>
        <v>RnD electricity capital cost reduction</v>
      </c>
      <c r="L1090" s="285">
        <f>IF(ISBLANK(INDEX('Policy Characteristics'!F:F,MATCH($C1090,'Policy Characteristics'!$C:$C,0))),"",INDEX('Policy Characteristics'!F:F,MATCH($C1090,'Policy Characteristics'!$C:$C,0)))</f>
        <v>0</v>
      </c>
      <c r="M1090" s="285">
        <f>IF(ISBLANK(INDEX('Policy Characteristics'!G:G,MATCH($C1090,'Policy Characteristics'!$C:$C,0))),"",INDEX('Policy Characteristics'!G:G,MATCH($C1090,'Policy Characteristics'!$C:$C,0)))</f>
        <v>0.4</v>
      </c>
      <c r="N1090" s="285">
        <f>IF(ISBLANK(INDEX('Policy Characteristics'!H:H,MATCH($C1090,'Policy Characteristics'!$C:$C,0))),"",INDEX('Policy Characteristics'!H:H,MATCH($C1090,'Policy Characteristics'!$C:$C,0)))</f>
        <v>0.01</v>
      </c>
      <c r="O1090" s="272" t="str">
        <f>IF(ISBLANK(INDEX('Policy Characteristics'!I:I,MATCH($C1090,'Policy Characteristics'!$C:$C,0))),"",INDEX('Policy Characteristics'!I:I,MATCH($C1090,'Policy Characteristics'!$C:$C,0)))</f>
        <v>% reduction in cost</v>
      </c>
      <c r="P1090" s="272"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72" t="str">
        <f>IF(ISBLANK(INDEX('Policy Characteristics'!K:K,MATCH($C1090,'Policy Characteristics'!$C:$C,0))),"",INDEX('Policy Characteristics'!K:K,MATCH($C1090,'Policy Characteristics'!$C:$C,0)))</f>
        <v>architectural-design.html#rnd</v>
      </c>
      <c r="R1090" s="272" t="str">
        <f>IF(ISBLANK(INDEX('Policy Characteristics'!L:L,MATCH($C1090,'Policy Characteristics'!$C:$C,0))),"",INDEX('Policy Characteristics'!L:L,MATCH($C1090,'Policy Characteristics'!$C:$C,0)))</f>
        <v>research-and-development.html</v>
      </c>
    </row>
    <row r="1091" spans="1:18" x14ac:dyDescent="0.25">
      <c r="A1091" s="272" t="str">
        <f>IF(ISBLANK(INDEX('Policy Characteristics'!A:A,MATCH($C1091,'Policy Characteristics'!$C:$C,0))),"",INDEX('Policy Characteristics'!A:A,MATCH($C1091,'Policy Characteristics'!$C:$C,0)))</f>
        <v>Research and Development</v>
      </c>
      <c r="B1091" s="272" t="str">
        <f>IF(ISBLANK(INDEX('Policy Characteristics'!B:B,MATCH($C1091,'Policy Characteristics'!$C:$C,0))),"",INDEX('Policy Characteristics'!B:B,MATCH($C1091,'Policy Characteristics'!$C:$C,0)))</f>
        <v>Capital Cost Reduction</v>
      </c>
      <c r="C1091" s="274" t="str">
        <f t="shared" si="57"/>
        <v>RnD Electricity Capital Cost Perc Reduction</v>
      </c>
      <c r="D1091" s="6" t="s">
        <v>78</v>
      </c>
      <c r="E1091" s="45"/>
      <c r="F1091" s="6" t="s">
        <v>343</v>
      </c>
      <c r="G1091" s="44"/>
      <c r="H1091" s="43">
        <v>95</v>
      </c>
      <c r="I1091" s="44" t="s">
        <v>45</v>
      </c>
      <c r="J1091" s="274" t="str">
        <f>IF(ISBLANK(INDEX('Policy Characteristics'!D:D,MATCH($C1091,'Policy Characteristics'!$C:$C,0))),"",INDEX('Policy Characteristics'!D:D,MATCH($C1091,'Policy Characteristics'!$C:$C,0)))</f>
        <v>R&amp;D Capital Cost Reductions</v>
      </c>
      <c r="K1091" s="272" t="str">
        <f>IF(ISBLANK(INDEX('Policy Characteristics'!E:E,MATCH($C1091,'Policy Characteristics'!$C:$C,0))),"",INDEX('Policy Characteristics'!E:E,MATCH($C1091,'Policy Characteristics'!$C:$C,0)))</f>
        <v>RnD electricity capital cost reduction</v>
      </c>
      <c r="L1091" s="285">
        <f>IF(ISBLANK(INDEX('Policy Characteristics'!F:F,MATCH($C1091,'Policy Characteristics'!$C:$C,0))),"",INDEX('Policy Characteristics'!F:F,MATCH($C1091,'Policy Characteristics'!$C:$C,0)))</f>
        <v>0</v>
      </c>
      <c r="M1091" s="285">
        <f>IF(ISBLANK(INDEX('Policy Characteristics'!G:G,MATCH($C1091,'Policy Characteristics'!$C:$C,0))),"",INDEX('Policy Characteristics'!G:G,MATCH($C1091,'Policy Characteristics'!$C:$C,0)))</f>
        <v>0.4</v>
      </c>
      <c r="N1091" s="285">
        <f>IF(ISBLANK(INDEX('Policy Characteristics'!H:H,MATCH($C1091,'Policy Characteristics'!$C:$C,0))),"",INDEX('Policy Characteristics'!H:H,MATCH($C1091,'Policy Characteristics'!$C:$C,0)))</f>
        <v>0.01</v>
      </c>
      <c r="O1091" s="272" t="str">
        <f>IF(ISBLANK(INDEX('Policy Characteristics'!I:I,MATCH($C1091,'Policy Characteristics'!$C:$C,0))),"",INDEX('Policy Characteristics'!I:I,MATCH($C1091,'Policy Characteristics'!$C:$C,0)))</f>
        <v>% reduction in cost</v>
      </c>
      <c r="P1091" s="272"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72" t="str">
        <f>IF(ISBLANK(INDEX('Policy Characteristics'!K:K,MATCH($C1091,'Policy Characteristics'!$C:$C,0))),"",INDEX('Policy Characteristics'!K:K,MATCH($C1091,'Policy Characteristics'!$C:$C,0)))</f>
        <v>architectural-design.html#rnd</v>
      </c>
      <c r="R1091" s="272" t="str">
        <f>IF(ISBLANK(INDEX('Policy Characteristics'!L:L,MATCH($C1091,'Policy Characteristics'!$C:$C,0))),"",INDEX('Policy Characteristics'!L:L,MATCH($C1091,'Policy Characteristics'!$C:$C,0)))</f>
        <v>research-and-development.html</v>
      </c>
    </row>
    <row r="1092" spans="1:18" x14ac:dyDescent="0.25">
      <c r="A1092" s="272" t="str">
        <f>IF(ISBLANK(INDEX('Policy Characteristics'!A:A,MATCH($C1092,'Policy Characteristics'!$C:$C,0))),"",INDEX('Policy Characteristics'!A:A,MATCH($C1092,'Policy Characteristics'!$C:$C,0)))</f>
        <v>Research and Development</v>
      </c>
      <c r="B1092" s="272" t="str">
        <f>IF(ISBLANK(INDEX('Policy Characteristics'!B:B,MATCH($C1092,'Policy Characteristics'!$C:$C,0))),"",INDEX('Policy Characteristics'!B:B,MATCH($C1092,'Policy Characteristics'!$C:$C,0)))</f>
        <v>Capital Cost Reduction</v>
      </c>
      <c r="C1092" s="274" t="str">
        <f t="shared" si="57"/>
        <v>RnD Electricity Capital Cost Perc Reduction</v>
      </c>
      <c r="D1092" s="6" t="s">
        <v>472</v>
      </c>
      <c r="E1092" s="45"/>
      <c r="F1092" s="6" t="s">
        <v>476</v>
      </c>
      <c r="G1092" s="44"/>
      <c r="H1092" s="43">
        <v>96</v>
      </c>
      <c r="I1092" s="44" t="s">
        <v>45</v>
      </c>
      <c r="J1092" s="274" t="str">
        <f>IF(ISBLANK(INDEX('Policy Characteristics'!D:D,MATCH($C1092,'Policy Characteristics'!$C:$C,0))),"",INDEX('Policy Characteristics'!D:D,MATCH($C1092,'Policy Characteristics'!$C:$C,0)))</f>
        <v>R&amp;D Capital Cost Reductions</v>
      </c>
      <c r="K1092" s="272" t="str">
        <f>IF(ISBLANK(INDEX('Policy Characteristics'!E:E,MATCH($C1092,'Policy Characteristics'!$C:$C,0))),"",INDEX('Policy Characteristics'!E:E,MATCH($C1092,'Policy Characteristics'!$C:$C,0)))</f>
        <v>RnD electricity capital cost reduction</v>
      </c>
      <c r="L1092" s="285">
        <f>IF(ISBLANK(INDEX('Policy Characteristics'!F:F,MATCH($C1092,'Policy Characteristics'!$C:$C,0))),"",INDEX('Policy Characteristics'!F:F,MATCH($C1092,'Policy Characteristics'!$C:$C,0)))</f>
        <v>0</v>
      </c>
      <c r="M1092" s="285">
        <f>IF(ISBLANK(INDEX('Policy Characteristics'!G:G,MATCH($C1092,'Policy Characteristics'!$C:$C,0))),"",INDEX('Policy Characteristics'!G:G,MATCH($C1092,'Policy Characteristics'!$C:$C,0)))</f>
        <v>0.4</v>
      </c>
      <c r="N1092" s="285">
        <f>IF(ISBLANK(INDEX('Policy Characteristics'!H:H,MATCH($C1092,'Policy Characteristics'!$C:$C,0))),"",INDEX('Policy Characteristics'!H:H,MATCH($C1092,'Policy Characteristics'!$C:$C,0)))</f>
        <v>0.01</v>
      </c>
      <c r="O1092" s="272" t="str">
        <f>IF(ISBLANK(INDEX('Policy Characteristics'!I:I,MATCH($C1092,'Policy Characteristics'!$C:$C,0))),"",INDEX('Policy Characteristics'!I:I,MATCH($C1092,'Policy Characteristics'!$C:$C,0)))</f>
        <v>% reduction in cost</v>
      </c>
      <c r="P1092" s="272"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72" t="str">
        <f>IF(ISBLANK(INDEX('Policy Characteristics'!K:K,MATCH($C1092,'Policy Characteristics'!$C:$C,0))),"",INDEX('Policy Characteristics'!K:K,MATCH($C1092,'Policy Characteristics'!$C:$C,0)))</f>
        <v>architectural-design.html#rnd</v>
      </c>
      <c r="R1092" s="272" t="str">
        <f>IF(ISBLANK(INDEX('Policy Characteristics'!L:L,MATCH($C1092,'Policy Characteristics'!$C:$C,0))),"",INDEX('Policy Characteristics'!L:L,MATCH($C1092,'Policy Characteristics'!$C:$C,0)))</f>
        <v>research-and-development.html</v>
      </c>
    </row>
    <row r="1093" spans="1:18" x14ac:dyDescent="0.25">
      <c r="A1093" s="272" t="str">
        <f>IF(ISBLANK(INDEX('Policy Characteristics'!A:A,MATCH($C1093,'Policy Characteristics'!$C:$C,0))),"",INDEX('Policy Characteristics'!A:A,MATCH($C1093,'Policy Characteristics'!$C:$C,0)))</f>
        <v>Research and Development</v>
      </c>
      <c r="B1093" s="272" t="str">
        <f>IF(ISBLANK(INDEX('Policy Characteristics'!B:B,MATCH($C1093,'Policy Characteristics'!$C:$C,0))),"",INDEX('Policy Characteristics'!B:B,MATCH($C1093,'Policy Characteristics'!$C:$C,0)))</f>
        <v>Capital Cost Reduction</v>
      </c>
      <c r="C1093" s="274" t="str">
        <f t="shared" si="57"/>
        <v>RnD Electricity Capital Cost Perc Reduction</v>
      </c>
      <c r="D1093" s="6" t="s">
        <v>79</v>
      </c>
      <c r="E1093" s="45"/>
      <c r="F1093" s="6" t="s">
        <v>344</v>
      </c>
      <c r="G1093" s="44"/>
      <c r="H1093" s="43">
        <v>97</v>
      </c>
      <c r="I1093" s="44" t="s">
        <v>45</v>
      </c>
      <c r="J1093" s="274" t="str">
        <f>IF(ISBLANK(INDEX('Policy Characteristics'!D:D,MATCH($C1093,'Policy Characteristics'!$C:$C,0))),"",INDEX('Policy Characteristics'!D:D,MATCH($C1093,'Policy Characteristics'!$C:$C,0)))</f>
        <v>R&amp;D Capital Cost Reductions</v>
      </c>
      <c r="K1093" s="272" t="str">
        <f>IF(ISBLANK(INDEX('Policy Characteristics'!E:E,MATCH($C1093,'Policy Characteristics'!$C:$C,0))),"",INDEX('Policy Characteristics'!E:E,MATCH($C1093,'Policy Characteristics'!$C:$C,0)))</f>
        <v>RnD electricity capital cost reduction</v>
      </c>
      <c r="L1093" s="285">
        <f>IF(ISBLANK(INDEX('Policy Characteristics'!F:F,MATCH($C1093,'Policy Characteristics'!$C:$C,0))),"",INDEX('Policy Characteristics'!F:F,MATCH($C1093,'Policy Characteristics'!$C:$C,0)))</f>
        <v>0</v>
      </c>
      <c r="M1093" s="285">
        <f>IF(ISBLANK(INDEX('Policy Characteristics'!G:G,MATCH($C1093,'Policy Characteristics'!$C:$C,0))),"",INDEX('Policy Characteristics'!G:G,MATCH($C1093,'Policy Characteristics'!$C:$C,0)))</f>
        <v>0.4</v>
      </c>
      <c r="N1093" s="285">
        <f>IF(ISBLANK(INDEX('Policy Characteristics'!H:H,MATCH($C1093,'Policy Characteristics'!$C:$C,0))),"",INDEX('Policy Characteristics'!H:H,MATCH($C1093,'Policy Characteristics'!$C:$C,0)))</f>
        <v>0.01</v>
      </c>
      <c r="O1093" s="272" t="str">
        <f>IF(ISBLANK(INDEX('Policy Characteristics'!I:I,MATCH($C1093,'Policy Characteristics'!$C:$C,0))),"",INDEX('Policy Characteristics'!I:I,MATCH($C1093,'Policy Characteristics'!$C:$C,0)))</f>
        <v>% reduction in cost</v>
      </c>
      <c r="P1093" s="272"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72" t="str">
        <f>IF(ISBLANK(INDEX('Policy Characteristics'!K:K,MATCH($C1093,'Policy Characteristics'!$C:$C,0))),"",INDEX('Policy Characteristics'!K:K,MATCH($C1093,'Policy Characteristics'!$C:$C,0)))</f>
        <v>architectural-design.html#rnd</v>
      </c>
      <c r="R1093" s="272" t="str">
        <f>IF(ISBLANK(INDEX('Policy Characteristics'!L:L,MATCH($C1093,'Policy Characteristics'!$C:$C,0))),"",INDEX('Policy Characteristics'!L:L,MATCH($C1093,'Policy Characteristics'!$C:$C,0)))</f>
        <v>research-and-development.html</v>
      </c>
    </row>
    <row r="1094" spans="1:18" x14ac:dyDescent="0.25">
      <c r="A1094" s="272" t="str">
        <f>IF(ISBLANK(INDEX('Policy Characteristics'!A:A,MATCH($C1094,'Policy Characteristics'!$C:$C,0))),"",INDEX('Policy Characteristics'!A:A,MATCH($C1094,'Policy Characteristics'!$C:$C,0)))</f>
        <v>Research and Development</v>
      </c>
      <c r="B1094" s="272" t="str">
        <f>IF(ISBLANK(INDEX('Policy Characteristics'!B:B,MATCH($C1094,'Policy Characteristics'!$C:$C,0))),"",INDEX('Policy Characteristics'!B:B,MATCH($C1094,'Policy Characteristics'!$C:$C,0)))</f>
        <v>Capital Cost Reduction</v>
      </c>
      <c r="C1094" s="274" t="str">
        <f t="shared" si="57"/>
        <v>RnD Electricity Capital Cost Perc Reduction</v>
      </c>
      <c r="D1094" s="6" t="s">
        <v>80</v>
      </c>
      <c r="E1094" s="45"/>
      <c r="F1094" s="6" t="s">
        <v>345</v>
      </c>
      <c r="G1094" s="44"/>
      <c r="H1094" s="43">
        <v>98</v>
      </c>
      <c r="I1094" s="44" t="s">
        <v>45</v>
      </c>
      <c r="J1094" s="274" t="str">
        <f>IF(ISBLANK(INDEX('Policy Characteristics'!D:D,MATCH($C1094,'Policy Characteristics'!$C:$C,0))),"",INDEX('Policy Characteristics'!D:D,MATCH($C1094,'Policy Characteristics'!$C:$C,0)))</f>
        <v>R&amp;D Capital Cost Reductions</v>
      </c>
      <c r="K1094" s="272" t="str">
        <f>IF(ISBLANK(INDEX('Policy Characteristics'!E:E,MATCH($C1094,'Policy Characteristics'!$C:$C,0))),"",INDEX('Policy Characteristics'!E:E,MATCH($C1094,'Policy Characteristics'!$C:$C,0)))</f>
        <v>RnD electricity capital cost reduction</v>
      </c>
      <c r="L1094" s="285">
        <f>IF(ISBLANK(INDEX('Policy Characteristics'!F:F,MATCH($C1094,'Policy Characteristics'!$C:$C,0))),"",INDEX('Policy Characteristics'!F:F,MATCH($C1094,'Policy Characteristics'!$C:$C,0)))</f>
        <v>0</v>
      </c>
      <c r="M1094" s="285">
        <f>IF(ISBLANK(INDEX('Policy Characteristics'!G:G,MATCH($C1094,'Policy Characteristics'!$C:$C,0))),"",INDEX('Policy Characteristics'!G:G,MATCH($C1094,'Policy Characteristics'!$C:$C,0)))</f>
        <v>0.4</v>
      </c>
      <c r="N1094" s="285">
        <f>IF(ISBLANK(INDEX('Policy Characteristics'!H:H,MATCH($C1094,'Policy Characteristics'!$C:$C,0))),"",INDEX('Policy Characteristics'!H:H,MATCH($C1094,'Policy Characteristics'!$C:$C,0)))</f>
        <v>0.01</v>
      </c>
      <c r="O1094" s="272" t="str">
        <f>IF(ISBLANK(INDEX('Policy Characteristics'!I:I,MATCH($C1094,'Policy Characteristics'!$C:$C,0))),"",INDEX('Policy Characteristics'!I:I,MATCH($C1094,'Policy Characteristics'!$C:$C,0)))</f>
        <v>% reduction in cost</v>
      </c>
      <c r="P1094" s="272"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72" t="str">
        <f>IF(ISBLANK(INDEX('Policy Characteristics'!K:K,MATCH($C1094,'Policy Characteristics'!$C:$C,0))),"",INDEX('Policy Characteristics'!K:K,MATCH($C1094,'Policy Characteristics'!$C:$C,0)))</f>
        <v>architectural-design.html#rnd</v>
      </c>
      <c r="R1094" s="272" t="str">
        <f>IF(ISBLANK(INDEX('Policy Characteristics'!L:L,MATCH($C1094,'Policy Characteristics'!$C:$C,0))),"",INDEX('Policy Characteristics'!L:L,MATCH($C1094,'Policy Characteristics'!$C:$C,0)))</f>
        <v>research-and-development.html</v>
      </c>
    </row>
    <row r="1095" spans="1:18" x14ac:dyDescent="0.25">
      <c r="A1095" s="272" t="str">
        <f>IF(ISBLANK(INDEX('Policy Characteristics'!A:A,MATCH($C1095,'Policy Characteristics'!$C:$C,0))),"",INDEX('Policy Characteristics'!A:A,MATCH($C1095,'Policy Characteristics'!$C:$C,0)))</f>
        <v>Research and Development</v>
      </c>
      <c r="B1095" s="272" t="str">
        <f>IF(ISBLANK(INDEX('Policy Characteristics'!B:B,MATCH($C1095,'Policy Characteristics'!$C:$C,0))),"",INDEX('Policy Characteristics'!B:B,MATCH($C1095,'Policy Characteristics'!$C:$C,0)))</f>
        <v>Capital Cost Reduction</v>
      </c>
      <c r="C1095" s="274" t="str">
        <f t="shared" si="57"/>
        <v>RnD Electricity Capital Cost Perc Reduction</v>
      </c>
      <c r="D1095" s="6" t="s">
        <v>81</v>
      </c>
      <c r="E1095" s="45"/>
      <c r="F1095" s="6" t="s">
        <v>346</v>
      </c>
      <c r="G1095" s="44"/>
      <c r="H1095" s="43">
        <v>99</v>
      </c>
      <c r="I1095" s="44" t="s">
        <v>45</v>
      </c>
      <c r="J1095" s="274" t="str">
        <f>IF(ISBLANK(INDEX('Policy Characteristics'!D:D,MATCH($C1095,'Policy Characteristics'!$C:$C,0))),"",INDEX('Policy Characteristics'!D:D,MATCH($C1095,'Policy Characteristics'!$C:$C,0)))</f>
        <v>R&amp;D Capital Cost Reductions</v>
      </c>
      <c r="K1095" s="272" t="str">
        <f>IF(ISBLANK(INDEX('Policy Characteristics'!E:E,MATCH($C1095,'Policy Characteristics'!$C:$C,0))),"",INDEX('Policy Characteristics'!E:E,MATCH($C1095,'Policy Characteristics'!$C:$C,0)))</f>
        <v>RnD electricity capital cost reduction</v>
      </c>
      <c r="L1095" s="285">
        <f>IF(ISBLANK(INDEX('Policy Characteristics'!F:F,MATCH($C1095,'Policy Characteristics'!$C:$C,0))),"",INDEX('Policy Characteristics'!F:F,MATCH($C1095,'Policy Characteristics'!$C:$C,0)))</f>
        <v>0</v>
      </c>
      <c r="M1095" s="285">
        <f>IF(ISBLANK(INDEX('Policy Characteristics'!G:G,MATCH($C1095,'Policy Characteristics'!$C:$C,0))),"",INDEX('Policy Characteristics'!G:G,MATCH($C1095,'Policy Characteristics'!$C:$C,0)))</f>
        <v>0.4</v>
      </c>
      <c r="N1095" s="285">
        <f>IF(ISBLANK(INDEX('Policy Characteristics'!H:H,MATCH($C1095,'Policy Characteristics'!$C:$C,0))),"",INDEX('Policy Characteristics'!H:H,MATCH($C1095,'Policy Characteristics'!$C:$C,0)))</f>
        <v>0.01</v>
      </c>
      <c r="O1095" s="272" t="str">
        <f>IF(ISBLANK(INDEX('Policy Characteristics'!I:I,MATCH($C1095,'Policy Characteristics'!$C:$C,0))),"",INDEX('Policy Characteristics'!I:I,MATCH($C1095,'Policy Characteristics'!$C:$C,0)))</f>
        <v>% reduction in cost</v>
      </c>
      <c r="P1095" s="272"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72" t="str">
        <f>IF(ISBLANK(INDEX('Policy Characteristics'!K:K,MATCH($C1095,'Policy Characteristics'!$C:$C,0))),"",INDEX('Policy Characteristics'!K:K,MATCH($C1095,'Policy Characteristics'!$C:$C,0)))</f>
        <v>architectural-design.html#rnd</v>
      </c>
      <c r="R1095" s="272" t="str">
        <f>IF(ISBLANK(INDEX('Policy Characteristics'!L:L,MATCH($C1095,'Policy Characteristics'!$C:$C,0))),"",INDEX('Policy Characteristics'!L:L,MATCH($C1095,'Policy Characteristics'!$C:$C,0)))</f>
        <v>research-and-development.html</v>
      </c>
    </row>
    <row r="1096" spans="1:18" x14ac:dyDescent="0.25">
      <c r="A1096" s="272" t="str">
        <f>IF(ISBLANK(INDEX('Policy Characteristics'!A:A,MATCH($C1096,'Policy Characteristics'!$C:$C,0))),"",INDEX('Policy Characteristics'!A:A,MATCH($C1096,'Policy Characteristics'!$C:$C,0)))</f>
        <v>Research and Development</v>
      </c>
      <c r="B1096" s="272" t="str">
        <f>IF(ISBLANK(INDEX('Policy Characteristics'!B:B,MATCH($C1096,'Policy Characteristics'!$C:$C,0))),"",INDEX('Policy Characteristics'!B:B,MATCH($C1096,'Policy Characteristics'!$C:$C,0)))</f>
        <v>Capital Cost Reduction</v>
      </c>
      <c r="C1096" s="274" t="str">
        <f t="shared" si="57"/>
        <v>RnD Electricity Capital Cost Perc Reduction</v>
      </c>
      <c r="D1096" s="6" t="s">
        <v>329</v>
      </c>
      <c r="E1096" s="45"/>
      <c r="F1096" s="6" t="s">
        <v>2286</v>
      </c>
      <c r="G1096" s="44"/>
      <c r="H1096" s="43">
        <v>192</v>
      </c>
      <c r="I1096" s="44" t="s">
        <v>45</v>
      </c>
      <c r="J1096" s="274" t="str">
        <f>IF(ISBLANK(INDEX('Policy Characteristics'!D:D,MATCH($C1096,'Policy Characteristics'!$C:$C,0))),"",INDEX('Policy Characteristics'!D:D,MATCH($C1096,'Policy Characteristics'!$C:$C,0)))</f>
        <v>R&amp;D Capital Cost Reductions</v>
      </c>
      <c r="K1096" s="272" t="str">
        <f>IF(ISBLANK(INDEX('Policy Characteristics'!E:E,MATCH($C1096,'Policy Characteristics'!$C:$C,0))),"",INDEX('Policy Characteristics'!E:E,MATCH($C1096,'Policy Characteristics'!$C:$C,0)))</f>
        <v>RnD electricity capital cost reduction</v>
      </c>
      <c r="L1096" s="285">
        <f>IF(ISBLANK(INDEX('Policy Characteristics'!F:F,MATCH($C1096,'Policy Characteristics'!$C:$C,0))),"",INDEX('Policy Characteristics'!F:F,MATCH($C1096,'Policy Characteristics'!$C:$C,0)))</f>
        <v>0</v>
      </c>
      <c r="M1096" s="285">
        <f>IF(ISBLANK(INDEX('Policy Characteristics'!G:G,MATCH($C1096,'Policy Characteristics'!$C:$C,0))),"",INDEX('Policy Characteristics'!G:G,MATCH($C1096,'Policy Characteristics'!$C:$C,0)))</f>
        <v>0.4</v>
      </c>
      <c r="N1096" s="285">
        <f>IF(ISBLANK(INDEX('Policy Characteristics'!H:H,MATCH($C1096,'Policy Characteristics'!$C:$C,0))),"",INDEX('Policy Characteristics'!H:H,MATCH($C1096,'Policy Characteristics'!$C:$C,0)))</f>
        <v>0.01</v>
      </c>
      <c r="O1096" s="272" t="str">
        <f>IF(ISBLANK(INDEX('Policy Characteristics'!I:I,MATCH($C1096,'Policy Characteristics'!$C:$C,0))),"",INDEX('Policy Characteristics'!I:I,MATCH($C1096,'Policy Characteristics'!$C:$C,0)))</f>
        <v>% reduction in cost</v>
      </c>
      <c r="P1096" s="272"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72" t="str">
        <f>IF(ISBLANK(INDEX('Policy Characteristics'!K:K,MATCH($C1096,'Policy Characteristics'!$C:$C,0))),"",INDEX('Policy Characteristics'!K:K,MATCH($C1096,'Policy Characteristics'!$C:$C,0)))</f>
        <v>architectural-design.html#rnd</v>
      </c>
      <c r="R1096" s="272" t="str">
        <f>IF(ISBLANK(INDEX('Policy Characteristics'!L:L,MATCH($C1096,'Policy Characteristics'!$C:$C,0))),"",INDEX('Policy Characteristics'!L:L,MATCH($C1096,'Policy Characteristics'!$C:$C,0)))</f>
        <v>research-and-development.html</v>
      </c>
    </row>
    <row r="1097" spans="1:18" x14ac:dyDescent="0.25">
      <c r="A1097" s="272" t="str">
        <f>IF(ISBLANK(INDEX('Policy Characteristics'!A:A,MATCH($C1097,'Policy Characteristics'!$C:$C,0))),"",INDEX('Policy Characteristics'!A:A,MATCH($C1097,'Policy Characteristics'!$C:$C,0)))</f>
        <v>Research and Development</v>
      </c>
      <c r="B1097" s="272" t="str">
        <f>IF(ISBLANK(INDEX('Policy Characteristics'!B:B,MATCH($C1097,'Policy Characteristics'!$C:$C,0))),"",INDEX('Policy Characteristics'!B:B,MATCH($C1097,'Policy Characteristics'!$C:$C,0)))</f>
        <v>Capital Cost Reduction</v>
      </c>
      <c r="C1097" s="274" t="str">
        <f t="shared" ref="C1097:C1098" si="58">C$1088</f>
        <v>RnD Electricity Capital Cost Perc Reduction</v>
      </c>
      <c r="D1097" s="6" t="s">
        <v>468</v>
      </c>
      <c r="E1097" s="45"/>
      <c r="F1097" s="6" t="s">
        <v>469</v>
      </c>
      <c r="G1097" s="44"/>
      <c r="H1097" s="43">
        <v>180</v>
      </c>
      <c r="I1097" s="44" t="s">
        <v>45</v>
      </c>
      <c r="J1097" s="274" t="str">
        <f>IF(ISBLANK(INDEX('Policy Characteristics'!D:D,MATCH($C1097,'Policy Characteristics'!$C:$C,0))),"",INDEX('Policy Characteristics'!D:D,MATCH($C1097,'Policy Characteristics'!$C:$C,0)))</f>
        <v>R&amp;D Capital Cost Reductions</v>
      </c>
      <c r="K1097" s="272" t="str">
        <f>IF(ISBLANK(INDEX('Policy Characteristics'!E:E,MATCH($C1097,'Policy Characteristics'!$C:$C,0))),"",INDEX('Policy Characteristics'!E:E,MATCH($C1097,'Policy Characteristics'!$C:$C,0)))</f>
        <v>RnD electricity capital cost reduction</v>
      </c>
      <c r="L1097" s="285">
        <f>IF(ISBLANK(INDEX('Policy Characteristics'!F:F,MATCH($C1097,'Policy Characteristics'!$C:$C,0))),"",INDEX('Policy Characteristics'!F:F,MATCH($C1097,'Policy Characteristics'!$C:$C,0)))</f>
        <v>0</v>
      </c>
      <c r="M1097" s="285">
        <f>IF(ISBLANK(INDEX('Policy Characteristics'!G:G,MATCH($C1097,'Policy Characteristics'!$C:$C,0))),"",INDEX('Policy Characteristics'!G:G,MATCH($C1097,'Policy Characteristics'!$C:$C,0)))</f>
        <v>0.4</v>
      </c>
      <c r="N1097" s="285">
        <f>IF(ISBLANK(INDEX('Policy Characteristics'!H:H,MATCH($C1097,'Policy Characteristics'!$C:$C,0))),"",INDEX('Policy Characteristics'!H:H,MATCH($C1097,'Policy Characteristics'!$C:$C,0)))</f>
        <v>0.01</v>
      </c>
      <c r="O1097" s="272" t="str">
        <f>IF(ISBLANK(INDEX('Policy Characteristics'!I:I,MATCH($C1097,'Policy Characteristics'!$C:$C,0))),"",INDEX('Policy Characteristics'!I:I,MATCH($C1097,'Policy Characteristics'!$C:$C,0)))</f>
        <v>% reduction in cost</v>
      </c>
      <c r="P1097" s="272"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72" t="str">
        <f>IF(ISBLANK(INDEX('Policy Characteristics'!K:K,MATCH($C1097,'Policy Characteristics'!$C:$C,0))),"",INDEX('Policy Characteristics'!K:K,MATCH($C1097,'Policy Characteristics'!$C:$C,0)))</f>
        <v>architectural-design.html#rnd</v>
      </c>
      <c r="R1097" s="272" t="str">
        <f>IF(ISBLANK(INDEX('Policy Characteristics'!L:L,MATCH($C1097,'Policy Characteristics'!$C:$C,0))),"",INDEX('Policy Characteristics'!L:L,MATCH($C1097,'Policy Characteristics'!$C:$C,0)))</f>
        <v>research-and-development.html</v>
      </c>
    </row>
    <row r="1098" spans="1:18" x14ac:dyDescent="0.25">
      <c r="A1098" s="272" t="str">
        <f>IF(ISBLANK(INDEX('Policy Characteristics'!A:A,MATCH($C1098,'Policy Characteristics'!$C:$C,0))),"",INDEX('Policy Characteristics'!A:A,MATCH($C1098,'Policy Characteristics'!$C:$C,0)))</f>
        <v>Research and Development</v>
      </c>
      <c r="B1098" s="272" t="str">
        <f>IF(ISBLANK(INDEX('Policy Characteristics'!B:B,MATCH($C1098,'Policy Characteristics'!$C:$C,0))),"",INDEX('Policy Characteristics'!B:B,MATCH($C1098,'Policy Characteristics'!$C:$C,0)))</f>
        <v>Capital Cost Reduction</v>
      </c>
      <c r="C1098" s="274" t="str">
        <f t="shared" si="58"/>
        <v>RnD Electricity Capital Cost Perc Reduction</v>
      </c>
      <c r="D1098" s="6" t="s">
        <v>477</v>
      </c>
      <c r="E1098" s="45"/>
      <c r="F1098" s="6" t="s">
        <v>479</v>
      </c>
      <c r="G1098" s="44"/>
      <c r="H1098" s="43">
        <v>183</v>
      </c>
      <c r="I1098" s="44" t="s">
        <v>45</v>
      </c>
      <c r="J1098" s="274" t="str">
        <f>IF(ISBLANK(INDEX('Policy Characteristics'!D:D,MATCH($C1098,'Policy Characteristics'!$C:$C,0))),"",INDEX('Policy Characteristics'!D:D,MATCH($C1098,'Policy Characteristics'!$C:$C,0)))</f>
        <v>R&amp;D Capital Cost Reductions</v>
      </c>
      <c r="K1098" s="272" t="str">
        <f>IF(ISBLANK(INDEX('Policy Characteristics'!E:E,MATCH($C1098,'Policy Characteristics'!$C:$C,0))),"",INDEX('Policy Characteristics'!E:E,MATCH($C1098,'Policy Characteristics'!$C:$C,0)))</f>
        <v>RnD electricity capital cost reduction</v>
      </c>
      <c r="L1098" s="285">
        <f>IF(ISBLANK(INDEX('Policy Characteristics'!F:F,MATCH($C1098,'Policy Characteristics'!$C:$C,0))),"",INDEX('Policy Characteristics'!F:F,MATCH($C1098,'Policy Characteristics'!$C:$C,0)))</f>
        <v>0</v>
      </c>
      <c r="M1098" s="285">
        <f>IF(ISBLANK(INDEX('Policy Characteristics'!G:G,MATCH($C1098,'Policy Characteristics'!$C:$C,0))),"",INDEX('Policy Characteristics'!G:G,MATCH($C1098,'Policy Characteristics'!$C:$C,0)))</f>
        <v>0.4</v>
      </c>
      <c r="N1098" s="285">
        <f>IF(ISBLANK(INDEX('Policy Characteristics'!H:H,MATCH($C1098,'Policy Characteristics'!$C:$C,0))),"",INDEX('Policy Characteristics'!H:H,MATCH($C1098,'Policy Characteristics'!$C:$C,0)))</f>
        <v>0.01</v>
      </c>
      <c r="O1098" s="272" t="str">
        <f>IF(ISBLANK(INDEX('Policy Characteristics'!I:I,MATCH($C1098,'Policy Characteristics'!$C:$C,0))),"",INDEX('Policy Characteristics'!I:I,MATCH($C1098,'Policy Characteristics'!$C:$C,0)))</f>
        <v>% reduction in cost</v>
      </c>
      <c r="P1098" s="272"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72" t="str">
        <f>IF(ISBLANK(INDEX('Policy Characteristics'!K:K,MATCH($C1098,'Policy Characteristics'!$C:$C,0))),"",INDEX('Policy Characteristics'!K:K,MATCH($C1098,'Policy Characteristics'!$C:$C,0)))</f>
        <v>architectural-design.html#rnd</v>
      </c>
      <c r="R1098" s="272" t="str">
        <f>IF(ISBLANK(INDEX('Policy Characteristics'!L:L,MATCH($C1098,'Policy Characteristics'!$C:$C,0))),"",INDEX('Policy Characteristics'!L:L,MATCH($C1098,'Policy Characteristics'!$C:$C,0)))</f>
        <v>research-and-development.html</v>
      </c>
    </row>
    <row r="1099" spans="1:18" x14ac:dyDescent="0.25">
      <c r="A1099" s="272" t="str">
        <f>IF(ISBLANK(INDEX('Policy Characteristics'!A:A,MATCH($C1099,'Policy Characteristics'!$C:$C,0))),"",INDEX('Policy Characteristics'!A:A,MATCH($C1099,'Policy Characteristics'!$C:$C,0)))</f>
        <v>Research and Development</v>
      </c>
      <c r="B1099" s="272" t="str">
        <f>IF(ISBLANK(INDEX('Policy Characteristics'!B:B,MATCH($C1099,'Policy Characteristics'!$C:$C,0))),"",INDEX('Policy Characteristics'!B:B,MATCH($C1099,'Policy Characteristics'!$C:$C,0)))</f>
        <v>Capital Cost Reduction</v>
      </c>
      <c r="C1099" s="275" t="s">
        <v>309</v>
      </c>
      <c r="D1099" t="s">
        <v>3189</v>
      </c>
      <c r="E1099" s="44"/>
      <c r="F1099" s="6" t="s">
        <v>3226</v>
      </c>
      <c r="G1099" s="44"/>
      <c r="H1099" s="43">
        <v>1462</v>
      </c>
      <c r="I1099" s="44" t="s">
        <v>45</v>
      </c>
      <c r="J1099" s="274" t="str">
        <f>IF(ISBLANK(INDEX('Policy Characteristics'!D:D,MATCH($C1099,'Policy Characteristics'!$C:$C,0))),"",INDEX('Policy Characteristics'!D:D,MATCH($C1099,'Policy Characteristics'!$C:$C,0)))</f>
        <v>R&amp;D Capital Cost Reductions</v>
      </c>
      <c r="K1099" s="272" t="str">
        <f>IF(ISBLANK(INDEX('Policy Characteristics'!E:E,MATCH($C1099,'Policy Characteristics'!$C:$C,0))),"",INDEX('Policy Characteristics'!E:E,MATCH($C1099,'Policy Characteristics'!$C:$C,0)))</f>
        <v>RnD industry capital cost reduction</v>
      </c>
      <c r="L1099" s="285">
        <f>IF(ISBLANK(INDEX('Policy Characteristics'!F:F,MATCH($C1099,'Policy Characteristics'!$C:$C,0))),"",INDEX('Policy Characteristics'!F:F,MATCH($C1099,'Policy Characteristics'!$C:$C,0)))</f>
        <v>0</v>
      </c>
      <c r="M1099" s="285">
        <f>IF(ISBLANK(INDEX('Policy Characteristics'!G:G,MATCH($C1099,'Policy Characteristics'!$C:$C,0))),"",INDEX('Policy Characteristics'!G:G,MATCH($C1099,'Policy Characteristics'!$C:$C,0)))</f>
        <v>0.4</v>
      </c>
      <c r="N1099" s="285">
        <f>IF(ISBLANK(INDEX('Policy Characteristics'!H:H,MATCH($C1099,'Policy Characteristics'!$C:$C,0))),"",INDEX('Policy Characteristics'!H:H,MATCH($C1099,'Policy Characteristics'!$C:$C,0)))</f>
        <v>0.01</v>
      </c>
      <c r="O1099" s="272" t="str">
        <f>IF(ISBLANK(INDEX('Policy Characteristics'!I:I,MATCH($C1099,'Policy Characteristics'!$C:$C,0))),"",INDEX('Policy Characteristics'!I:I,MATCH($C1099,'Policy Characteristics'!$C:$C,0)))</f>
        <v>% reduction in cost</v>
      </c>
      <c r="P1099" s="272"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72" t="str">
        <f>IF(ISBLANK(INDEX('Policy Characteristics'!K:K,MATCH($C1099,'Policy Characteristics'!$C:$C,0))),"",INDEX('Policy Characteristics'!K:K,MATCH($C1099,'Policy Characteristics'!$C:$C,0)))</f>
        <v>architectural-design.html#rnd</v>
      </c>
      <c r="R1099" s="272" t="str">
        <f>IF(ISBLANK(INDEX('Policy Characteristics'!L:L,MATCH($C1099,'Policy Characteristics'!$C:$C,0))),"",INDEX('Policy Characteristics'!L:L,MATCH($C1099,'Policy Characteristics'!$C:$C,0)))</f>
        <v>research-and-development.html</v>
      </c>
    </row>
    <row r="1100" spans="1:18" x14ac:dyDescent="0.25">
      <c r="A1100" s="272" t="str">
        <f>IF(ISBLANK(INDEX('Policy Characteristics'!A:A,MATCH($C1100,'Policy Characteristics'!$C:$C,0))),"",INDEX('Policy Characteristics'!A:A,MATCH($C1100,'Policy Characteristics'!$C:$C,0)))</f>
        <v>Research and Development</v>
      </c>
      <c r="B1100" s="272" t="str">
        <f>IF(ISBLANK(INDEX('Policy Characteristics'!B:B,MATCH($C1100,'Policy Characteristics'!$C:$C,0))),"",INDEX('Policy Characteristics'!B:B,MATCH($C1100,'Policy Characteristics'!$C:$C,0)))</f>
        <v>Capital Cost Reduction</v>
      </c>
      <c r="C1100" s="274" t="str">
        <f t="shared" ref="C1100:C1123" si="59">C$1099</f>
        <v>RnD Industry Capital Cost Perc Reduction</v>
      </c>
      <c r="D1100" t="s">
        <v>3190</v>
      </c>
      <c r="E1100" s="44"/>
      <c r="F1100" s="6" t="s">
        <v>3227</v>
      </c>
      <c r="G1100" s="44"/>
      <c r="H1100" s="43">
        <v>1463</v>
      </c>
      <c r="I1100" s="44" t="s">
        <v>45</v>
      </c>
      <c r="J1100" s="274" t="str">
        <f>IF(ISBLANK(INDEX('Policy Characteristics'!D:D,MATCH($C1100,'Policy Characteristics'!$C:$C,0))),"",INDEX('Policy Characteristics'!D:D,MATCH($C1100,'Policy Characteristics'!$C:$C,0)))</f>
        <v>R&amp;D Capital Cost Reductions</v>
      </c>
      <c r="K1100" s="272" t="str">
        <f>IF(ISBLANK(INDEX('Policy Characteristics'!E:E,MATCH($C1100,'Policy Characteristics'!$C:$C,0))),"",INDEX('Policy Characteristics'!E:E,MATCH($C1100,'Policy Characteristics'!$C:$C,0)))</f>
        <v>RnD industry capital cost reduction</v>
      </c>
      <c r="L1100" s="285">
        <f>IF(ISBLANK(INDEX('Policy Characteristics'!F:F,MATCH($C1100,'Policy Characteristics'!$C:$C,0))),"",INDEX('Policy Characteristics'!F:F,MATCH($C1100,'Policy Characteristics'!$C:$C,0)))</f>
        <v>0</v>
      </c>
      <c r="M1100" s="285">
        <f>IF(ISBLANK(INDEX('Policy Characteristics'!G:G,MATCH($C1100,'Policy Characteristics'!$C:$C,0))),"",INDEX('Policy Characteristics'!G:G,MATCH($C1100,'Policy Characteristics'!$C:$C,0)))</f>
        <v>0.4</v>
      </c>
      <c r="N1100" s="285">
        <f>IF(ISBLANK(INDEX('Policy Characteristics'!H:H,MATCH($C1100,'Policy Characteristics'!$C:$C,0))),"",INDEX('Policy Characteristics'!H:H,MATCH($C1100,'Policy Characteristics'!$C:$C,0)))</f>
        <v>0.01</v>
      </c>
      <c r="O1100" s="272" t="str">
        <f>IF(ISBLANK(INDEX('Policy Characteristics'!I:I,MATCH($C1100,'Policy Characteristics'!$C:$C,0))),"",INDEX('Policy Characteristics'!I:I,MATCH($C1100,'Policy Characteristics'!$C:$C,0)))</f>
        <v>% reduction in cost</v>
      </c>
      <c r="P1100" s="272"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72" t="str">
        <f>IF(ISBLANK(INDEX('Policy Characteristics'!K:K,MATCH($C1100,'Policy Characteristics'!$C:$C,0))),"",INDEX('Policy Characteristics'!K:K,MATCH($C1100,'Policy Characteristics'!$C:$C,0)))</f>
        <v>architectural-design.html#rnd</v>
      </c>
      <c r="R1100" s="272" t="str">
        <f>IF(ISBLANK(INDEX('Policy Characteristics'!L:L,MATCH($C1100,'Policy Characteristics'!$C:$C,0))),"",INDEX('Policy Characteristics'!L:L,MATCH($C1100,'Policy Characteristics'!$C:$C,0)))</f>
        <v>research-and-development.html</v>
      </c>
    </row>
    <row r="1101" spans="1:18" x14ac:dyDescent="0.25">
      <c r="A1101" s="272" t="str">
        <f>IF(ISBLANK(INDEX('Policy Characteristics'!A:A,MATCH($C1101,'Policy Characteristics'!$C:$C,0))),"",INDEX('Policy Characteristics'!A:A,MATCH($C1101,'Policy Characteristics'!$C:$C,0)))</f>
        <v>Research and Development</v>
      </c>
      <c r="B1101" s="272" t="str">
        <f>IF(ISBLANK(INDEX('Policy Characteristics'!B:B,MATCH($C1101,'Policy Characteristics'!$C:$C,0))),"",INDEX('Policy Characteristics'!B:B,MATCH($C1101,'Policy Characteristics'!$C:$C,0)))</f>
        <v>Capital Cost Reduction</v>
      </c>
      <c r="C1101" s="274" t="str">
        <f t="shared" si="59"/>
        <v>RnD Industry Capital Cost Perc Reduction</v>
      </c>
      <c r="D1101" t="s">
        <v>3191</v>
      </c>
      <c r="E1101" s="44"/>
      <c r="F1101" s="6" t="s">
        <v>3228</v>
      </c>
      <c r="G1101" s="44"/>
      <c r="H1101" s="43">
        <v>1464</v>
      </c>
      <c r="I1101" s="44" t="s">
        <v>45</v>
      </c>
      <c r="J1101" s="274" t="str">
        <f>IF(ISBLANK(INDEX('Policy Characteristics'!D:D,MATCH($C1101,'Policy Characteristics'!$C:$C,0))),"",INDEX('Policy Characteristics'!D:D,MATCH($C1101,'Policy Characteristics'!$C:$C,0)))</f>
        <v>R&amp;D Capital Cost Reductions</v>
      </c>
      <c r="K1101" s="272" t="str">
        <f>IF(ISBLANK(INDEX('Policy Characteristics'!E:E,MATCH($C1101,'Policy Characteristics'!$C:$C,0))),"",INDEX('Policy Characteristics'!E:E,MATCH($C1101,'Policy Characteristics'!$C:$C,0)))</f>
        <v>RnD industry capital cost reduction</v>
      </c>
      <c r="L1101" s="285">
        <f>IF(ISBLANK(INDEX('Policy Characteristics'!F:F,MATCH($C1101,'Policy Characteristics'!$C:$C,0))),"",INDEX('Policy Characteristics'!F:F,MATCH($C1101,'Policy Characteristics'!$C:$C,0)))</f>
        <v>0</v>
      </c>
      <c r="M1101" s="285">
        <f>IF(ISBLANK(INDEX('Policy Characteristics'!G:G,MATCH($C1101,'Policy Characteristics'!$C:$C,0))),"",INDEX('Policy Characteristics'!G:G,MATCH($C1101,'Policy Characteristics'!$C:$C,0)))</f>
        <v>0.4</v>
      </c>
      <c r="N1101" s="285">
        <f>IF(ISBLANK(INDEX('Policy Characteristics'!H:H,MATCH($C1101,'Policy Characteristics'!$C:$C,0))),"",INDEX('Policy Characteristics'!H:H,MATCH($C1101,'Policy Characteristics'!$C:$C,0)))</f>
        <v>0.01</v>
      </c>
      <c r="O1101" s="272" t="str">
        <f>IF(ISBLANK(INDEX('Policy Characteristics'!I:I,MATCH($C1101,'Policy Characteristics'!$C:$C,0))),"",INDEX('Policy Characteristics'!I:I,MATCH($C1101,'Policy Characteristics'!$C:$C,0)))</f>
        <v>% reduction in cost</v>
      </c>
      <c r="P1101" s="272"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72" t="str">
        <f>IF(ISBLANK(INDEX('Policy Characteristics'!K:K,MATCH($C1101,'Policy Characteristics'!$C:$C,0))),"",INDEX('Policy Characteristics'!K:K,MATCH($C1101,'Policy Characteristics'!$C:$C,0)))</f>
        <v>architectural-design.html#rnd</v>
      </c>
      <c r="R1101" s="272" t="str">
        <f>IF(ISBLANK(INDEX('Policy Characteristics'!L:L,MATCH($C1101,'Policy Characteristics'!$C:$C,0))),"",INDEX('Policy Characteristics'!L:L,MATCH($C1101,'Policy Characteristics'!$C:$C,0)))</f>
        <v>research-and-development.html</v>
      </c>
    </row>
    <row r="1102" spans="1:18" x14ac:dyDescent="0.25">
      <c r="A1102" s="272" t="str">
        <f>IF(ISBLANK(INDEX('Policy Characteristics'!A:A,MATCH($C1102,'Policy Characteristics'!$C:$C,0))),"",INDEX('Policy Characteristics'!A:A,MATCH($C1102,'Policy Characteristics'!$C:$C,0)))</f>
        <v>Research and Development</v>
      </c>
      <c r="B1102" s="272" t="str">
        <f>IF(ISBLANK(INDEX('Policy Characteristics'!B:B,MATCH($C1102,'Policy Characteristics'!$C:$C,0))),"",INDEX('Policy Characteristics'!B:B,MATCH($C1102,'Policy Characteristics'!$C:$C,0)))</f>
        <v>Capital Cost Reduction</v>
      </c>
      <c r="C1102" s="274" t="str">
        <f t="shared" si="59"/>
        <v>RnD Industry Capital Cost Perc Reduction</v>
      </c>
      <c r="D1102" t="s">
        <v>3192</v>
      </c>
      <c r="E1102" s="44"/>
      <c r="F1102" s="6" t="s">
        <v>3229</v>
      </c>
      <c r="G1102" s="44"/>
      <c r="H1102" s="43">
        <v>1465</v>
      </c>
      <c r="I1102" s="44" t="s">
        <v>45</v>
      </c>
      <c r="J1102" s="274" t="str">
        <f>IF(ISBLANK(INDEX('Policy Characteristics'!D:D,MATCH($C1102,'Policy Characteristics'!$C:$C,0))),"",INDEX('Policy Characteristics'!D:D,MATCH($C1102,'Policy Characteristics'!$C:$C,0)))</f>
        <v>R&amp;D Capital Cost Reductions</v>
      </c>
      <c r="K1102" s="272" t="str">
        <f>IF(ISBLANK(INDEX('Policy Characteristics'!E:E,MATCH($C1102,'Policy Characteristics'!$C:$C,0))),"",INDEX('Policy Characteristics'!E:E,MATCH($C1102,'Policy Characteristics'!$C:$C,0)))</f>
        <v>RnD industry capital cost reduction</v>
      </c>
      <c r="L1102" s="285">
        <f>IF(ISBLANK(INDEX('Policy Characteristics'!F:F,MATCH($C1102,'Policy Characteristics'!$C:$C,0))),"",INDEX('Policy Characteristics'!F:F,MATCH($C1102,'Policy Characteristics'!$C:$C,0)))</f>
        <v>0</v>
      </c>
      <c r="M1102" s="285">
        <f>IF(ISBLANK(INDEX('Policy Characteristics'!G:G,MATCH($C1102,'Policy Characteristics'!$C:$C,0))),"",INDEX('Policy Characteristics'!G:G,MATCH($C1102,'Policy Characteristics'!$C:$C,0)))</f>
        <v>0.4</v>
      </c>
      <c r="N1102" s="285">
        <f>IF(ISBLANK(INDEX('Policy Characteristics'!H:H,MATCH($C1102,'Policy Characteristics'!$C:$C,0))),"",INDEX('Policy Characteristics'!H:H,MATCH($C1102,'Policy Characteristics'!$C:$C,0)))</f>
        <v>0.01</v>
      </c>
      <c r="O1102" s="272" t="str">
        <f>IF(ISBLANK(INDEX('Policy Characteristics'!I:I,MATCH($C1102,'Policy Characteristics'!$C:$C,0))),"",INDEX('Policy Characteristics'!I:I,MATCH($C1102,'Policy Characteristics'!$C:$C,0)))</f>
        <v>% reduction in cost</v>
      </c>
      <c r="P1102" s="272"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72" t="str">
        <f>IF(ISBLANK(INDEX('Policy Characteristics'!K:K,MATCH($C1102,'Policy Characteristics'!$C:$C,0))),"",INDEX('Policy Characteristics'!K:K,MATCH($C1102,'Policy Characteristics'!$C:$C,0)))</f>
        <v>architectural-design.html#rnd</v>
      </c>
      <c r="R1102" s="272" t="str">
        <f>IF(ISBLANK(INDEX('Policy Characteristics'!L:L,MATCH($C1102,'Policy Characteristics'!$C:$C,0))),"",INDEX('Policy Characteristics'!L:L,MATCH($C1102,'Policy Characteristics'!$C:$C,0)))</f>
        <v>research-and-development.html</v>
      </c>
    </row>
    <row r="1103" spans="1:18" x14ac:dyDescent="0.25">
      <c r="A1103" s="272" t="str">
        <f>IF(ISBLANK(INDEX('Policy Characteristics'!A:A,MATCH($C1103,'Policy Characteristics'!$C:$C,0))),"",INDEX('Policy Characteristics'!A:A,MATCH($C1103,'Policy Characteristics'!$C:$C,0)))</f>
        <v>Research and Development</v>
      </c>
      <c r="B1103" s="272" t="str">
        <f>IF(ISBLANK(INDEX('Policy Characteristics'!B:B,MATCH($C1103,'Policy Characteristics'!$C:$C,0))),"",INDEX('Policy Characteristics'!B:B,MATCH($C1103,'Policy Characteristics'!$C:$C,0)))</f>
        <v>Capital Cost Reduction</v>
      </c>
      <c r="C1103" s="274" t="str">
        <f t="shared" si="59"/>
        <v>RnD Industry Capital Cost Perc Reduction</v>
      </c>
      <c r="D1103" t="s">
        <v>3193</v>
      </c>
      <c r="E1103" s="44"/>
      <c r="F1103" s="6" t="s">
        <v>3230</v>
      </c>
      <c r="G1103" s="44"/>
      <c r="H1103" s="43">
        <v>1466</v>
      </c>
      <c r="I1103" s="44" t="s">
        <v>45</v>
      </c>
      <c r="J1103" s="274" t="str">
        <f>IF(ISBLANK(INDEX('Policy Characteristics'!D:D,MATCH($C1103,'Policy Characteristics'!$C:$C,0))),"",INDEX('Policy Characteristics'!D:D,MATCH($C1103,'Policy Characteristics'!$C:$C,0)))</f>
        <v>R&amp;D Capital Cost Reductions</v>
      </c>
      <c r="K1103" s="272" t="str">
        <f>IF(ISBLANK(INDEX('Policy Characteristics'!E:E,MATCH($C1103,'Policy Characteristics'!$C:$C,0))),"",INDEX('Policy Characteristics'!E:E,MATCH($C1103,'Policy Characteristics'!$C:$C,0)))</f>
        <v>RnD industry capital cost reduction</v>
      </c>
      <c r="L1103" s="285">
        <f>IF(ISBLANK(INDEX('Policy Characteristics'!F:F,MATCH($C1103,'Policy Characteristics'!$C:$C,0))),"",INDEX('Policy Characteristics'!F:F,MATCH($C1103,'Policy Characteristics'!$C:$C,0)))</f>
        <v>0</v>
      </c>
      <c r="M1103" s="285">
        <f>IF(ISBLANK(INDEX('Policy Characteristics'!G:G,MATCH($C1103,'Policy Characteristics'!$C:$C,0))),"",INDEX('Policy Characteristics'!G:G,MATCH($C1103,'Policy Characteristics'!$C:$C,0)))</f>
        <v>0.4</v>
      </c>
      <c r="N1103" s="285">
        <f>IF(ISBLANK(INDEX('Policy Characteristics'!H:H,MATCH($C1103,'Policy Characteristics'!$C:$C,0))),"",INDEX('Policy Characteristics'!H:H,MATCH($C1103,'Policy Characteristics'!$C:$C,0)))</f>
        <v>0.01</v>
      </c>
      <c r="O1103" s="272" t="str">
        <f>IF(ISBLANK(INDEX('Policy Characteristics'!I:I,MATCH($C1103,'Policy Characteristics'!$C:$C,0))),"",INDEX('Policy Characteristics'!I:I,MATCH($C1103,'Policy Characteristics'!$C:$C,0)))</f>
        <v>% reduction in cost</v>
      </c>
      <c r="P1103" s="272"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72" t="str">
        <f>IF(ISBLANK(INDEX('Policy Characteristics'!K:K,MATCH($C1103,'Policy Characteristics'!$C:$C,0))),"",INDEX('Policy Characteristics'!K:K,MATCH($C1103,'Policy Characteristics'!$C:$C,0)))</f>
        <v>architectural-design.html#rnd</v>
      </c>
      <c r="R1103" s="272" t="str">
        <f>IF(ISBLANK(INDEX('Policy Characteristics'!L:L,MATCH($C1103,'Policy Characteristics'!$C:$C,0))),"",INDEX('Policy Characteristics'!L:L,MATCH($C1103,'Policy Characteristics'!$C:$C,0)))</f>
        <v>research-and-development.html</v>
      </c>
    </row>
    <row r="1104" spans="1:18" x14ac:dyDescent="0.25">
      <c r="A1104" s="272" t="str">
        <f>IF(ISBLANK(INDEX('Policy Characteristics'!A:A,MATCH($C1104,'Policy Characteristics'!$C:$C,0))),"",INDEX('Policy Characteristics'!A:A,MATCH($C1104,'Policy Characteristics'!$C:$C,0)))</f>
        <v>Research and Development</v>
      </c>
      <c r="B1104" s="272" t="str">
        <f>IF(ISBLANK(INDEX('Policy Characteristics'!B:B,MATCH($C1104,'Policy Characteristics'!$C:$C,0))),"",INDEX('Policy Characteristics'!B:B,MATCH($C1104,'Policy Characteristics'!$C:$C,0)))</f>
        <v>Capital Cost Reduction</v>
      </c>
      <c r="C1104" s="274" t="str">
        <f t="shared" si="59"/>
        <v>RnD Industry Capital Cost Perc Reduction</v>
      </c>
      <c r="D1104" t="s">
        <v>3194</v>
      </c>
      <c r="E1104" s="44"/>
      <c r="F1104" s="6" t="s">
        <v>3231</v>
      </c>
      <c r="G1104" s="44"/>
      <c r="H1104" s="43">
        <v>1467</v>
      </c>
      <c r="I1104" s="44" t="s">
        <v>45</v>
      </c>
      <c r="J1104" s="274" t="str">
        <f>IF(ISBLANK(INDEX('Policy Characteristics'!D:D,MATCH($C1104,'Policy Characteristics'!$C:$C,0))),"",INDEX('Policy Characteristics'!D:D,MATCH($C1104,'Policy Characteristics'!$C:$C,0)))</f>
        <v>R&amp;D Capital Cost Reductions</v>
      </c>
      <c r="K1104" s="272" t="str">
        <f>IF(ISBLANK(INDEX('Policy Characteristics'!E:E,MATCH($C1104,'Policy Characteristics'!$C:$C,0))),"",INDEX('Policy Characteristics'!E:E,MATCH($C1104,'Policy Characteristics'!$C:$C,0)))</f>
        <v>RnD industry capital cost reduction</v>
      </c>
      <c r="L1104" s="285">
        <f>IF(ISBLANK(INDEX('Policy Characteristics'!F:F,MATCH($C1104,'Policy Characteristics'!$C:$C,0))),"",INDEX('Policy Characteristics'!F:F,MATCH($C1104,'Policy Characteristics'!$C:$C,0)))</f>
        <v>0</v>
      </c>
      <c r="M1104" s="285">
        <f>IF(ISBLANK(INDEX('Policy Characteristics'!G:G,MATCH($C1104,'Policy Characteristics'!$C:$C,0))),"",INDEX('Policy Characteristics'!G:G,MATCH($C1104,'Policy Characteristics'!$C:$C,0)))</f>
        <v>0.4</v>
      </c>
      <c r="N1104" s="285">
        <f>IF(ISBLANK(INDEX('Policy Characteristics'!H:H,MATCH($C1104,'Policy Characteristics'!$C:$C,0))),"",INDEX('Policy Characteristics'!H:H,MATCH($C1104,'Policy Characteristics'!$C:$C,0)))</f>
        <v>0.01</v>
      </c>
      <c r="O1104" s="272" t="str">
        <f>IF(ISBLANK(INDEX('Policy Characteristics'!I:I,MATCH($C1104,'Policy Characteristics'!$C:$C,0))),"",INDEX('Policy Characteristics'!I:I,MATCH($C1104,'Policy Characteristics'!$C:$C,0)))</f>
        <v>% reduction in cost</v>
      </c>
      <c r="P1104" s="272"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72" t="str">
        <f>IF(ISBLANK(INDEX('Policy Characteristics'!K:K,MATCH($C1104,'Policy Characteristics'!$C:$C,0))),"",INDEX('Policy Characteristics'!K:K,MATCH($C1104,'Policy Characteristics'!$C:$C,0)))</f>
        <v>architectural-design.html#rnd</v>
      </c>
      <c r="R1104" s="272" t="str">
        <f>IF(ISBLANK(INDEX('Policy Characteristics'!L:L,MATCH($C1104,'Policy Characteristics'!$C:$C,0))),"",INDEX('Policy Characteristics'!L:L,MATCH($C1104,'Policy Characteristics'!$C:$C,0)))</f>
        <v>research-and-development.html</v>
      </c>
    </row>
    <row r="1105" spans="1:18" x14ac:dyDescent="0.25">
      <c r="A1105" s="272" t="str">
        <f>IF(ISBLANK(INDEX('Policy Characteristics'!A:A,MATCH($C1105,'Policy Characteristics'!$C:$C,0))),"",INDEX('Policy Characteristics'!A:A,MATCH($C1105,'Policy Characteristics'!$C:$C,0)))</f>
        <v>Research and Development</v>
      </c>
      <c r="B1105" s="272" t="str">
        <f>IF(ISBLANK(INDEX('Policy Characteristics'!B:B,MATCH($C1105,'Policy Characteristics'!$C:$C,0))),"",INDEX('Policy Characteristics'!B:B,MATCH($C1105,'Policy Characteristics'!$C:$C,0)))</f>
        <v>Capital Cost Reduction</v>
      </c>
      <c r="C1105" s="274" t="str">
        <f t="shared" si="59"/>
        <v>RnD Industry Capital Cost Perc Reduction</v>
      </c>
      <c r="D1105" t="s">
        <v>3195</v>
      </c>
      <c r="E1105" s="44"/>
      <c r="F1105" s="6" t="s">
        <v>3232</v>
      </c>
      <c r="G1105" s="44"/>
      <c r="H1105" s="43">
        <v>1468</v>
      </c>
      <c r="I1105" s="44" t="s">
        <v>45</v>
      </c>
      <c r="J1105" s="274" t="str">
        <f>IF(ISBLANK(INDEX('Policy Characteristics'!D:D,MATCH($C1105,'Policy Characteristics'!$C:$C,0))),"",INDEX('Policy Characteristics'!D:D,MATCH($C1105,'Policy Characteristics'!$C:$C,0)))</f>
        <v>R&amp;D Capital Cost Reductions</v>
      </c>
      <c r="K1105" s="272" t="str">
        <f>IF(ISBLANK(INDEX('Policy Characteristics'!E:E,MATCH($C1105,'Policy Characteristics'!$C:$C,0))),"",INDEX('Policy Characteristics'!E:E,MATCH($C1105,'Policy Characteristics'!$C:$C,0)))</f>
        <v>RnD industry capital cost reduction</v>
      </c>
      <c r="L1105" s="285">
        <f>IF(ISBLANK(INDEX('Policy Characteristics'!F:F,MATCH($C1105,'Policy Characteristics'!$C:$C,0))),"",INDEX('Policy Characteristics'!F:F,MATCH($C1105,'Policy Characteristics'!$C:$C,0)))</f>
        <v>0</v>
      </c>
      <c r="M1105" s="285">
        <f>IF(ISBLANK(INDEX('Policy Characteristics'!G:G,MATCH($C1105,'Policy Characteristics'!$C:$C,0))),"",INDEX('Policy Characteristics'!G:G,MATCH($C1105,'Policy Characteristics'!$C:$C,0)))</f>
        <v>0.4</v>
      </c>
      <c r="N1105" s="285">
        <f>IF(ISBLANK(INDEX('Policy Characteristics'!H:H,MATCH($C1105,'Policy Characteristics'!$C:$C,0))),"",INDEX('Policy Characteristics'!H:H,MATCH($C1105,'Policy Characteristics'!$C:$C,0)))</f>
        <v>0.01</v>
      </c>
      <c r="O1105" s="272" t="str">
        <f>IF(ISBLANK(INDEX('Policy Characteristics'!I:I,MATCH($C1105,'Policy Characteristics'!$C:$C,0))),"",INDEX('Policy Characteristics'!I:I,MATCH($C1105,'Policy Characteristics'!$C:$C,0)))</f>
        <v>% reduction in cost</v>
      </c>
      <c r="P1105" s="272"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72" t="str">
        <f>IF(ISBLANK(INDEX('Policy Characteristics'!K:K,MATCH($C1105,'Policy Characteristics'!$C:$C,0))),"",INDEX('Policy Characteristics'!K:K,MATCH($C1105,'Policy Characteristics'!$C:$C,0)))</f>
        <v>architectural-design.html#rnd</v>
      </c>
      <c r="R1105" s="272" t="str">
        <f>IF(ISBLANK(INDEX('Policy Characteristics'!L:L,MATCH($C1105,'Policy Characteristics'!$C:$C,0))),"",INDEX('Policy Characteristics'!L:L,MATCH($C1105,'Policy Characteristics'!$C:$C,0)))</f>
        <v>research-and-development.html</v>
      </c>
    </row>
    <row r="1106" spans="1:18" x14ac:dyDescent="0.25">
      <c r="A1106" s="272" t="str">
        <f>IF(ISBLANK(INDEX('Policy Characteristics'!A:A,MATCH($C1106,'Policy Characteristics'!$C:$C,0))),"",INDEX('Policy Characteristics'!A:A,MATCH($C1106,'Policy Characteristics'!$C:$C,0)))</f>
        <v>Research and Development</v>
      </c>
      <c r="B1106" s="272" t="str">
        <f>IF(ISBLANK(INDEX('Policy Characteristics'!B:B,MATCH($C1106,'Policy Characteristics'!$C:$C,0))),"",INDEX('Policy Characteristics'!B:B,MATCH($C1106,'Policy Characteristics'!$C:$C,0)))</f>
        <v>Capital Cost Reduction</v>
      </c>
      <c r="C1106" s="274" t="str">
        <f t="shared" si="59"/>
        <v>RnD Industry Capital Cost Perc Reduction</v>
      </c>
      <c r="D1106" t="s">
        <v>3196</v>
      </c>
      <c r="E1106" s="44"/>
      <c r="F1106" s="6" t="s">
        <v>3233</v>
      </c>
      <c r="G1106" s="44"/>
      <c r="H1106" s="43">
        <v>1469</v>
      </c>
      <c r="I1106" s="44" t="s">
        <v>45</v>
      </c>
      <c r="J1106" s="274" t="str">
        <f>IF(ISBLANK(INDEX('Policy Characteristics'!D:D,MATCH($C1106,'Policy Characteristics'!$C:$C,0))),"",INDEX('Policy Characteristics'!D:D,MATCH($C1106,'Policy Characteristics'!$C:$C,0)))</f>
        <v>R&amp;D Capital Cost Reductions</v>
      </c>
      <c r="K1106" s="272" t="str">
        <f>IF(ISBLANK(INDEX('Policy Characteristics'!E:E,MATCH($C1106,'Policy Characteristics'!$C:$C,0))),"",INDEX('Policy Characteristics'!E:E,MATCH($C1106,'Policy Characteristics'!$C:$C,0)))</f>
        <v>RnD industry capital cost reduction</v>
      </c>
      <c r="L1106" s="285">
        <f>IF(ISBLANK(INDEX('Policy Characteristics'!F:F,MATCH($C1106,'Policy Characteristics'!$C:$C,0))),"",INDEX('Policy Characteristics'!F:F,MATCH($C1106,'Policy Characteristics'!$C:$C,0)))</f>
        <v>0</v>
      </c>
      <c r="M1106" s="285">
        <f>IF(ISBLANK(INDEX('Policy Characteristics'!G:G,MATCH($C1106,'Policy Characteristics'!$C:$C,0))),"",INDEX('Policy Characteristics'!G:G,MATCH($C1106,'Policy Characteristics'!$C:$C,0)))</f>
        <v>0.4</v>
      </c>
      <c r="N1106" s="285">
        <f>IF(ISBLANK(INDEX('Policy Characteristics'!H:H,MATCH($C1106,'Policy Characteristics'!$C:$C,0))),"",INDEX('Policy Characteristics'!H:H,MATCH($C1106,'Policy Characteristics'!$C:$C,0)))</f>
        <v>0.01</v>
      </c>
      <c r="O1106" s="272" t="str">
        <f>IF(ISBLANK(INDEX('Policy Characteristics'!I:I,MATCH($C1106,'Policy Characteristics'!$C:$C,0))),"",INDEX('Policy Characteristics'!I:I,MATCH($C1106,'Policy Characteristics'!$C:$C,0)))</f>
        <v>% reduction in cost</v>
      </c>
      <c r="P1106" s="272"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72" t="str">
        <f>IF(ISBLANK(INDEX('Policy Characteristics'!K:K,MATCH($C1106,'Policy Characteristics'!$C:$C,0))),"",INDEX('Policy Characteristics'!K:K,MATCH($C1106,'Policy Characteristics'!$C:$C,0)))</f>
        <v>architectural-design.html#rnd</v>
      </c>
      <c r="R1106" s="272" t="str">
        <f>IF(ISBLANK(INDEX('Policy Characteristics'!L:L,MATCH($C1106,'Policy Characteristics'!$C:$C,0))),"",INDEX('Policy Characteristics'!L:L,MATCH($C1106,'Policy Characteristics'!$C:$C,0)))</f>
        <v>research-and-development.html</v>
      </c>
    </row>
    <row r="1107" spans="1:18" x14ac:dyDescent="0.25">
      <c r="A1107" s="272" t="str">
        <f>IF(ISBLANK(INDEX('Policy Characteristics'!A:A,MATCH($C1107,'Policy Characteristics'!$C:$C,0))),"",INDEX('Policy Characteristics'!A:A,MATCH($C1107,'Policy Characteristics'!$C:$C,0)))</f>
        <v>Research and Development</v>
      </c>
      <c r="B1107" s="272" t="str">
        <f>IF(ISBLANK(INDEX('Policy Characteristics'!B:B,MATCH($C1107,'Policy Characteristics'!$C:$C,0))),"",INDEX('Policy Characteristics'!B:B,MATCH($C1107,'Policy Characteristics'!$C:$C,0)))</f>
        <v>Capital Cost Reduction</v>
      </c>
      <c r="C1107" s="274" t="str">
        <f t="shared" si="59"/>
        <v>RnD Industry Capital Cost Perc Reduction</v>
      </c>
      <c r="D1107" t="s">
        <v>3197</v>
      </c>
      <c r="E1107" s="44"/>
      <c r="F1107" s="6" t="s">
        <v>3234</v>
      </c>
      <c r="G1107" s="44"/>
      <c r="H1107" s="43">
        <v>1470</v>
      </c>
      <c r="I1107" s="44" t="s">
        <v>45</v>
      </c>
      <c r="J1107" s="274" t="str">
        <f>IF(ISBLANK(INDEX('Policy Characteristics'!D:D,MATCH($C1107,'Policy Characteristics'!$C:$C,0))),"",INDEX('Policy Characteristics'!D:D,MATCH($C1107,'Policy Characteristics'!$C:$C,0)))</f>
        <v>R&amp;D Capital Cost Reductions</v>
      </c>
      <c r="K1107" s="272" t="str">
        <f>IF(ISBLANK(INDEX('Policy Characteristics'!E:E,MATCH($C1107,'Policy Characteristics'!$C:$C,0))),"",INDEX('Policy Characteristics'!E:E,MATCH($C1107,'Policy Characteristics'!$C:$C,0)))</f>
        <v>RnD industry capital cost reduction</v>
      </c>
      <c r="L1107" s="285">
        <f>IF(ISBLANK(INDEX('Policy Characteristics'!F:F,MATCH($C1107,'Policy Characteristics'!$C:$C,0))),"",INDEX('Policy Characteristics'!F:F,MATCH($C1107,'Policy Characteristics'!$C:$C,0)))</f>
        <v>0</v>
      </c>
      <c r="M1107" s="285">
        <f>IF(ISBLANK(INDEX('Policy Characteristics'!G:G,MATCH($C1107,'Policy Characteristics'!$C:$C,0))),"",INDEX('Policy Characteristics'!G:G,MATCH($C1107,'Policy Characteristics'!$C:$C,0)))</f>
        <v>0.4</v>
      </c>
      <c r="N1107" s="285">
        <f>IF(ISBLANK(INDEX('Policy Characteristics'!H:H,MATCH($C1107,'Policy Characteristics'!$C:$C,0))),"",INDEX('Policy Characteristics'!H:H,MATCH($C1107,'Policy Characteristics'!$C:$C,0)))</f>
        <v>0.01</v>
      </c>
      <c r="O1107" s="272" t="str">
        <f>IF(ISBLANK(INDEX('Policy Characteristics'!I:I,MATCH($C1107,'Policy Characteristics'!$C:$C,0))),"",INDEX('Policy Characteristics'!I:I,MATCH($C1107,'Policy Characteristics'!$C:$C,0)))</f>
        <v>% reduction in cost</v>
      </c>
      <c r="P1107" s="272"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72" t="str">
        <f>IF(ISBLANK(INDEX('Policy Characteristics'!K:K,MATCH($C1107,'Policy Characteristics'!$C:$C,0))),"",INDEX('Policy Characteristics'!K:K,MATCH($C1107,'Policy Characteristics'!$C:$C,0)))</f>
        <v>architectural-design.html#rnd</v>
      </c>
      <c r="R1107" s="272" t="str">
        <f>IF(ISBLANK(INDEX('Policy Characteristics'!L:L,MATCH($C1107,'Policy Characteristics'!$C:$C,0))),"",INDEX('Policy Characteristics'!L:L,MATCH($C1107,'Policy Characteristics'!$C:$C,0)))</f>
        <v>research-and-development.html</v>
      </c>
    </row>
    <row r="1108" spans="1:18" x14ac:dyDescent="0.25">
      <c r="A1108" s="272" t="str">
        <f>IF(ISBLANK(INDEX('Policy Characteristics'!A:A,MATCH($C1108,'Policy Characteristics'!$C:$C,0))),"",INDEX('Policy Characteristics'!A:A,MATCH($C1108,'Policy Characteristics'!$C:$C,0)))</f>
        <v>Research and Development</v>
      </c>
      <c r="B1108" s="272" t="str">
        <f>IF(ISBLANK(INDEX('Policy Characteristics'!B:B,MATCH($C1108,'Policy Characteristics'!$C:$C,0))),"",INDEX('Policy Characteristics'!B:B,MATCH($C1108,'Policy Characteristics'!$C:$C,0)))</f>
        <v>Capital Cost Reduction</v>
      </c>
      <c r="C1108" s="274" t="str">
        <f t="shared" si="59"/>
        <v>RnD Industry Capital Cost Perc Reduction</v>
      </c>
      <c r="D1108" t="s">
        <v>3198</v>
      </c>
      <c r="E1108" s="44"/>
      <c r="F1108" s="6" t="s">
        <v>348</v>
      </c>
      <c r="G1108" s="44"/>
      <c r="H1108" s="43">
        <v>1471</v>
      </c>
      <c r="I1108" s="44" t="s">
        <v>45</v>
      </c>
      <c r="J1108" s="274" t="str">
        <f>IF(ISBLANK(INDEX('Policy Characteristics'!D:D,MATCH($C1108,'Policy Characteristics'!$C:$C,0))),"",INDEX('Policy Characteristics'!D:D,MATCH($C1108,'Policy Characteristics'!$C:$C,0)))</f>
        <v>R&amp;D Capital Cost Reductions</v>
      </c>
      <c r="K1108" s="272" t="str">
        <f>IF(ISBLANK(INDEX('Policy Characteristics'!E:E,MATCH($C1108,'Policy Characteristics'!$C:$C,0))),"",INDEX('Policy Characteristics'!E:E,MATCH($C1108,'Policy Characteristics'!$C:$C,0)))</f>
        <v>RnD industry capital cost reduction</v>
      </c>
      <c r="L1108" s="285">
        <f>IF(ISBLANK(INDEX('Policy Characteristics'!F:F,MATCH($C1108,'Policy Characteristics'!$C:$C,0))),"",INDEX('Policy Characteristics'!F:F,MATCH($C1108,'Policy Characteristics'!$C:$C,0)))</f>
        <v>0</v>
      </c>
      <c r="M1108" s="285">
        <f>IF(ISBLANK(INDEX('Policy Characteristics'!G:G,MATCH($C1108,'Policy Characteristics'!$C:$C,0))),"",INDEX('Policy Characteristics'!G:G,MATCH($C1108,'Policy Characteristics'!$C:$C,0)))</f>
        <v>0.4</v>
      </c>
      <c r="N1108" s="285">
        <f>IF(ISBLANK(INDEX('Policy Characteristics'!H:H,MATCH($C1108,'Policy Characteristics'!$C:$C,0))),"",INDEX('Policy Characteristics'!H:H,MATCH($C1108,'Policy Characteristics'!$C:$C,0)))</f>
        <v>0.01</v>
      </c>
      <c r="O1108" s="272" t="str">
        <f>IF(ISBLANK(INDEX('Policy Characteristics'!I:I,MATCH($C1108,'Policy Characteristics'!$C:$C,0))),"",INDEX('Policy Characteristics'!I:I,MATCH($C1108,'Policy Characteristics'!$C:$C,0)))</f>
        <v>% reduction in cost</v>
      </c>
      <c r="P1108" s="272"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72" t="str">
        <f>IF(ISBLANK(INDEX('Policy Characteristics'!K:K,MATCH($C1108,'Policy Characteristics'!$C:$C,0))),"",INDEX('Policy Characteristics'!K:K,MATCH($C1108,'Policy Characteristics'!$C:$C,0)))</f>
        <v>architectural-design.html#rnd</v>
      </c>
      <c r="R1108" s="272" t="str">
        <f>IF(ISBLANK(INDEX('Policy Characteristics'!L:L,MATCH($C1108,'Policy Characteristics'!$C:$C,0))),"",INDEX('Policy Characteristics'!L:L,MATCH($C1108,'Policy Characteristics'!$C:$C,0)))</f>
        <v>research-and-development.html</v>
      </c>
    </row>
    <row r="1109" spans="1:18" x14ac:dyDescent="0.25">
      <c r="A1109" s="272" t="str">
        <f>IF(ISBLANK(INDEX('Policy Characteristics'!A:A,MATCH($C1109,'Policy Characteristics'!$C:$C,0))),"",INDEX('Policy Characteristics'!A:A,MATCH($C1109,'Policy Characteristics'!$C:$C,0)))</f>
        <v>Research and Development</v>
      </c>
      <c r="B1109" s="272" t="str">
        <f>IF(ISBLANK(INDEX('Policy Characteristics'!B:B,MATCH($C1109,'Policy Characteristics'!$C:$C,0))),"",INDEX('Policy Characteristics'!B:B,MATCH($C1109,'Policy Characteristics'!$C:$C,0)))</f>
        <v>Capital Cost Reduction</v>
      </c>
      <c r="C1109" s="274" t="str">
        <f t="shared" si="59"/>
        <v>RnD Industry Capital Cost Perc Reduction</v>
      </c>
      <c r="D1109" t="s">
        <v>3199</v>
      </c>
      <c r="E1109" s="44"/>
      <c r="F1109" s="6" t="s">
        <v>3235</v>
      </c>
      <c r="G1109" s="44"/>
      <c r="H1109" s="43">
        <v>1472</v>
      </c>
      <c r="I1109" s="44" t="s">
        <v>45</v>
      </c>
      <c r="J1109" s="274" t="str">
        <f>IF(ISBLANK(INDEX('Policy Characteristics'!D:D,MATCH($C1109,'Policy Characteristics'!$C:$C,0))),"",INDEX('Policy Characteristics'!D:D,MATCH($C1109,'Policy Characteristics'!$C:$C,0)))</f>
        <v>R&amp;D Capital Cost Reductions</v>
      </c>
      <c r="K1109" s="272" t="str">
        <f>IF(ISBLANK(INDEX('Policy Characteristics'!E:E,MATCH($C1109,'Policy Characteristics'!$C:$C,0))),"",INDEX('Policy Characteristics'!E:E,MATCH($C1109,'Policy Characteristics'!$C:$C,0)))</f>
        <v>RnD industry capital cost reduction</v>
      </c>
      <c r="L1109" s="285">
        <f>IF(ISBLANK(INDEX('Policy Characteristics'!F:F,MATCH($C1109,'Policy Characteristics'!$C:$C,0))),"",INDEX('Policy Characteristics'!F:F,MATCH($C1109,'Policy Characteristics'!$C:$C,0)))</f>
        <v>0</v>
      </c>
      <c r="M1109" s="285">
        <f>IF(ISBLANK(INDEX('Policy Characteristics'!G:G,MATCH($C1109,'Policy Characteristics'!$C:$C,0))),"",INDEX('Policy Characteristics'!G:G,MATCH($C1109,'Policy Characteristics'!$C:$C,0)))</f>
        <v>0.4</v>
      </c>
      <c r="N1109" s="285">
        <f>IF(ISBLANK(INDEX('Policy Characteristics'!H:H,MATCH($C1109,'Policy Characteristics'!$C:$C,0))),"",INDEX('Policy Characteristics'!H:H,MATCH($C1109,'Policy Characteristics'!$C:$C,0)))</f>
        <v>0.01</v>
      </c>
      <c r="O1109" s="272" t="str">
        <f>IF(ISBLANK(INDEX('Policy Characteristics'!I:I,MATCH($C1109,'Policy Characteristics'!$C:$C,0))),"",INDEX('Policy Characteristics'!I:I,MATCH($C1109,'Policy Characteristics'!$C:$C,0)))</f>
        <v>% reduction in cost</v>
      </c>
      <c r="P1109" s="272"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72" t="str">
        <f>IF(ISBLANK(INDEX('Policy Characteristics'!K:K,MATCH($C1109,'Policy Characteristics'!$C:$C,0))),"",INDEX('Policy Characteristics'!K:K,MATCH($C1109,'Policy Characteristics'!$C:$C,0)))</f>
        <v>architectural-design.html#rnd</v>
      </c>
      <c r="R1109" s="272" t="str">
        <f>IF(ISBLANK(INDEX('Policy Characteristics'!L:L,MATCH($C1109,'Policy Characteristics'!$C:$C,0))),"",INDEX('Policy Characteristics'!L:L,MATCH($C1109,'Policy Characteristics'!$C:$C,0)))</f>
        <v>research-and-development.html</v>
      </c>
    </row>
    <row r="1110" spans="1:18" x14ac:dyDescent="0.25">
      <c r="A1110" s="272" t="str">
        <f>IF(ISBLANK(INDEX('Policy Characteristics'!A:A,MATCH($C1110,'Policy Characteristics'!$C:$C,0))),"",INDEX('Policy Characteristics'!A:A,MATCH($C1110,'Policy Characteristics'!$C:$C,0)))</f>
        <v>Research and Development</v>
      </c>
      <c r="B1110" s="272" t="str">
        <f>IF(ISBLANK(INDEX('Policy Characteristics'!B:B,MATCH($C1110,'Policy Characteristics'!$C:$C,0))),"",INDEX('Policy Characteristics'!B:B,MATCH($C1110,'Policy Characteristics'!$C:$C,0)))</f>
        <v>Capital Cost Reduction</v>
      </c>
      <c r="C1110" s="274" t="str">
        <f t="shared" si="59"/>
        <v>RnD Industry Capital Cost Perc Reduction</v>
      </c>
      <c r="D1110" t="s">
        <v>3200</v>
      </c>
      <c r="E1110" s="44"/>
      <c r="F1110" s="6" t="s">
        <v>3236</v>
      </c>
      <c r="G1110" s="44"/>
      <c r="H1110" s="43">
        <v>1473</v>
      </c>
      <c r="I1110" s="44" t="s">
        <v>45</v>
      </c>
      <c r="J1110" s="274" t="str">
        <f>IF(ISBLANK(INDEX('Policy Characteristics'!D:D,MATCH($C1110,'Policy Characteristics'!$C:$C,0))),"",INDEX('Policy Characteristics'!D:D,MATCH($C1110,'Policy Characteristics'!$C:$C,0)))</f>
        <v>R&amp;D Capital Cost Reductions</v>
      </c>
      <c r="K1110" s="272" t="str">
        <f>IF(ISBLANK(INDEX('Policy Characteristics'!E:E,MATCH($C1110,'Policy Characteristics'!$C:$C,0))),"",INDEX('Policy Characteristics'!E:E,MATCH($C1110,'Policy Characteristics'!$C:$C,0)))</f>
        <v>RnD industry capital cost reduction</v>
      </c>
      <c r="L1110" s="285">
        <f>IF(ISBLANK(INDEX('Policy Characteristics'!F:F,MATCH($C1110,'Policy Characteristics'!$C:$C,0))),"",INDEX('Policy Characteristics'!F:F,MATCH($C1110,'Policy Characteristics'!$C:$C,0)))</f>
        <v>0</v>
      </c>
      <c r="M1110" s="285">
        <f>IF(ISBLANK(INDEX('Policy Characteristics'!G:G,MATCH($C1110,'Policy Characteristics'!$C:$C,0))),"",INDEX('Policy Characteristics'!G:G,MATCH($C1110,'Policy Characteristics'!$C:$C,0)))</f>
        <v>0.4</v>
      </c>
      <c r="N1110" s="285">
        <f>IF(ISBLANK(INDEX('Policy Characteristics'!H:H,MATCH($C1110,'Policy Characteristics'!$C:$C,0))),"",INDEX('Policy Characteristics'!H:H,MATCH($C1110,'Policy Characteristics'!$C:$C,0)))</f>
        <v>0.01</v>
      </c>
      <c r="O1110" s="272" t="str">
        <f>IF(ISBLANK(INDEX('Policy Characteristics'!I:I,MATCH($C1110,'Policy Characteristics'!$C:$C,0))),"",INDEX('Policy Characteristics'!I:I,MATCH($C1110,'Policy Characteristics'!$C:$C,0)))</f>
        <v>% reduction in cost</v>
      </c>
      <c r="P1110" s="272"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72" t="str">
        <f>IF(ISBLANK(INDEX('Policy Characteristics'!K:K,MATCH($C1110,'Policy Characteristics'!$C:$C,0))),"",INDEX('Policy Characteristics'!K:K,MATCH($C1110,'Policy Characteristics'!$C:$C,0)))</f>
        <v>architectural-design.html#rnd</v>
      </c>
      <c r="R1110" s="272" t="str">
        <f>IF(ISBLANK(INDEX('Policy Characteristics'!L:L,MATCH($C1110,'Policy Characteristics'!$C:$C,0))),"",INDEX('Policy Characteristics'!L:L,MATCH($C1110,'Policy Characteristics'!$C:$C,0)))</f>
        <v>research-and-development.html</v>
      </c>
    </row>
    <row r="1111" spans="1:18" x14ac:dyDescent="0.25">
      <c r="A1111" s="272" t="str">
        <f>IF(ISBLANK(INDEX('Policy Characteristics'!A:A,MATCH($C1111,'Policy Characteristics'!$C:$C,0))),"",INDEX('Policy Characteristics'!A:A,MATCH($C1111,'Policy Characteristics'!$C:$C,0)))</f>
        <v>Research and Development</v>
      </c>
      <c r="B1111" s="272" t="str">
        <f>IF(ISBLANK(INDEX('Policy Characteristics'!B:B,MATCH($C1111,'Policy Characteristics'!$C:$C,0))),"",INDEX('Policy Characteristics'!B:B,MATCH($C1111,'Policy Characteristics'!$C:$C,0)))</f>
        <v>Capital Cost Reduction</v>
      </c>
      <c r="C1111" s="274" t="str">
        <f t="shared" si="59"/>
        <v>RnD Industry Capital Cost Perc Reduction</v>
      </c>
      <c r="D1111" t="s">
        <v>3201</v>
      </c>
      <c r="E1111" s="44"/>
      <c r="F1111" s="6" t="s">
        <v>3237</v>
      </c>
      <c r="G1111" s="44"/>
      <c r="H1111" s="43">
        <v>1474</v>
      </c>
      <c r="I1111" s="44" t="s">
        <v>45</v>
      </c>
      <c r="J1111" s="274" t="str">
        <f>IF(ISBLANK(INDEX('Policy Characteristics'!D:D,MATCH($C1111,'Policy Characteristics'!$C:$C,0))),"",INDEX('Policy Characteristics'!D:D,MATCH($C1111,'Policy Characteristics'!$C:$C,0)))</f>
        <v>R&amp;D Capital Cost Reductions</v>
      </c>
      <c r="K1111" s="272" t="str">
        <f>IF(ISBLANK(INDEX('Policy Characteristics'!E:E,MATCH($C1111,'Policy Characteristics'!$C:$C,0))),"",INDEX('Policy Characteristics'!E:E,MATCH($C1111,'Policy Characteristics'!$C:$C,0)))</f>
        <v>RnD industry capital cost reduction</v>
      </c>
      <c r="L1111" s="285">
        <f>IF(ISBLANK(INDEX('Policy Characteristics'!F:F,MATCH($C1111,'Policy Characteristics'!$C:$C,0))),"",INDEX('Policy Characteristics'!F:F,MATCH($C1111,'Policy Characteristics'!$C:$C,0)))</f>
        <v>0</v>
      </c>
      <c r="M1111" s="285">
        <f>IF(ISBLANK(INDEX('Policy Characteristics'!G:G,MATCH($C1111,'Policy Characteristics'!$C:$C,0))),"",INDEX('Policy Characteristics'!G:G,MATCH($C1111,'Policy Characteristics'!$C:$C,0)))</f>
        <v>0.4</v>
      </c>
      <c r="N1111" s="285">
        <f>IF(ISBLANK(INDEX('Policy Characteristics'!H:H,MATCH($C1111,'Policy Characteristics'!$C:$C,0))),"",INDEX('Policy Characteristics'!H:H,MATCH($C1111,'Policy Characteristics'!$C:$C,0)))</f>
        <v>0.01</v>
      </c>
      <c r="O1111" s="272" t="str">
        <f>IF(ISBLANK(INDEX('Policy Characteristics'!I:I,MATCH($C1111,'Policy Characteristics'!$C:$C,0))),"",INDEX('Policy Characteristics'!I:I,MATCH($C1111,'Policy Characteristics'!$C:$C,0)))</f>
        <v>% reduction in cost</v>
      </c>
      <c r="P1111" s="272"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272" t="str">
        <f>IF(ISBLANK(INDEX('Policy Characteristics'!K:K,MATCH($C1111,'Policy Characteristics'!$C:$C,0))),"",INDEX('Policy Characteristics'!K:K,MATCH($C1111,'Policy Characteristics'!$C:$C,0)))</f>
        <v>architectural-design.html#rnd</v>
      </c>
      <c r="R1111" s="272" t="str">
        <f>IF(ISBLANK(INDEX('Policy Characteristics'!L:L,MATCH($C1111,'Policy Characteristics'!$C:$C,0))),"",INDEX('Policy Characteristics'!L:L,MATCH($C1111,'Policy Characteristics'!$C:$C,0)))</f>
        <v>research-and-development.html</v>
      </c>
    </row>
    <row r="1112" spans="1:18" x14ac:dyDescent="0.25">
      <c r="A1112" s="272" t="str">
        <f>IF(ISBLANK(INDEX('Policy Characteristics'!A:A,MATCH($C1112,'Policy Characteristics'!$C:$C,0))),"",INDEX('Policy Characteristics'!A:A,MATCH($C1112,'Policy Characteristics'!$C:$C,0)))</f>
        <v>Research and Development</v>
      </c>
      <c r="B1112" s="272" t="str">
        <f>IF(ISBLANK(INDEX('Policy Characteristics'!B:B,MATCH($C1112,'Policy Characteristics'!$C:$C,0))),"",INDEX('Policy Characteristics'!B:B,MATCH($C1112,'Policy Characteristics'!$C:$C,0)))</f>
        <v>Capital Cost Reduction</v>
      </c>
      <c r="C1112" s="274" t="str">
        <f t="shared" si="59"/>
        <v>RnD Industry Capital Cost Perc Reduction</v>
      </c>
      <c r="D1112" t="s">
        <v>3202</v>
      </c>
      <c r="E1112" s="44"/>
      <c r="F1112" s="6" t="s">
        <v>347</v>
      </c>
      <c r="G1112" s="44"/>
      <c r="H1112" s="43">
        <v>1475</v>
      </c>
      <c r="I1112" s="44" t="s">
        <v>45</v>
      </c>
      <c r="J1112" s="274" t="str">
        <f>IF(ISBLANK(INDEX('Policy Characteristics'!D:D,MATCH($C1112,'Policy Characteristics'!$C:$C,0))),"",INDEX('Policy Characteristics'!D:D,MATCH($C1112,'Policy Characteristics'!$C:$C,0)))</f>
        <v>R&amp;D Capital Cost Reductions</v>
      </c>
      <c r="K1112" s="272" t="str">
        <f>IF(ISBLANK(INDEX('Policy Characteristics'!E:E,MATCH($C1112,'Policy Characteristics'!$C:$C,0))),"",INDEX('Policy Characteristics'!E:E,MATCH($C1112,'Policy Characteristics'!$C:$C,0)))</f>
        <v>RnD industry capital cost reduction</v>
      </c>
      <c r="L1112" s="285">
        <f>IF(ISBLANK(INDEX('Policy Characteristics'!F:F,MATCH($C1112,'Policy Characteristics'!$C:$C,0))),"",INDEX('Policy Characteristics'!F:F,MATCH($C1112,'Policy Characteristics'!$C:$C,0)))</f>
        <v>0</v>
      </c>
      <c r="M1112" s="285">
        <f>IF(ISBLANK(INDEX('Policy Characteristics'!G:G,MATCH($C1112,'Policy Characteristics'!$C:$C,0))),"",INDEX('Policy Characteristics'!G:G,MATCH($C1112,'Policy Characteristics'!$C:$C,0)))</f>
        <v>0.4</v>
      </c>
      <c r="N1112" s="285">
        <f>IF(ISBLANK(INDEX('Policy Characteristics'!H:H,MATCH($C1112,'Policy Characteristics'!$C:$C,0))),"",INDEX('Policy Characteristics'!H:H,MATCH($C1112,'Policy Characteristics'!$C:$C,0)))</f>
        <v>0.01</v>
      </c>
      <c r="O1112" s="272" t="str">
        <f>IF(ISBLANK(INDEX('Policy Characteristics'!I:I,MATCH($C1112,'Policy Characteristics'!$C:$C,0))),"",INDEX('Policy Characteristics'!I:I,MATCH($C1112,'Policy Characteristics'!$C:$C,0)))</f>
        <v>% reduction in cost</v>
      </c>
      <c r="P1112" s="272"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272" t="str">
        <f>IF(ISBLANK(INDEX('Policy Characteristics'!K:K,MATCH($C1112,'Policy Characteristics'!$C:$C,0))),"",INDEX('Policy Characteristics'!K:K,MATCH($C1112,'Policy Characteristics'!$C:$C,0)))</f>
        <v>architectural-design.html#rnd</v>
      </c>
      <c r="R1112" s="272" t="str">
        <f>IF(ISBLANK(INDEX('Policy Characteristics'!L:L,MATCH($C1112,'Policy Characteristics'!$C:$C,0))),"",INDEX('Policy Characteristics'!L:L,MATCH($C1112,'Policy Characteristics'!$C:$C,0)))</f>
        <v>research-and-development.html</v>
      </c>
    </row>
    <row r="1113" spans="1:18" x14ac:dyDescent="0.25">
      <c r="A1113" s="272" t="str">
        <f>IF(ISBLANK(INDEX('Policy Characteristics'!A:A,MATCH($C1113,'Policy Characteristics'!$C:$C,0))),"",INDEX('Policy Characteristics'!A:A,MATCH($C1113,'Policy Characteristics'!$C:$C,0)))</f>
        <v>Research and Development</v>
      </c>
      <c r="B1113" s="272" t="str">
        <f>IF(ISBLANK(INDEX('Policy Characteristics'!B:B,MATCH($C1113,'Policy Characteristics'!$C:$C,0))),"",INDEX('Policy Characteristics'!B:B,MATCH($C1113,'Policy Characteristics'!$C:$C,0)))</f>
        <v>Capital Cost Reduction</v>
      </c>
      <c r="C1113" s="274" t="str">
        <f t="shared" si="59"/>
        <v>RnD Industry Capital Cost Perc Reduction</v>
      </c>
      <c r="D1113" t="s">
        <v>3203</v>
      </c>
      <c r="E1113" s="44"/>
      <c r="F1113" s="6" t="s">
        <v>3238</v>
      </c>
      <c r="G1113" s="44"/>
      <c r="H1113" s="43">
        <v>1476</v>
      </c>
      <c r="I1113" s="44" t="s">
        <v>45</v>
      </c>
      <c r="J1113" s="274" t="str">
        <f>IF(ISBLANK(INDEX('Policy Characteristics'!D:D,MATCH($C1113,'Policy Characteristics'!$C:$C,0))),"",INDEX('Policy Characteristics'!D:D,MATCH($C1113,'Policy Characteristics'!$C:$C,0)))</f>
        <v>R&amp;D Capital Cost Reductions</v>
      </c>
      <c r="K1113" s="272" t="str">
        <f>IF(ISBLANK(INDEX('Policy Characteristics'!E:E,MATCH($C1113,'Policy Characteristics'!$C:$C,0))),"",INDEX('Policy Characteristics'!E:E,MATCH($C1113,'Policy Characteristics'!$C:$C,0)))</f>
        <v>RnD industry capital cost reduction</v>
      </c>
      <c r="L1113" s="285">
        <f>IF(ISBLANK(INDEX('Policy Characteristics'!F:F,MATCH($C1113,'Policy Characteristics'!$C:$C,0))),"",INDEX('Policy Characteristics'!F:F,MATCH($C1113,'Policy Characteristics'!$C:$C,0)))</f>
        <v>0</v>
      </c>
      <c r="M1113" s="285">
        <f>IF(ISBLANK(INDEX('Policy Characteristics'!G:G,MATCH($C1113,'Policy Characteristics'!$C:$C,0))),"",INDEX('Policy Characteristics'!G:G,MATCH($C1113,'Policy Characteristics'!$C:$C,0)))</f>
        <v>0.4</v>
      </c>
      <c r="N1113" s="285">
        <f>IF(ISBLANK(INDEX('Policy Characteristics'!H:H,MATCH($C1113,'Policy Characteristics'!$C:$C,0))),"",INDEX('Policy Characteristics'!H:H,MATCH($C1113,'Policy Characteristics'!$C:$C,0)))</f>
        <v>0.01</v>
      </c>
      <c r="O1113" s="272" t="str">
        <f>IF(ISBLANK(INDEX('Policy Characteristics'!I:I,MATCH($C1113,'Policy Characteristics'!$C:$C,0))),"",INDEX('Policy Characteristics'!I:I,MATCH($C1113,'Policy Characteristics'!$C:$C,0)))</f>
        <v>% reduction in cost</v>
      </c>
      <c r="P1113" s="272"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272" t="str">
        <f>IF(ISBLANK(INDEX('Policy Characteristics'!K:K,MATCH($C1113,'Policy Characteristics'!$C:$C,0))),"",INDEX('Policy Characteristics'!K:K,MATCH($C1113,'Policy Characteristics'!$C:$C,0)))</f>
        <v>architectural-design.html#rnd</v>
      </c>
      <c r="R1113" s="272" t="str">
        <f>IF(ISBLANK(INDEX('Policy Characteristics'!L:L,MATCH($C1113,'Policy Characteristics'!$C:$C,0))),"",INDEX('Policy Characteristics'!L:L,MATCH($C1113,'Policy Characteristics'!$C:$C,0)))</f>
        <v>research-and-development.html</v>
      </c>
    </row>
    <row r="1114" spans="1:18" ht="30" x14ac:dyDescent="0.25">
      <c r="A1114" s="272" t="str">
        <f>IF(ISBLANK(INDEX('Policy Characteristics'!A:A,MATCH($C1114,'Policy Characteristics'!$C:$C,0))),"",INDEX('Policy Characteristics'!A:A,MATCH($C1114,'Policy Characteristics'!$C:$C,0)))</f>
        <v>Research and Development</v>
      </c>
      <c r="B1114" s="272" t="str">
        <f>IF(ISBLANK(INDEX('Policy Characteristics'!B:B,MATCH($C1114,'Policy Characteristics'!$C:$C,0))),"",INDEX('Policy Characteristics'!B:B,MATCH($C1114,'Policy Characteristics'!$C:$C,0)))</f>
        <v>Capital Cost Reduction</v>
      </c>
      <c r="C1114" s="274" t="str">
        <f t="shared" si="59"/>
        <v>RnD Industry Capital Cost Perc Reduction</v>
      </c>
      <c r="D1114" t="s">
        <v>3204</v>
      </c>
      <c r="E1114" s="44"/>
      <c r="F1114" s="6" t="s">
        <v>3239</v>
      </c>
      <c r="G1114" s="44"/>
      <c r="H1114" s="43">
        <v>1477</v>
      </c>
      <c r="I1114" s="44" t="s">
        <v>45</v>
      </c>
      <c r="J1114" s="274" t="str">
        <f>IF(ISBLANK(INDEX('Policy Characteristics'!D:D,MATCH($C1114,'Policy Characteristics'!$C:$C,0))),"",INDEX('Policy Characteristics'!D:D,MATCH($C1114,'Policy Characteristics'!$C:$C,0)))</f>
        <v>R&amp;D Capital Cost Reductions</v>
      </c>
      <c r="K1114" s="272" t="str">
        <f>IF(ISBLANK(INDEX('Policy Characteristics'!E:E,MATCH($C1114,'Policy Characteristics'!$C:$C,0))),"",INDEX('Policy Characteristics'!E:E,MATCH($C1114,'Policy Characteristics'!$C:$C,0)))</f>
        <v>RnD industry capital cost reduction</v>
      </c>
      <c r="L1114" s="285">
        <f>IF(ISBLANK(INDEX('Policy Characteristics'!F:F,MATCH($C1114,'Policy Characteristics'!$C:$C,0))),"",INDEX('Policy Characteristics'!F:F,MATCH($C1114,'Policy Characteristics'!$C:$C,0)))</f>
        <v>0</v>
      </c>
      <c r="M1114" s="285">
        <f>IF(ISBLANK(INDEX('Policy Characteristics'!G:G,MATCH($C1114,'Policy Characteristics'!$C:$C,0))),"",INDEX('Policy Characteristics'!G:G,MATCH($C1114,'Policy Characteristics'!$C:$C,0)))</f>
        <v>0.4</v>
      </c>
      <c r="N1114" s="285">
        <f>IF(ISBLANK(INDEX('Policy Characteristics'!H:H,MATCH($C1114,'Policy Characteristics'!$C:$C,0))),"",INDEX('Policy Characteristics'!H:H,MATCH($C1114,'Policy Characteristics'!$C:$C,0)))</f>
        <v>0.01</v>
      </c>
      <c r="O1114" s="272" t="str">
        <f>IF(ISBLANK(INDEX('Policy Characteristics'!I:I,MATCH($C1114,'Policy Characteristics'!$C:$C,0))),"",INDEX('Policy Characteristics'!I:I,MATCH($C1114,'Policy Characteristics'!$C:$C,0)))</f>
        <v>% reduction in cost</v>
      </c>
      <c r="P1114" s="272"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272" t="str">
        <f>IF(ISBLANK(INDEX('Policy Characteristics'!K:K,MATCH($C1114,'Policy Characteristics'!$C:$C,0))),"",INDEX('Policy Characteristics'!K:K,MATCH($C1114,'Policy Characteristics'!$C:$C,0)))</f>
        <v>architectural-design.html#rnd</v>
      </c>
      <c r="R1114" s="272" t="str">
        <f>IF(ISBLANK(INDEX('Policy Characteristics'!L:L,MATCH($C1114,'Policy Characteristics'!$C:$C,0))),"",INDEX('Policy Characteristics'!L:L,MATCH($C1114,'Policy Characteristics'!$C:$C,0)))</f>
        <v>research-and-development.html</v>
      </c>
    </row>
    <row r="1115" spans="1:18" x14ac:dyDescent="0.25">
      <c r="A1115" s="272" t="str">
        <f>IF(ISBLANK(INDEX('Policy Characteristics'!A:A,MATCH($C1115,'Policy Characteristics'!$C:$C,0))),"",INDEX('Policy Characteristics'!A:A,MATCH($C1115,'Policy Characteristics'!$C:$C,0)))</f>
        <v>Research and Development</v>
      </c>
      <c r="B1115" s="272" t="str">
        <f>IF(ISBLANK(INDEX('Policy Characteristics'!B:B,MATCH($C1115,'Policy Characteristics'!$C:$C,0))),"",INDEX('Policy Characteristics'!B:B,MATCH($C1115,'Policy Characteristics'!$C:$C,0)))</f>
        <v>Capital Cost Reduction</v>
      </c>
      <c r="C1115" s="274" t="str">
        <f t="shared" si="59"/>
        <v>RnD Industry Capital Cost Perc Reduction</v>
      </c>
      <c r="D1115" t="s">
        <v>3205</v>
      </c>
      <c r="E1115" s="44"/>
      <c r="F1115" s="6" t="s">
        <v>3240</v>
      </c>
      <c r="G1115" s="44"/>
      <c r="H1115" s="43">
        <v>1478</v>
      </c>
      <c r="I1115" s="44" t="s">
        <v>45</v>
      </c>
      <c r="J1115" s="274" t="str">
        <f>IF(ISBLANK(INDEX('Policy Characteristics'!D:D,MATCH($C1115,'Policy Characteristics'!$C:$C,0))),"",INDEX('Policy Characteristics'!D:D,MATCH($C1115,'Policy Characteristics'!$C:$C,0)))</f>
        <v>R&amp;D Capital Cost Reductions</v>
      </c>
      <c r="K1115" s="272" t="str">
        <f>IF(ISBLANK(INDEX('Policy Characteristics'!E:E,MATCH($C1115,'Policy Characteristics'!$C:$C,0))),"",INDEX('Policy Characteristics'!E:E,MATCH($C1115,'Policy Characteristics'!$C:$C,0)))</f>
        <v>RnD industry capital cost reduction</v>
      </c>
      <c r="L1115" s="285">
        <f>IF(ISBLANK(INDEX('Policy Characteristics'!F:F,MATCH($C1115,'Policy Characteristics'!$C:$C,0))),"",INDEX('Policy Characteristics'!F:F,MATCH($C1115,'Policy Characteristics'!$C:$C,0)))</f>
        <v>0</v>
      </c>
      <c r="M1115" s="285">
        <f>IF(ISBLANK(INDEX('Policy Characteristics'!G:G,MATCH($C1115,'Policy Characteristics'!$C:$C,0))),"",INDEX('Policy Characteristics'!G:G,MATCH($C1115,'Policy Characteristics'!$C:$C,0)))</f>
        <v>0.4</v>
      </c>
      <c r="N1115" s="285">
        <f>IF(ISBLANK(INDEX('Policy Characteristics'!H:H,MATCH($C1115,'Policy Characteristics'!$C:$C,0))),"",INDEX('Policy Characteristics'!H:H,MATCH($C1115,'Policy Characteristics'!$C:$C,0)))</f>
        <v>0.01</v>
      </c>
      <c r="O1115" s="272" t="str">
        <f>IF(ISBLANK(INDEX('Policy Characteristics'!I:I,MATCH($C1115,'Policy Characteristics'!$C:$C,0))),"",INDEX('Policy Characteristics'!I:I,MATCH($C1115,'Policy Characteristics'!$C:$C,0)))</f>
        <v>% reduction in cost</v>
      </c>
      <c r="P1115" s="272"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272" t="str">
        <f>IF(ISBLANK(INDEX('Policy Characteristics'!K:K,MATCH($C1115,'Policy Characteristics'!$C:$C,0))),"",INDEX('Policy Characteristics'!K:K,MATCH($C1115,'Policy Characteristics'!$C:$C,0)))</f>
        <v>architectural-design.html#rnd</v>
      </c>
      <c r="R1115" s="272" t="str">
        <f>IF(ISBLANK(INDEX('Policy Characteristics'!L:L,MATCH($C1115,'Policy Characteristics'!$C:$C,0))),"",INDEX('Policy Characteristics'!L:L,MATCH($C1115,'Policy Characteristics'!$C:$C,0)))</f>
        <v>research-and-development.html</v>
      </c>
    </row>
    <row r="1116" spans="1:18" x14ac:dyDescent="0.25">
      <c r="A1116" s="272" t="str">
        <f>IF(ISBLANK(INDEX('Policy Characteristics'!A:A,MATCH($C1116,'Policy Characteristics'!$C:$C,0))),"",INDEX('Policy Characteristics'!A:A,MATCH($C1116,'Policy Characteristics'!$C:$C,0)))</f>
        <v>Research and Development</v>
      </c>
      <c r="B1116" s="272" t="str">
        <f>IF(ISBLANK(INDEX('Policy Characteristics'!B:B,MATCH($C1116,'Policy Characteristics'!$C:$C,0))),"",INDEX('Policy Characteristics'!B:B,MATCH($C1116,'Policy Characteristics'!$C:$C,0)))</f>
        <v>Capital Cost Reduction</v>
      </c>
      <c r="C1116" s="274" t="str">
        <f t="shared" si="59"/>
        <v>RnD Industry Capital Cost Perc Reduction</v>
      </c>
      <c r="D1116" t="s">
        <v>3206</v>
      </c>
      <c r="E1116" s="44"/>
      <c r="F1116" s="6" t="s">
        <v>3241</v>
      </c>
      <c r="G1116" s="44"/>
      <c r="H1116" s="43">
        <v>1479</v>
      </c>
      <c r="I1116" s="44" t="s">
        <v>45</v>
      </c>
      <c r="J1116" s="274" t="str">
        <f>IF(ISBLANK(INDEX('Policy Characteristics'!D:D,MATCH($C1116,'Policy Characteristics'!$C:$C,0))),"",INDEX('Policy Characteristics'!D:D,MATCH($C1116,'Policy Characteristics'!$C:$C,0)))</f>
        <v>R&amp;D Capital Cost Reductions</v>
      </c>
      <c r="K1116" s="272" t="str">
        <f>IF(ISBLANK(INDEX('Policy Characteristics'!E:E,MATCH($C1116,'Policy Characteristics'!$C:$C,0))),"",INDEX('Policy Characteristics'!E:E,MATCH($C1116,'Policy Characteristics'!$C:$C,0)))</f>
        <v>RnD industry capital cost reduction</v>
      </c>
      <c r="L1116" s="285">
        <f>IF(ISBLANK(INDEX('Policy Characteristics'!F:F,MATCH($C1116,'Policy Characteristics'!$C:$C,0))),"",INDEX('Policy Characteristics'!F:F,MATCH($C1116,'Policy Characteristics'!$C:$C,0)))</f>
        <v>0</v>
      </c>
      <c r="M1116" s="285">
        <f>IF(ISBLANK(INDEX('Policy Characteristics'!G:G,MATCH($C1116,'Policy Characteristics'!$C:$C,0))),"",INDEX('Policy Characteristics'!G:G,MATCH($C1116,'Policy Characteristics'!$C:$C,0)))</f>
        <v>0.4</v>
      </c>
      <c r="N1116" s="285">
        <f>IF(ISBLANK(INDEX('Policy Characteristics'!H:H,MATCH($C1116,'Policy Characteristics'!$C:$C,0))),"",INDEX('Policy Characteristics'!H:H,MATCH($C1116,'Policy Characteristics'!$C:$C,0)))</f>
        <v>0.01</v>
      </c>
      <c r="O1116" s="272" t="str">
        <f>IF(ISBLANK(INDEX('Policy Characteristics'!I:I,MATCH($C1116,'Policy Characteristics'!$C:$C,0))),"",INDEX('Policy Characteristics'!I:I,MATCH($C1116,'Policy Characteristics'!$C:$C,0)))</f>
        <v>% reduction in cost</v>
      </c>
      <c r="P1116" s="272"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272" t="str">
        <f>IF(ISBLANK(INDEX('Policy Characteristics'!K:K,MATCH($C1116,'Policy Characteristics'!$C:$C,0))),"",INDEX('Policy Characteristics'!K:K,MATCH($C1116,'Policy Characteristics'!$C:$C,0)))</f>
        <v>architectural-design.html#rnd</v>
      </c>
      <c r="R1116" s="272" t="str">
        <f>IF(ISBLANK(INDEX('Policy Characteristics'!L:L,MATCH($C1116,'Policy Characteristics'!$C:$C,0))),"",INDEX('Policy Characteristics'!L:L,MATCH($C1116,'Policy Characteristics'!$C:$C,0)))</f>
        <v>research-and-development.html</v>
      </c>
    </row>
    <row r="1117" spans="1:18" x14ac:dyDescent="0.25">
      <c r="A1117" s="272" t="str">
        <f>IF(ISBLANK(INDEX('Policy Characteristics'!A:A,MATCH($C1117,'Policy Characteristics'!$C:$C,0))),"",INDEX('Policy Characteristics'!A:A,MATCH($C1117,'Policy Characteristics'!$C:$C,0)))</f>
        <v>Research and Development</v>
      </c>
      <c r="B1117" s="272" t="str">
        <f>IF(ISBLANK(INDEX('Policy Characteristics'!B:B,MATCH($C1117,'Policy Characteristics'!$C:$C,0))),"",INDEX('Policy Characteristics'!B:B,MATCH($C1117,'Policy Characteristics'!$C:$C,0)))</f>
        <v>Capital Cost Reduction</v>
      </c>
      <c r="C1117" s="274" t="str">
        <f t="shared" si="59"/>
        <v>RnD Industry Capital Cost Perc Reduction</v>
      </c>
      <c r="D1117" t="s">
        <v>3207</v>
      </c>
      <c r="E1117" s="44"/>
      <c r="F1117" s="6" t="s">
        <v>3242</v>
      </c>
      <c r="G1117" s="44"/>
      <c r="H1117" s="43">
        <v>1480</v>
      </c>
      <c r="I1117" s="44" t="s">
        <v>45</v>
      </c>
      <c r="J1117" s="274" t="str">
        <f>IF(ISBLANK(INDEX('Policy Characteristics'!D:D,MATCH($C1117,'Policy Characteristics'!$C:$C,0))),"",INDEX('Policy Characteristics'!D:D,MATCH($C1117,'Policy Characteristics'!$C:$C,0)))</f>
        <v>R&amp;D Capital Cost Reductions</v>
      </c>
      <c r="K1117" s="272" t="str">
        <f>IF(ISBLANK(INDEX('Policy Characteristics'!E:E,MATCH($C1117,'Policy Characteristics'!$C:$C,0))),"",INDEX('Policy Characteristics'!E:E,MATCH($C1117,'Policy Characteristics'!$C:$C,0)))</f>
        <v>RnD industry capital cost reduction</v>
      </c>
      <c r="L1117" s="285">
        <f>IF(ISBLANK(INDEX('Policy Characteristics'!F:F,MATCH($C1117,'Policy Characteristics'!$C:$C,0))),"",INDEX('Policy Characteristics'!F:F,MATCH($C1117,'Policy Characteristics'!$C:$C,0)))</f>
        <v>0</v>
      </c>
      <c r="M1117" s="285">
        <f>IF(ISBLANK(INDEX('Policy Characteristics'!G:G,MATCH($C1117,'Policy Characteristics'!$C:$C,0))),"",INDEX('Policy Characteristics'!G:G,MATCH($C1117,'Policy Characteristics'!$C:$C,0)))</f>
        <v>0.4</v>
      </c>
      <c r="N1117" s="285">
        <f>IF(ISBLANK(INDEX('Policy Characteristics'!H:H,MATCH($C1117,'Policy Characteristics'!$C:$C,0))),"",INDEX('Policy Characteristics'!H:H,MATCH($C1117,'Policy Characteristics'!$C:$C,0)))</f>
        <v>0.01</v>
      </c>
      <c r="O1117" s="272" t="str">
        <f>IF(ISBLANK(INDEX('Policy Characteristics'!I:I,MATCH($C1117,'Policy Characteristics'!$C:$C,0))),"",INDEX('Policy Characteristics'!I:I,MATCH($C1117,'Policy Characteristics'!$C:$C,0)))</f>
        <v>% reduction in cost</v>
      </c>
      <c r="P1117" s="272"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272" t="str">
        <f>IF(ISBLANK(INDEX('Policy Characteristics'!K:K,MATCH($C1117,'Policy Characteristics'!$C:$C,0))),"",INDEX('Policy Characteristics'!K:K,MATCH($C1117,'Policy Characteristics'!$C:$C,0)))</f>
        <v>architectural-design.html#rnd</v>
      </c>
      <c r="R1117" s="272" t="str">
        <f>IF(ISBLANK(INDEX('Policy Characteristics'!L:L,MATCH($C1117,'Policy Characteristics'!$C:$C,0))),"",INDEX('Policy Characteristics'!L:L,MATCH($C1117,'Policy Characteristics'!$C:$C,0)))</f>
        <v>research-and-development.html</v>
      </c>
    </row>
    <row r="1118" spans="1:18" x14ac:dyDescent="0.25">
      <c r="A1118" s="272" t="str">
        <f>IF(ISBLANK(INDEX('Policy Characteristics'!A:A,MATCH($C1118,'Policy Characteristics'!$C:$C,0))),"",INDEX('Policy Characteristics'!A:A,MATCH($C1118,'Policy Characteristics'!$C:$C,0)))</f>
        <v>Research and Development</v>
      </c>
      <c r="B1118" s="272" t="str">
        <f>IF(ISBLANK(INDEX('Policy Characteristics'!B:B,MATCH($C1118,'Policy Characteristics'!$C:$C,0))),"",INDEX('Policy Characteristics'!B:B,MATCH($C1118,'Policy Characteristics'!$C:$C,0)))</f>
        <v>Capital Cost Reduction</v>
      </c>
      <c r="C1118" s="274" t="str">
        <f t="shared" si="59"/>
        <v>RnD Industry Capital Cost Perc Reduction</v>
      </c>
      <c r="D1118" t="s">
        <v>3208</v>
      </c>
      <c r="E1118" s="44"/>
      <c r="F1118" s="6" t="s">
        <v>3243</v>
      </c>
      <c r="G1118" s="44"/>
      <c r="H1118" s="43">
        <v>1481</v>
      </c>
      <c r="I1118" s="44" t="s">
        <v>45</v>
      </c>
      <c r="J1118" s="274" t="str">
        <f>IF(ISBLANK(INDEX('Policy Characteristics'!D:D,MATCH($C1118,'Policy Characteristics'!$C:$C,0))),"",INDEX('Policy Characteristics'!D:D,MATCH($C1118,'Policy Characteristics'!$C:$C,0)))</f>
        <v>R&amp;D Capital Cost Reductions</v>
      </c>
      <c r="K1118" s="272" t="str">
        <f>IF(ISBLANK(INDEX('Policy Characteristics'!E:E,MATCH($C1118,'Policy Characteristics'!$C:$C,0))),"",INDEX('Policy Characteristics'!E:E,MATCH($C1118,'Policy Characteristics'!$C:$C,0)))</f>
        <v>RnD industry capital cost reduction</v>
      </c>
      <c r="L1118" s="285">
        <f>IF(ISBLANK(INDEX('Policy Characteristics'!F:F,MATCH($C1118,'Policy Characteristics'!$C:$C,0))),"",INDEX('Policy Characteristics'!F:F,MATCH($C1118,'Policy Characteristics'!$C:$C,0)))</f>
        <v>0</v>
      </c>
      <c r="M1118" s="285">
        <f>IF(ISBLANK(INDEX('Policy Characteristics'!G:G,MATCH($C1118,'Policy Characteristics'!$C:$C,0))),"",INDEX('Policy Characteristics'!G:G,MATCH($C1118,'Policy Characteristics'!$C:$C,0)))</f>
        <v>0.4</v>
      </c>
      <c r="N1118" s="285">
        <f>IF(ISBLANK(INDEX('Policy Characteristics'!H:H,MATCH($C1118,'Policy Characteristics'!$C:$C,0))),"",INDEX('Policy Characteristics'!H:H,MATCH($C1118,'Policy Characteristics'!$C:$C,0)))</f>
        <v>0.01</v>
      </c>
      <c r="O1118" s="272" t="str">
        <f>IF(ISBLANK(INDEX('Policy Characteristics'!I:I,MATCH($C1118,'Policy Characteristics'!$C:$C,0))),"",INDEX('Policy Characteristics'!I:I,MATCH($C1118,'Policy Characteristics'!$C:$C,0)))</f>
        <v>% reduction in cost</v>
      </c>
      <c r="P1118" s="272"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272" t="str">
        <f>IF(ISBLANK(INDEX('Policy Characteristics'!K:K,MATCH($C1118,'Policy Characteristics'!$C:$C,0))),"",INDEX('Policy Characteristics'!K:K,MATCH($C1118,'Policy Characteristics'!$C:$C,0)))</f>
        <v>architectural-design.html#rnd</v>
      </c>
      <c r="R1118" s="272" t="str">
        <f>IF(ISBLANK(INDEX('Policy Characteristics'!L:L,MATCH($C1118,'Policy Characteristics'!$C:$C,0))),"",INDEX('Policy Characteristics'!L:L,MATCH($C1118,'Policy Characteristics'!$C:$C,0)))</f>
        <v>research-and-development.html</v>
      </c>
    </row>
    <row r="1119" spans="1:18" x14ac:dyDescent="0.25">
      <c r="A1119" s="272" t="str">
        <f>IF(ISBLANK(INDEX('Policy Characteristics'!A:A,MATCH($C1119,'Policy Characteristics'!$C:$C,0))),"",INDEX('Policy Characteristics'!A:A,MATCH($C1119,'Policy Characteristics'!$C:$C,0)))</f>
        <v>Research and Development</v>
      </c>
      <c r="B1119" s="272" t="str">
        <f>IF(ISBLANK(INDEX('Policy Characteristics'!B:B,MATCH($C1119,'Policy Characteristics'!$C:$C,0))),"",INDEX('Policy Characteristics'!B:B,MATCH($C1119,'Policy Characteristics'!$C:$C,0)))</f>
        <v>Capital Cost Reduction</v>
      </c>
      <c r="C1119" s="274" t="str">
        <f t="shared" si="59"/>
        <v>RnD Industry Capital Cost Perc Reduction</v>
      </c>
      <c r="D1119" t="s">
        <v>3209</v>
      </c>
      <c r="E1119" s="44"/>
      <c r="F1119" s="6" t="s">
        <v>3244</v>
      </c>
      <c r="G1119" s="44"/>
      <c r="H1119" s="43">
        <v>1482</v>
      </c>
      <c r="I1119" s="44" t="s">
        <v>45</v>
      </c>
      <c r="J1119" s="274" t="str">
        <f>IF(ISBLANK(INDEX('Policy Characteristics'!D:D,MATCH($C1119,'Policy Characteristics'!$C:$C,0))),"",INDEX('Policy Characteristics'!D:D,MATCH($C1119,'Policy Characteristics'!$C:$C,0)))</f>
        <v>R&amp;D Capital Cost Reductions</v>
      </c>
      <c r="K1119" s="272" t="str">
        <f>IF(ISBLANK(INDEX('Policy Characteristics'!E:E,MATCH($C1119,'Policy Characteristics'!$C:$C,0))),"",INDEX('Policy Characteristics'!E:E,MATCH($C1119,'Policy Characteristics'!$C:$C,0)))</f>
        <v>RnD industry capital cost reduction</v>
      </c>
      <c r="L1119" s="285">
        <f>IF(ISBLANK(INDEX('Policy Characteristics'!F:F,MATCH($C1119,'Policy Characteristics'!$C:$C,0))),"",INDEX('Policy Characteristics'!F:F,MATCH($C1119,'Policy Characteristics'!$C:$C,0)))</f>
        <v>0</v>
      </c>
      <c r="M1119" s="285">
        <f>IF(ISBLANK(INDEX('Policy Characteristics'!G:G,MATCH($C1119,'Policy Characteristics'!$C:$C,0))),"",INDEX('Policy Characteristics'!G:G,MATCH($C1119,'Policy Characteristics'!$C:$C,0)))</f>
        <v>0.4</v>
      </c>
      <c r="N1119" s="285">
        <f>IF(ISBLANK(INDEX('Policy Characteristics'!H:H,MATCH($C1119,'Policy Characteristics'!$C:$C,0))),"",INDEX('Policy Characteristics'!H:H,MATCH($C1119,'Policy Characteristics'!$C:$C,0)))</f>
        <v>0.01</v>
      </c>
      <c r="O1119" s="272" t="str">
        <f>IF(ISBLANK(INDEX('Policy Characteristics'!I:I,MATCH($C1119,'Policy Characteristics'!$C:$C,0))),"",INDEX('Policy Characteristics'!I:I,MATCH($C1119,'Policy Characteristics'!$C:$C,0)))</f>
        <v>% reduction in cost</v>
      </c>
      <c r="P1119" s="272"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272" t="str">
        <f>IF(ISBLANK(INDEX('Policy Characteristics'!K:K,MATCH($C1119,'Policy Characteristics'!$C:$C,0))),"",INDEX('Policy Characteristics'!K:K,MATCH($C1119,'Policy Characteristics'!$C:$C,0)))</f>
        <v>architectural-design.html#rnd</v>
      </c>
      <c r="R1119" s="272" t="str">
        <f>IF(ISBLANK(INDEX('Policy Characteristics'!L:L,MATCH($C1119,'Policy Characteristics'!$C:$C,0))),"",INDEX('Policy Characteristics'!L:L,MATCH($C1119,'Policy Characteristics'!$C:$C,0)))</f>
        <v>research-and-development.html</v>
      </c>
    </row>
    <row r="1120" spans="1:18" x14ac:dyDescent="0.25">
      <c r="A1120" s="272" t="str">
        <f>IF(ISBLANK(INDEX('Policy Characteristics'!A:A,MATCH($C1120,'Policy Characteristics'!$C:$C,0))),"",INDEX('Policy Characteristics'!A:A,MATCH($C1120,'Policy Characteristics'!$C:$C,0)))</f>
        <v>Research and Development</v>
      </c>
      <c r="B1120" s="272" t="str">
        <f>IF(ISBLANK(INDEX('Policy Characteristics'!B:B,MATCH($C1120,'Policy Characteristics'!$C:$C,0))),"",INDEX('Policy Characteristics'!B:B,MATCH($C1120,'Policy Characteristics'!$C:$C,0)))</f>
        <v>Capital Cost Reduction</v>
      </c>
      <c r="C1120" s="274" t="str">
        <f t="shared" si="59"/>
        <v>RnD Industry Capital Cost Perc Reduction</v>
      </c>
      <c r="D1120" t="s">
        <v>3210</v>
      </c>
      <c r="E1120" s="44"/>
      <c r="F1120" s="6" t="s">
        <v>3245</v>
      </c>
      <c r="G1120" s="44"/>
      <c r="H1120" s="43">
        <v>1483</v>
      </c>
      <c r="I1120" s="44" t="s">
        <v>45</v>
      </c>
      <c r="J1120" s="274" t="str">
        <f>IF(ISBLANK(INDEX('Policy Characteristics'!D:D,MATCH($C1120,'Policy Characteristics'!$C:$C,0))),"",INDEX('Policy Characteristics'!D:D,MATCH($C1120,'Policy Characteristics'!$C:$C,0)))</f>
        <v>R&amp;D Capital Cost Reductions</v>
      </c>
      <c r="K1120" s="272" t="str">
        <f>IF(ISBLANK(INDEX('Policy Characteristics'!E:E,MATCH($C1120,'Policy Characteristics'!$C:$C,0))),"",INDEX('Policy Characteristics'!E:E,MATCH($C1120,'Policy Characteristics'!$C:$C,0)))</f>
        <v>RnD industry capital cost reduction</v>
      </c>
      <c r="L1120" s="285">
        <f>IF(ISBLANK(INDEX('Policy Characteristics'!F:F,MATCH($C1120,'Policy Characteristics'!$C:$C,0))),"",INDEX('Policy Characteristics'!F:F,MATCH($C1120,'Policy Characteristics'!$C:$C,0)))</f>
        <v>0</v>
      </c>
      <c r="M1120" s="285">
        <f>IF(ISBLANK(INDEX('Policy Characteristics'!G:G,MATCH($C1120,'Policy Characteristics'!$C:$C,0))),"",INDEX('Policy Characteristics'!G:G,MATCH($C1120,'Policy Characteristics'!$C:$C,0)))</f>
        <v>0.4</v>
      </c>
      <c r="N1120" s="285">
        <f>IF(ISBLANK(INDEX('Policy Characteristics'!H:H,MATCH($C1120,'Policy Characteristics'!$C:$C,0))),"",INDEX('Policy Characteristics'!H:H,MATCH($C1120,'Policy Characteristics'!$C:$C,0)))</f>
        <v>0.01</v>
      </c>
      <c r="O1120" s="272" t="str">
        <f>IF(ISBLANK(INDEX('Policy Characteristics'!I:I,MATCH($C1120,'Policy Characteristics'!$C:$C,0))),"",INDEX('Policy Characteristics'!I:I,MATCH($C1120,'Policy Characteristics'!$C:$C,0)))</f>
        <v>% reduction in cost</v>
      </c>
      <c r="P1120" s="272"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272" t="str">
        <f>IF(ISBLANK(INDEX('Policy Characteristics'!K:K,MATCH($C1120,'Policy Characteristics'!$C:$C,0))),"",INDEX('Policy Characteristics'!K:K,MATCH($C1120,'Policy Characteristics'!$C:$C,0)))</f>
        <v>architectural-design.html#rnd</v>
      </c>
      <c r="R1120" s="272" t="str">
        <f>IF(ISBLANK(INDEX('Policy Characteristics'!L:L,MATCH($C1120,'Policy Characteristics'!$C:$C,0))),"",INDEX('Policy Characteristics'!L:L,MATCH($C1120,'Policy Characteristics'!$C:$C,0)))</f>
        <v>research-and-development.html</v>
      </c>
    </row>
    <row r="1121" spans="1:18" x14ac:dyDescent="0.25">
      <c r="A1121" s="272" t="str">
        <f>IF(ISBLANK(INDEX('Policy Characteristics'!A:A,MATCH($C1121,'Policy Characteristics'!$C:$C,0))),"",INDEX('Policy Characteristics'!A:A,MATCH($C1121,'Policy Characteristics'!$C:$C,0)))</f>
        <v>Research and Development</v>
      </c>
      <c r="B1121" s="272" t="str">
        <f>IF(ISBLANK(INDEX('Policy Characteristics'!B:B,MATCH($C1121,'Policy Characteristics'!$C:$C,0))),"",INDEX('Policy Characteristics'!B:B,MATCH($C1121,'Policy Characteristics'!$C:$C,0)))</f>
        <v>Capital Cost Reduction</v>
      </c>
      <c r="C1121" s="274" t="str">
        <f t="shared" si="59"/>
        <v>RnD Industry Capital Cost Perc Reduction</v>
      </c>
      <c r="D1121" t="s">
        <v>3211</v>
      </c>
      <c r="E1121" s="44"/>
      <c r="F1121" s="6" t="s">
        <v>3246</v>
      </c>
      <c r="G1121" s="44"/>
      <c r="H1121" s="43">
        <v>1484</v>
      </c>
      <c r="I1121" s="44" t="s">
        <v>45</v>
      </c>
      <c r="J1121" s="274" t="str">
        <f>IF(ISBLANK(INDEX('Policy Characteristics'!D:D,MATCH($C1121,'Policy Characteristics'!$C:$C,0))),"",INDEX('Policy Characteristics'!D:D,MATCH($C1121,'Policy Characteristics'!$C:$C,0)))</f>
        <v>R&amp;D Capital Cost Reductions</v>
      </c>
      <c r="K1121" s="272" t="str">
        <f>IF(ISBLANK(INDEX('Policy Characteristics'!E:E,MATCH($C1121,'Policy Characteristics'!$C:$C,0))),"",INDEX('Policy Characteristics'!E:E,MATCH($C1121,'Policy Characteristics'!$C:$C,0)))</f>
        <v>RnD industry capital cost reduction</v>
      </c>
      <c r="L1121" s="285">
        <f>IF(ISBLANK(INDEX('Policy Characteristics'!F:F,MATCH($C1121,'Policy Characteristics'!$C:$C,0))),"",INDEX('Policy Characteristics'!F:F,MATCH($C1121,'Policy Characteristics'!$C:$C,0)))</f>
        <v>0</v>
      </c>
      <c r="M1121" s="285">
        <f>IF(ISBLANK(INDEX('Policy Characteristics'!G:G,MATCH($C1121,'Policy Characteristics'!$C:$C,0))),"",INDEX('Policy Characteristics'!G:G,MATCH($C1121,'Policy Characteristics'!$C:$C,0)))</f>
        <v>0.4</v>
      </c>
      <c r="N1121" s="285">
        <f>IF(ISBLANK(INDEX('Policy Characteristics'!H:H,MATCH($C1121,'Policy Characteristics'!$C:$C,0))),"",INDEX('Policy Characteristics'!H:H,MATCH($C1121,'Policy Characteristics'!$C:$C,0)))</f>
        <v>0.01</v>
      </c>
      <c r="O1121" s="272" t="str">
        <f>IF(ISBLANK(INDEX('Policy Characteristics'!I:I,MATCH($C1121,'Policy Characteristics'!$C:$C,0))),"",INDEX('Policy Characteristics'!I:I,MATCH($C1121,'Policy Characteristics'!$C:$C,0)))</f>
        <v>% reduction in cost</v>
      </c>
      <c r="P1121" s="272"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272" t="str">
        <f>IF(ISBLANK(INDEX('Policy Characteristics'!K:K,MATCH($C1121,'Policy Characteristics'!$C:$C,0))),"",INDEX('Policy Characteristics'!K:K,MATCH($C1121,'Policy Characteristics'!$C:$C,0)))</f>
        <v>architectural-design.html#rnd</v>
      </c>
      <c r="R1121" s="272" t="str">
        <f>IF(ISBLANK(INDEX('Policy Characteristics'!L:L,MATCH($C1121,'Policy Characteristics'!$C:$C,0))),"",INDEX('Policy Characteristics'!L:L,MATCH($C1121,'Policy Characteristics'!$C:$C,0)))</f>
        <v>research-and-development.html</v>
      </c>
    </row>
    <row r="1122" spans="1:18" x14ac:dyDescent="0.25">
      <c r="A1122" s="272" t="str">
        <f>IF(ISBLANK(INDEX('Policy Characteristics'!A:A,MATCH($C1122,'Policy Characteristics'!$C:$C,0))),"",INDEX('Policy Characteristics'!A:A,MATCH($C1122,'Policy Characteristics'!$C:$C,0)))</f>
        <v>Research and Development</v>
      </c>
      <c r="B1122" s="272" t="str">
        <f>IF(ISBLANK(INDEX('Policy Characteristics'!B:B,MATCH($C1122,'Policy Characteristics'!$C:$C,0))),"",INDEX('Policy Characteristics'!B:B,MATCH($C1122,'Policy Characteristics'!$C:$C,0)))</f>
        <v>Capital Cost Reduction</v>
      </c>
      <c r="C1122" s="274" t="str">
        <f t="shared" si="59"/>
        <v>RnD Industry Capital Cost Perc Reduction</v>
      </c>
      <c r="D1122" t="s">
        <v>3212</v>
      </c>
      <c r="E1122" s="44"/>
      <c r="F1122" s="6" t="s">
        <v>3247</v>
      </c>
      <c r="G1122" s="44"/>
      <c r="H1122" s="43">
        <v>1485</v>
      </c>
      <c r="I1122" s="44" t="s">
        <v>45</v>
      </c>
      <c r="J1122" s="274" t="str">
        <f>IF(ISBLANK(INDEX('Policy Characteristics'!D:D,MATCH($C1122,'Policy Characteristics'!$C:$C,0))),"",INDEX('Policy Characteristics'!D:D,MATCH($C1122,'Policy Characteristics'!$C:$C,0)))</f>
        <v>R&amp;D Capital Cost Reductions</v>
      </c>
      <c r="K1122" s="272" t="str">
        <f>IF(ISBLANK(INDEX('Policy Characteristics'!E:E,MATCH($C1122,'Policy Characteristics'!$C:$C,0))),"",INDEX('Policy Characteristics'!E:E,MATCH($C1122,'Policy Characteristics'!$C:$C,0)))</f>
        <v>RnD industry capital cost reduction</v>
      </c>
      <c r="L1122" s="285">
        <f>IF(ISBLANK(INDEX('Policy Characteristics'!F:F,MATCH($C1122,'Policy Characteristics'!$C:$C,0))),"",INDEX('Policy Characteristics'!F:F,MATCH($C1122,'Policy Characteristics'!$C:$C,0)))</f>
        <v>0</v>
      </c>
      <c r="M1122" s="285">
        <f>IF(ISBLANK(INDEX('Policy Characteristics'!G:G,MATCH($C1122,'Policy Characteristics'!$C:$C,0))),"",INDEX('Policy Characteristics'!G:G,MATCH($C1122,'Policy Characteristics'!$C:$C,0)))</f>
        <v>0.4</v>
      </c>
      <c r="N1122" s="285">
        <f>IF(ISBLANK(INDEX('Policy Characteristics'!H:H,MATCH($C1122,'Policy Characteristics'!$C:$C,0))),"",INDEX('Policy Characteristics'!H:H,MATCH($C1122,'Policy Characteristics'!$C:$C,0)))</f>
        <v>0.01</v>
      </c>
      <c r="O1122" s="272" t="str">
        <f>IF(ISBLANK(INDEX('Policy Characteristics'!I:I,MATCH($C1122,'Policy Characteristics'!$C:$C,0))),"",INDEX('Policy Characteristics'!I:I,MATCH($C1122,'Policy Characteristics'!$C:$C,0)))</f>
        <v>% reduction in cost</v>
      </c>
      <c r="P1122" s="272"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272" t="str">
        <f>IF(ISBLANK(INDEX('Policy Characteristics'!K:K,MATCH($C1122,'Policy Characteristics'!$C:$C,0))),"",INDEX('Policy Characteristics'!K:K,MATCH($C1122,'Policy Characteristics'!$C:$C,0)))</f>
        <v>architectural-design.html#rnd</v>
      </c>
      <c r="R1122" s="272" t="str">
        <f>IF(ISBLANK(INDEX('Policy Characteristics'!L:L,MATCH($C1122,'Policy Characteristics'!$C:$C,0))),"",INDEX('Policy Characteristics'!L:L,MATCH($C1122,'Policy Characteristics'!$C:$C,0)))</f>
        <v>research-and-development.html</v>
      </c>
    </row>
    <row r="1123" spans="1:18" x14ac:dyDescent="0.25">
      <c r="A1123" s="272" t="str">
        <f>IF(ISBLANK(INDEX('Policy Characteristics'!A:A,MATCH($C1123,'Policy Characteristics'!$C:$C,0))),"",INDEX('Policy Characteristics'!A:A,MATCH($C1123,'Policy Characteristics'!$C:$C,0)))</f>
        <v>Research and Development</v>
      </c>
      <c r="B1123" s="272" t="str">
        <f>IF(ISBLANK(INDEX('Policy Characteristics'!B:B,MATCH($C1123,'Policy Characteristics'!$C:$C,0))),"",INDEX('Policy Characteristics'!B:B,MATCH($C1123,'Policy Characteristics'!$C:$C,0)))</f>
        <v>Capital Cost Reduction</v>
      </c>
      <c r="C1123" s="274" t="str">
        <f t="shared" si="59"/>
        <v>RnD Industry Capital Cost Perc Reduction</v>
      </c>
      <c r="D1123" t="s">
        <v>3213</v>
      </c>
      <c r="E1123" s="44"/>
      <c r="F1123" s="6" t="s">
        <v>3248</v>
      </c>
      <c r="G1123" s="44"/>
      <c r="H1123" s="43">
        <v>1486</v>
      </c>
      <c r="I1123" s="44" t="s">
        <v>45</v>
      </c>
      <c r="J1123" s="274" t="str">
        <f>IF(ISBLANK(INDEX('Policy Characteristics'!D:D,MATCH($C1123,'Policy Characteristics'!$C:$C,0))),"",INDEX('Policy Characteristics'!D:D,MATCH($C1123,'Policy Characteristics'!$C:$C,0)))</f>
        <v>R&amp;D Capital Cost Reductions</v>
      </c>
      <c r="K1123" s="272" t="str">
        <f>IF(ISBLANK(INDEX('Policy Characteristics'!E:E,MATCH($C1123,'Policy Characteristics'!$C:$C,0))),"",INDEX('Policy Characteristics'!E:E,MATCH($C1123,'Policy Characteristics'!$C:$C,0)))</f>
        <v>RnD industry capital cost reduction</v>
      </c>
      <c r="L1123" s="285">
        <f>IF(ISBLANK(INDEX('Policy Characteristics'!F:F,MATCH($C1123,'Policy Characteristics'!$C:$C,0))),"",INDEX('Policy Characteristics'!F:F,MATCH($C1123,'Policy Characteristics'!$C:$C,0)))</f>
        <v>0</v>
      </c>
      <c r="M1123" s="285">
        <f>IF(ISBLANK(INDEX('Policy Characteristics'!G:G,MATCH($C1123,'Policy Characteristics'!$C:$C,0))),"",INDEX('Policy Characteristics'!G:G,MATCH($C1123,'Policy Characteristics'!$C:$C,0)))</f>
        <v>0.4</v>
      </c>
      <c r="N1123" s="285">
        <f>IF(ISBLANK(INDEX('Policy Characteristics'!H:H,MATCH($C1123,'Policy Characteristics'!$C:$C,0))),"",INDEX('Policy Characteristics'!H:H,MATCH($C1123,'Policy Characteristics'!$C:$C,0)))</f>
        <v>0.01</v>
      </c>
      <c r="O1123" s="272" t="str">
        <f>IF(ISBLANK(INDEX('Policy Characteristics'!I:I,MATCH($C1123,'Policy Characteristics'!$C:$C,0))),"",INDEX('Policy Characteristics'!I:I,MATCH($C1123,'Policy Characteristics'!$C:$C,0)))</f>
        <v>% reduction in cost</v>
      </c>
      <c r="P1123" s="272"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272" t="str">
        <f>IF(ISBLANK(INDEX('Policy Characteristics'!K:K,MATCH($C1123,'Policy Characteristics'!$C:$C,0))),"",INDEX('Policy Characteristics'!K:K,MATCH($C1123,'Policy Characteristics'!$C:$C,0)))</f>
        <v>architectural-design.html#rnd</v>
      </c>
      <c r="R1123" s="272" t="str">
        <f>IF(ISBLANK(INDEX('Policy Characteristics'!L:L,MATCH($C1123,'Policy Characteristics'!$C:$C,0))),"",INDEX('Policy Characteristics'!L:L,MATCH($C1123,'Policy Characteristics'!$C:$C,0)))</f>
        <v>research-and-development.html</v>
      </c>
    </row>
    <row r="1124" spans="1:18" x14ac:dyDescent="0.25">
      <c r="A1124" s="272" t="str">
        <f>IF(ISBLANK(INDEX('Policy Characteristics'!A:A,MATCH($C1124,'Policy Characteristics'!$C:$C,0))),"",INDEX('Policy Characteristics'!A:A,MATCH($C1124,'Policy Characteristics'!$C:$C,0)))</f>
        <v>Research and Development</v>
      </c>
      <c r="B1124" s="272" t="str">
        <f>IF(ISBLANK(INDEX('Policy Characteristics'!B:B,MATCH($C1124,'Policy Characteristics'!$C:$C,0))),"",INDEX('Policy Characteristics'!B:B,MATCH($C1124,'Policy Characteristics'!$C:$C,0)))</f>
        <v>Capital Cost Reduction</v>
      </c>
      <c r="C1124" s="273" t="s">
        <v>310</v>
      </c>
      <c r="D1124" s="44" t="s">
        <v>2273</v>
      </c>
      <c r="E1124" s="44"/>
      <c r="F1124" s="44" t="s">
        <v>498</v>
      </c>
      <c r="G1124" s="44"/>
      <c r="H1124" s="43">
        <v>108</v>
      </c>
      <c r="I1124" s="44" t="s">
        <v>45</v>
      </c>
      <c r="J1124" s="274" t="str">
        <f>IF(ISBLANK(INDEX('Policy Characteristics'!D:D,MATCH($C1124,'Policy Characteristics'!$C:$C,0))),"",INDEX('Policy Characteristics'!D:D,MATCH($C1124,'Policy Characteristics'!$C:$C,0)))</f>
        <v>R&amp;D Capital Cost Reductions</v>
      </c>
      <c r="K1124" s="272" t="str">
        <f>IF(ISBLANK(INDEX('Policy Characteristics'!E:E,MATCH($C1124,'Policy Characteristics'!$C:$C,0))),"",INDEX('Policy Characteristics'!E:E,MATCH($C1124,'Policy Characteristics'!$C:$C,0)))</f>
        <v>RnD transportation capital cost reduction</v>
      </c>
      <c r="L1124" s="285">
        <f>IF(ISBLANK(INDEX('Policy Characteristics'!F:F,MATCH($C1124,'Policy Characteristics'!$C:$C,0))),"",INDEX('Policy Characteristics'!F:F,MATCH($C1124,'Policy Characteristics'!$C:$C,0)))</f>
        <v>0</v>
      </c>
      <c r="M1124" s="285">
        <f>IF(ISBLANK(INDEX('Policy Characteristics'!G:G,MATCH($C1124,'Policy Characteristics'!$C:$C,0))),"",INDEX('Policy Characteristics'!G:G,MATCH($C1124,'Policy Characteristics'!$C:$C,0)))</f>
        <v>0.4</v>
      </c>
      <c r="N1124" s="285">
        <f>IF(ISBLANK(INDEX('Policy Characteristics'!H:H,MATCH($C1124,'Policy Characteristics'!$C:$C,0))),"",INDEX('Policy Characteristics'!H:H,MATCH($C1124,'Policy Characteristics'!$C:$C,0)))</f>
        <v>0.01</v>
      </c>
      <c r="O1124" s="272" t="str">
        <f>IF(ISBLANK(INDEX('Policy Characteristics'!I:I,MATCH($C1124,'Policy Characteristics'!$C:$C,0))),"",INDEX('Policy Characteristics'!I:I,MATCH($C1124,'Policy Characteristics'!$C:$C,0)))</f>
        <v>% reduction in cost</v>
      </c>
      <c r="P1124" s="272"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272" t="str">
        <f>IF(ISBLANK(INDEX('Policy Characteristics'!K:K,MATCH($C1124,'Policy Characteristics'!$C:$C,0))),"",INDEX('Policy Characteristics'!K:K,MATCH($C1124,'Policy Characteristics'!$C:$C,0)))</f>
        <v>architectural-design.html#rnd</v>
      </c>
      <c r="R1124" s="272" t="str">
        <f>IF(ISBLANK(INDEX('Policy Characteristics'!L:L,MATCH($C1124,'Policy Characteristics'!$C:$C,0))),"",INDEX('Policy Characteristics'!L:L,MATCH($C1124,'Policy Characteristics'!$C:$C,0)))</f>
        <v>research-and-development.html</v>
      </c>
    </row>
    <row r="1125" spans="1:18" x14ac:dyDescent="0.25">
      <c r="A1125" s="272" t="str">
        <f>IF(ISBLANK(INDEX('Policy Characteristics'!A:A,MATCH($C1125,'Policy Characteristics'!$C:$C,0))),"",INDEX('Policy Characteristics'!A:A,MATCH($C1125,'Policy Characteristics'!$C:$C,0)))</f>
        <v>Research and Development</v>
      </c>
      <c r="B1125" s="272" t="str">
        <f>IF(ISBLANK(INDEX('Policy Characteristics'!B:B,MATCH($C1125,'Policy Characteristics'!$C:$C,0))),"",INDEX('Policy Characteristics'!B:B,MATCH($C1125,'Policy Characteristics'!$C:$C,0)))</f>
        <v>Capital Cost Reduction</v>
      </c>
      <c r="C1125" s="274" t="str">
        <f t="shared" ref="C1125:C1130" si="60">C$1124</f>
        <v>RnD Transportation Capital Cost Perc Reduction</v>
      </c>
      <c r="D1125" s="44" t="s">
        <v>2274</v>
      </c>
      <c r="E1125" s="44"/>
      <c r="F1125" s="44" t="s">
        <v>499</v>
      </c>
      <c r="G1125" s="44"/>
      <c r="H1125" s="43">
        <v>109</v>
      </c>
      <c r="I1125" s="44" t="s">
        <v>45</v>
      </c>
      <c r="J1125" s="274" t="str">
        <f>IF(ISBLANK(INDEX('Policy Characteristics'!D:D,MATCH($C1125,'Policy Characteristics'!$C:$C,0))),"",INDEX('Policy Characteristics'!D:D,MATCH($C1125,'Policy Characteristics'!$C:$C,0)))</f>
        <v>R&amp;D Capital Cost Reductions</v>
      </c>
      <c r="K1125" s="272" t="str">
        <f>IF(ISBLANK(INDEX('Policy Characteristics'!E:E,MATCH($C1125,'Policy Characteristics'!$C:$C,0))),"",INDEX('Policy Characteristics'!E:E,MATCH($C1125,'Policy Characteristics'!$C:$C,0)))</f>
        <v>RnD transportation capital cost reduction</v>
      </c>
      <c r="L1125" s="285">
        <f>IF(ISBLANK(INDEX('Policy Characteristics'!F:F,MATCH($C1125,'Policy Characteristics'!$C:$C,0))),"",INDEX('Policy Characteristics'!F:F,MATCH($C1125,'Policy Characteristics'!$C:$C,0)))</f>
        <v>0</v>
      </c>
      <c r="M1125" s="285">
        <f>IF(ISBLANK(INDEX('Policy Characteristics'!G:G,MATCH($C1125,'Policy Characteristics'!$C:$C,0))),"",INDEX('Policy Characteristics'!G:G,MATCH($C1125,'Policy Characteristics'!$C:$C,0)))</f>
        <v>0.4</v>
      </c>
      <c r="N1125" s="285">
        <f>IF(ISBLANK(INDEX('Policy Characteristics'!H:H,MATCH($C1125,'Policy Characteristics'!$C:$C,0))),"",INDEX('Policy Characteristics'!H:H,MATCH($C1125,'Policy Characteristics'!$C:$C,0)))</f>
        <v>0.01</v>
      </c>
      <c r="O1125" s="272" t="str">
        <f>IF(ISBLANK(INDEX('Policy Characteristics'!I:I,MATCH($C1125,'Policy Characteristics'!$C:$C,0))),"",INDEX('Policy Characteristics'!I:I,MATCH($C1125,'Policy Characteristics'!$C:$C,0)))</f>
        <v>% reduction in cost</v>
      </c>
      <c r="P1125" s="272"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272" t="str">
        <f>IF(ISBLANK(INDEX('Policy Characteristics'!K:K,MATCH($C1125,'Policy Characteristics'!$C:$C,0))),"",INDEX('Policy Characteristics'!K:K,MATCH($C1125,'Policy Characteristics'!$C:$C,0)))</f>
        <v>architectural-design.html#rnd</v>
      </c>
      <c r="R1125" s="272" t="str">
        <f>IF(ISBLANK(INDEX('Policy Characteristics'!L:L,MATCH($C1125,'Policy Characteristics'!$C:$C,0))),"",INDEX('Policy Characteristics'!L:L,MATCH($C1125,'Policy Characteristics'!$C:$C,0)))</f>
        <v>research-and-development.html</v>
      </c>
    </row>
    <row r="1126" spans="1:18" x14ac:dyDescent="0.25">
      <c r="A1126" s="272" t="str">
        <f>IF(ISBLANK(INDEX('Policy Characteristics'!A:A,MATCH($C1126,'Policy Characteristics'!$C:$C,0))),"",INDEX('Policy Characteristics'!A:A,MATCH($C1126,'Policy Characteristics'!$C:$C,0)))</f>
        <v>Research and Development</v>
      </c>
      <c r="B1126" s="272" t="str">
        <f>IF(ISBLANK(INDEX('Policy Characteristics'!B:B,MATCH($C1126,'Policy Characteristics'!$C:$C,0))),"",INDEX('Policy Characteristics'!B:B,MATCH($C1126,'Policy Characteristics'!$C:$C,0)))</f>
        <v>Capital Cost Reduction</v>
      </c>
      <c r="C1126" s="274" t="str">
        <f t="shared" si="60"/>
        <v>RnD Transportation Capital Cost Perc Reduction</v>
      </c>
      <c r="D1126" s="44" t="s">
        <v>2275</v>
      </c>
      <c r="E1126" s="44"/>
      <c r="F1126" s="44" t="s">
        <v>500</v>
      </c>
      <c r="G1126" s="44"/>
      <c r="H1126" s="43">
        <v>110</v>
      </c>
      <c r="I1126" s="44" t="s">
        <v>45</v>
      </c>
      <c r="J1126" s="274" t="str">
        <f>IF(ISBLANK(INDEX('Policy Characteristics'!D:D,MATCH($C1126,'Policy Characteristics'!$C:$C,0))),"",INDEX('Policy Characteristics'!D:D,MATCH($C1126,'Policy Characteristics'!$C:$C,0)))</f>
        <v>R&amp;D Capital Cost Reductions</v>
      </c>
      <c r="K1126" s="272" t="str">
        <f>IF(ISBLANK(INDEX('Policy Characteristics'!E:E,MATCH($C1126,'Policy Characteristics'!$C:$C,0))),"",INDEX('Policy Characteristics'!E:E,MATCH($C1126,'Policy Characteristics'!$C:$C,0)))</f>
        <v>RnD transportation capital cost reduction</v>
      </c>
      <c r="L1126" s="285">
        <f>IF(ISBLANK(INDEX('Policy Characteristics'!F:F,MATCH($C1126,'Policy Characteristics'!$C:$C,0))),"",INDEX('Policy Characteristics'!F:F,MATCH($C1126,'Policy Characteristics'!$C:$C,0)))</f>
        <v>0</v>
      </c>
      <c r="M1126" s="285">
        <f>IF(ISBLANK(INDEX('Policy Characteristics'!G:G,MATCH($C1126,'Policy Characteristics'!$C:$C,0))),"",INDEX('Policy Characteristics'!G:G,MATCH($C1126,'Policy Characteristics'!$C:$C,0)))</f>
        <v>0.4</v>
      </c>
      <c r="N1126" s="285">
        <f>IF(ISBLANK(INDEX('Policy Characteristics'!H:H,MATCH($C1126,'Policy Characteristics'!$C:$C,0))),"",INDEX('Policy Characteristics'!H:H,MATCH($C1126,'Policy Characteristics'!$C:$C,0)))</f>
        <v>0.01</v>
      </c>
      <c r="O1126" s="272" t="str">
        <f>IF(ISBLANK(INDEX('Policy Characteristics'!I:I,MATCH($C1126,'Policy Characteristics'!$C:$C,0))),"",INDEX('Policy Characteristics'!I:I,MATCH($C1126,'Policy Characteristics'!$C:$C,0)))</f>
        <v>% reduction in cost</v>
      </c>
      <c r="P1126" s="272"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272" t="str">
        <f>IF(ISBLANK(INDEX('Policy Characteristics'!K:K,MATCH($C1126,'Policy Characteristics'!$C:$C,0))),"",INDEX('Policy Characteristics'!K:K,MATCH($C1126,'Policy Characteristics'!$C:$C,0)))</f>
        <v>architectural-design.html#rnd</v>
      </c>
      <c r="R1126" s="272" t="str">
        <f>IF(ISBLANK(INDEX('Policy Characteristics'!L:L,MATCH($C1126,'Policy Characteristics'!$C:$C,0))),"",INDEX('Policy Characteristics'!L:L,MATCH($C1126,'Policy Characteristics'!$C:$C,0)))</f>
        <v>research-and-development.html</v>
      </c>
    </row>
    <row r="1127" spans="1:18" x14ac:dyDescent="0.25">
      <c r="A1127" s="272" t="str">
        <f>IF(ISBLANK(INDEX('Policy Characteristics'!A:A,MATCH($C1127,'Policy Characteristics'!$C:$C,0))),"",INDEX('Policy Characteristics'!A:A,MATCH($C1127,'Policy Characteristics'!$C:$C,0)))</f>
        <v>Research and Development</v>
      </c>
      <c r="B1127" s="272" t="str">
        <f>IF(ISBLANK(INDEX('Policy Characteristics'!B:B,MATCH($C1127,'Policy Characteristics'!$C:$C,0))),"",INDEX('Policy Characteristics'!B:B,MATCH($C1127,'Policy Characteristics'!$C:$C,0)))</f>
        <v>Capital Cost Reduction</v>
      </c>
      <c r="C1127" s="274" t="str">
        <f t="shared" si="60"/>
        <v>RnD Transportation Capital Cost Perc Reduction</v>
      </c>
      <c r="D1127" s="44" t="s">
        <v>2276</v>
      </c>
      <c r="E1127" s="44"/>
      <c r="F1127" s="44" t="s">
        <v>501</v>
      </c>
      <c r="G1127" s="44"/>
      <c r="H1127" s="43">
        <v>111</v>
      </c>
      <c r="I1127" s="44" t="s">
        <v>45</v>
      </c>
      <c r="J1127" s="274" t="str">
        <f>IF(ISBLANK(INDEX('Policy Characteristics'!D:D,MATCH($C1127,'Policy Characteristics'!$C:$C,0))),"",INDEX('Policy Characteristics'!D:D,MATCH($C1127,'Policy Characteristics'!$C:$C,0)))</f>
        <v>R&amp;D Capital Cost Reductions</v>
      </c>
      <c r="K1127" s="272" t="str">
        <f>IF(ISBLANK(INDEX('Policy Characteristics'!E:E,MATCH($C1127,'Policy Characteristics'!$C:$C,0))),"",INDEX('Policy Characteristics'!E:E,MATCH($C1127,'Policy Characteristics'!$C:$C,0)))</f>
        <v>RnD transportation capital cost reduction</v>
      </c>
      <c r="L1127" s="285">
        <f>IF(ISBLANK(INDEX('Policy Characteristics'!F:F,MATCH($C1127,'Policy Characteristics'!$C:$C,0))),"",INDEX('Policy Characteristics'!F:F,MATCH($C1127,'Policy Characteristics'!$C:$C,0)))</f>
        <v>0</v>
      </c>
      <c r="M1127" s="285">
        <f>IF(ISBLANK(INDEX('Policy Characteristics'!G:G,MATCH($C1127,'Policy Characteristics'!$C:$C,0))),"",INDEX('Policy Characteristics'!G:G,MATCH($C1127,'Policy Characteristics'!$C:$C,0)))</f>
        <v>0.4</v>
      </c>
      <c r="N1127" s="285">
        <f>IF(ISBLANK(INDEX('Policy Characteristics'!H:H,MATCH($C1127,'Policy Characteristics'!$C:$C,0))),"",INDEX('Policy Characteristics'!H:H,MATCH($C1127,'Policy Characteristics'!$C:$C,0)))</f>
        <v>0.01</v>
      </c>
      <c r="O1127" s="272" t="str">
        <f>IF(ISBLANK(INDEX('Policy Characteristics'!I:I,MATCH($C1127,'Policy Characteristics'!$C:$C,0))),"",INDEX('Policy Characteristics'!I:I,MATCH($C1127,'Policy Characteristics'!$C:$C,0)))</f>
        <v>% reduction in cost</v>
      </c>
      <c r="P1127" s="272"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272" t="str">
        <f>IF(ISBLANK(INDEX('Policy Characteristics'!K:K,MATCH($C1127,'Policy Characteristics'!$C:$C,0))),"",INDEX('Policy Characteristics'!K:K,MATCH($C1127,'Policy Characteristics'!$C:$C,0)))</f>
        <v>architectural-design.html#rnd</v>
      </c>
      <c r="R1127" s="272" t="str">
        <f>IF(ISBLANK(INDEX('Policy Characteristics'!L:L,MATCH($C1127,'Policy Characteristics'!$C:$C,0))),"",INDEX('Policy Characteristics'!L:L,MATCH($C1127,'Policy Characteristics'!$C:$C,0)))</f>
        <v>research-and-development.html</v>
      </c>
    </row>
    <row r="1128" spans="1:18" x14ac:dyDescent="0.25">
      <c r="A1128" s="272" t="str">
        <f>IF(ISBLANK(INDEX('Policy Characteristics'!A:A,MATCH($C1128,'Policy Characteristics'!$C:$C,0))),"",INDEX('Policy Characteristics'!A:A,MATCH($C1128,'Policy Characteristics'!$C:$C,0)))</f>
        <v>Research and Development</v>
      </c>
      <c r="B1128" s="272" t="str">
        <f>IF(ISBLANK(INDEX('Policy Characteristics'!B:B,MATCH($C1128,'Policy Characteristics'!$C:$C,0))),"",INDEX('Policy Characteristics'!B:B,MATCH($C1128,'Policy Characteristics'!$C:$C,0)))</f>
        <v>Capital Cost Reduction</v>
      </c>
      <c r="C1128" s="274" t="str">
        <f t="shared" si="60"/>
        <v>RnD Transportation Capital Cost Perc Reduction</v>
      </c>
      <c r="D1128" s="44" t="s">
        <v>2277</v>
      </c>
      <c r="E1128" s="44"/>
      <c r="F1128" s="44" t="s">
        <v>502</v>
      </c>
      <c r="G1128" s="44"/>
      <c r="H1128" s="43">
        <v>112</v>
      </c>
      <c r="I1128" s="44" t="s">
        <v>45</v>
      </c>
      <c r="J1128" s="274" t="str">
        <f>IF(ISBLANK(INDEX('Policy Characteristics'!D:D,MATCH($C1128,'Policy Characteristics'!$C:$C,0))),"",INDEX('Policy Characteristics'!D:D,MATCH($C1128,'Policy Characteristics'!$C:$C,0)))</f>
        <v>R&amp;D Capital Cost Reductions</v>
      </c>
      <c r="K1128" s="272" t="str">
        <f>IF(ISBLANK(INDEX('Policy Characteristics'!E:E,MATCH($C1128,'Policy Characteristics'!$C:$C,0))),"",INDEX('Policy Characteristics'!E:E,MATCH($C1128,'Policy Characteristics'!$C:$C,0)))</f>
        <v>RnD transportation capital cost reduction</v>
      </c>
      <c r="L1128" s="285">
        <f>IF(ISBLANK(INDEX('Policy Characteristics'!F:F,MATCH($C1128,'Policy Characteristics'!$C:$C,0))),"",INDEX('Policy Characteristics'!F:F,MATCH($C1128,'Policy Characteristics'!$C:$C,0)))</f>
        <v>0</v>
      </c>
      <c r="M1128" s="285">
        <f>IF(ISBLANK(INDEX('Policy Characteristics'!G:G,MATCH($C1128,'Policy Characteristics'!$C:$C,0))),"",INDEX('Policy Characteristics'!G:G,MATCH($C1128,'Policy Characteristics'!$C:$C,0)))</f>
        <v>0.4</v>
      </c>
      <c r="N1128" s="285">
        <f>IF(ISBLANK(INDEX('Policy Characteristics'!H:H,MATCH($C1128,'Policy Characteristics'!$C:$C,0))),"",INDEX('Policy Characteristics'!H:H,MATCH($C1128,'Policy Characteristics'!$C:$C,0)))</f>
        <v>0.01</v>
      </c>
      <c r="O1128" s="272" t="str">
        <f>IF(ISBLANK(INDEX('Policy Characteristics'!I:I,MATCH($C1128,'Policy Characteristics'!$C:$C,0))),"",INDEX('Policy Characteristics'!I:I,MATCH($C1128,'Policy Characteristics'!$C:$C,0)))</f>
        <v>% reduction in cost</v>
      </c>
      <c r="P1128" s="272"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272" t="str">
        <f>IF(ISBLANK(INDEX('Policy Characteristics'!K:K,MATCH($C1128,'Policy Characteristics'!$C:$C,0))),"",INDEX('Policy Characteristics'!K:K,MATCH($C1128,'Policy Characteristics'!$C:$C,0)))</f>
        <v>architectural-design.html#rnd</v>
      </c>
      <c r="R1128" s="272" t="str">
        <f>IF(ISBLANK(INDEX('Policy Characteristics'!L:L,MATCH($C1128,'Policy Characteristics'!$C:$C,0))),"",INDEX('Policy Characteristics'!L:L,MATCH($C1128,'Policy Characteristics'!$C:$C,0)))</f>
        <v>research-and-development.html</v>
      </c>
    </row>
    <row r="1129" spans="1:18" x14ac:dyDescent="0.25">
      <c r="A1129" s="272" t="str">
        <f>IF(ISBLANK(INDEX('Policy Characteristics'!A:A,MATCH($C1129,'Policy Characteristics'!$C:$C,0))),"",INDEX('Policy Characteristics'!A:A,MATCH($C1129,'Policy Characteristics'!$C:$C,0)))</f>
        <v>Research and Development</v>
      </c>
      <c r="B1129" s="272" t="str">
        <f>IF(ISBLANK(INDEX('Policy Characteristics'!B:B,MATCH($C1129,'Policy Characteristics'!$C:$C,0))),"",INDEX('Policy Characteristics'!B:B,MATCH($C1129,'Policy Characteristics'!$C:$C,0)))</f>
        <v>Capital Cost Reduction</v>
      </c>
      <c r="C1129" s="274" t="str">
        <f t="shared" si="60"/>
        <v>RnD Transportation Capital Cost Perc Reduction</v>
      </c>
      <c r="D1129" s="44" t="s">
        <v>2575</v>
      </c>
      <c r="E1129" s="44"/>
      <c r="F1129" s="44" t="s">
        <v>2882</v>
      </c>
      <c r="G1129" s="44"/>
      <c r="H1129" s="43">
        <v>113</v>
      </c>
      <c r="I1129" s="44" t="s">
        <v>45</v>
      </c>
      <c r="J1129" s="274" t="str">
        <f>IF(ISBLANK(INDEX('Policy Characteristics'!D:D,MATCH($C1129,'Policy Characteristics'!$C:$C,0))),"",INDEX('Policy Characteristics'!D:D,MATCH($C1129,'Policy Characteristics'!$C:$C,0)))</f>
        <v>R&amp;D Capital Cost Reductions</v>
      </c>
      <c r="K1129" s="272" t="str">
        <f>IF(ISBLANK(INDEX('Policy Characteristics'!E:E,MATCH($C1129,'Policy Characteristics'!$C:$C,0))),"",INDEX('Policy Characteristics'!E:E,MATCH($C1129,'Policy Characteristics'!$C:$C,0)))</f>
        <v>RnD transportation capital cost reduction</v>
      </c>
      <c r="L1129" s="285">
        <f>IF(ISBLANK(INDEX('Policy Characteristics'!F:F,MATCH($C1129,'Policy Characteristics'!$C:$C,0))),"",INDEX('Policy Characteristics'!F:F,MATCH($C1129,'Policy Characteristics'!$C:$C,0)))</f>
        <v>0</v>
      </c>
      <c r="M1129" s="285">
        <f>IF(ISBLANK(INDEX('Policy Characteristics'!G:G,MATCH($C1129,'Policy Characteristics'!$C:$C,0))),"",INDEX('Policy Characteristics'!G:G,MATCH($C1129,'Policy Characteristics'!$C:$C,0)))</f>
        <v>0.4</v>
      </c>
      <c r="N1129" s="285">
        <f>IF(ISBLANK(INDEX('Policy Characteristics'!H:H,MATCH($C1129,'Policy Characteristics'!$C:$C,0))),"",INDEX('Policy Characteristics'!H:H,MATCH($C1129,'Policy Characteristics'!$C:$C,0)))</f>
        <v>0.01</v>
      </c>
      <c r="O1129" s="272" t="str">
        <f>IF(ISBLANK(INDEX('Policy Characteristics'!I:I,MATCH($C1129,'Policy Characteristics'!$C:$C,0))),"",INDEX('Policy Characteristics'!I:I,MATCH($C1129,'Policy Characteristics'!$C:$C,0)))</f>
        <v>% reduction in cost</v>
      </c>
      <c r="P1129" s="272"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272" t="str">
        <f>IF(ISBLANK(INDEX('Policy Characteristics'!K:K,MATCH($C1129,'Policy Characteristics'!$C:$C,0))),"",INDEX('Policy Characteristics'!K:K,MATCH($C1129,'Policy Characteristics'!$C:$C,0)))</f>
        <v>architectural-design.html#rnd</v>
      </c>
      <c r="R1129" s="272" t="str">
        <f>IF(ISBLANK(INDEX('Policy Characteristics'!L:L,MATCH($C1129,'Policy Characteristics'!$C:$C,0))),"",INDEX('Policy Characteristics'!L:L,MATCH($C1129,'Policy Characteristics'!$C:$C,0)))</f>
        <v>research-and-development.html</v>
      </c>
    </row>
    <row r="1130" spans="1:18" x14ac:dyDescent="0.25">
      <c r="A1130" s="272" t="str">
        <f>IF(ISBLANK(INDEX('Policy Characteristics'!A:A,MATCH($C1130,'Policy Characteristics'!$C:$C,0))),"",INDEX('Policy Characteristics'!A:A,MATCH($C1130,'Policy Characteristics'!$C:$C,0)))</f>
        <v>Research and Development</v>
      </c>
      <c r="B1130" s="272" t="str">
        <f>IF(ISBLANK(INDEX('Policy Characteristics'!B:B,MATCH($C1130,'Policy Characteristics'!$C:$C,0))),"",INDEX('Policy Characteristics'!B:B,MATCH($C1130,'Policy Characteristics'!$C:$C,0)))</f>
        <v>Capital Cost Reduction</v>
      </c>
      <c r="C1130" s="274" t="str">
        <f t="shared" si="60"/>
        <v>RnD Transportation Capital Cost Perc Reduction</v>
      </c>
      <c r="D1130" s="44" t="s">
        <v>2574</v>
      </c>
      <c r="E1130" s="44"/>
      <c r="F1130" s="44" t="s">
        <v>2883</v>
      </c>
      <c r="G1130" s="44"/>
      <c r="H1130" s="43">
        <v>523</v>
      </c>
      <c r="I1130" s="44" t="s">
        <v>45</v>
      </c>
      <c r="J1130" s="274" t="str">
        <f>IF(ISBLANK(INDEX('Policy Characteristics'!D:D,MATCH($C1130,'Policy Characteristics'!$C:$C,0))),"",INDEX('Policy Characteristics'!D:D,MATCH($C1130,'Policy Characteristics'!$C:$C,0)))</f>
        <v>R&amp;D Capital Cost Reductions</v>
      </c>
      <c r="K1130" s="272" t="str">
        <f>IF(ISBLANK(INDEX('Policy Characteristics'!E:E,MATCH($C1130,'Policy Characteristics'!$C:$C,0))),"",INDEX('Policy Characteristics'!E:E,MATCH($C1130,'Policy Characteristics'!$C:$C,0)))</f>
        <v>RnD transportation capital cost reduction</v>
      </c>
      <c r="L1130" s="285">
        <f>IF(ISBLANK(INDEX('Policy Characteristics'!F:F,MATCH($C1130,'Policy Characteristics'!$C:$C,0))),"",INDEX('Policy Characteristics'!F:F,MATCH($C1130,'Policy Characteristics'!$C:$C,0)))</f>
        <v>0</v>
      </c>
      <c r="M1130" s="285">
        <f>IF(ISBLANK(INDEX('Policy Characteristics'!G:G,MATCH($C1130,'Policy Characteristics'!$C:$C,0))),"",INDEX('Policy Characteristics'!G:G,MATCH($C1130,'Policy Characteristics'!$C:$C,0)))</f>
        <v>0.4</v>
      </c>
      <c r="N1130" s="285">
        <f>IF(ISBLANK(INDEX('Policy Characteristics'!H:H,MATCH($C1130,'Policy Characteristics'!$C:$C,0))),"",INDEX('Policy Characteristics'!H:H,MATCH($C1130,'Policy Characteristics'!$C:$C,0)))</f>
        <v>0.01</v>
      </c>
      <c r="O1130" s="272" t="str">
        <f>IF(ISBLANK(INDEX('Policy Characteristics'!I:I,MATCH($C1130,'Policy Characteristics'!$C:$C,0))),"",INDEX('Policy Characteristics'!I:I,MATCH($C1130,'Policy Characteristics'!$C:$C,0)))</f>
        <v>% reduction in cost</v>
      </c>
      <c r="P1130" s="272"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272" t="str">
        <f>IF(ISBLANK(INDEX('Policy Characteristics'!K:K,MATCH($C1130,'Policy Characteristics'!$C:$C,0))),"",INDEX('Policy Characteristics'!K:K,MATCH($C1130,'Policy Characteristics'!$C:$C,0)))</f>
        <v>architectural-design.html#rnd</v>
      </c>
      <c r="R1130" s="272" t="str">
        <f>IF(ISBLANK(INDEX('Policy Characteristics'!L:L,MATCH($C1130,'Policy Characteristics'!$C:$C,0))),"",INDEX('Policy Characteristics'!L:L,MATCH($C1130,'Policy Characteristics'!$C:$C,0)))</f>
        <v>research-and-development.html</v>
      </c>
    </row>
    <row r="1131" spans="1:18" s="2" customFormat="1" x14ac:dyDescent="0.25">
      <c r="A1131" s="272" t="str">
        <f>IF(ISBLANK(INDEX('Policy Characteristics'!A:A,MATCH($C1131,'Policy Characteristics'!$C:$C,0))),"",INDEX('Policy Characteristics'!A:A,MATCH($C1131,'Policy Characteristics'!$C:$C,0)))</f>
        <v>Research and Development</v>
      </c>
      <c r="B1131" s="272" t="str">
        <f>IF(ISBLANK(INDEX('Policy Characteristics'!B:B,MATCH($C1131,'Policy Characteristics'!$C:$C,0))),"",INDEX('Policy Characteristics'!B:B,MATCH($C1131,'Policy Characteristics'!$C:$C,0)))</f>
        <v>Direct Air Capture</v>
      </c>
      <c r="C1131" s="273" t="s">
        <v>2893</v>
      </c>
      <c r="D1131" s="6"/>
      <c r="E1131" s="6"/>
      <c r="F1131" s="6"/>
      <c r="G1131" s="6"/>
      <c r="H1131" s="46">
        <v>525</v>
      </c>
      <c r="I1131" s="6" t="s">
        <v>45</v>
      </c>
      <c r="J1131" s="274" t="str">
        <f>IF(ISBLANK(INDEX('Policy Characteristics'!D:D,MATCH($C1131,'Policy Characteristics'!$C:$C,0))),"",INDEX('Policy Characteristics'!D:D,MATCH($C1131,'Policy Characteristics'!$C:$C,0)))</f>
        <v>Direct Air Capture</v>
      </c>
      <c r="K1131" s="272" t="str">
        <f>IF(ISBLANK(INDEX('Policy Characteristics'!E:E,MATCH($C1131,'Policy Characteristics'!$C:$C,0))),"",INDEX('Policy Characteristics'!E:E,MATCH($C1131,'Policy Characteristics'!$C:$C,0)))</f>
        <v>geoeng direct air capture</v>
      </c>
      <c r="L1131" s="285">
        <f>IF(ISBLANK(INDEX('Policy Characteristics'!F:F,MATCH($C1131,'Policy Characteristics'!$C:$C,0))),"",INDEX('Policy Characteristics'!F:F,MATCH($C1131,'Policy Characteristics'!$C:$C,0)))</f>
        <v>0</v>
      </c>
      <c r="M1131" s="285">
        <f>IF(ISBLANK(INDEX('Policy Characteristics'!G:G,MATCH($C1131,'Policy Characteristics'!$C:$C,0))),"",INDEX('Policy Characteristics'!G:G,MATCH($C1131,'Policy Characteristics'!$C:$C,0)))</f>
        <v>1</v>
      </c>
      <c r="N1131" s="285">
        <f>IF(ISBLANK(INDEX('Policy Characteristics'!H:H,MATCH($C1131,'Policy Characteristics'!$C:$C,0))),"",INDEX('Policy Characteristics'!H:H,MATCH($C1131,'Policy Characteristics'!$C:$C,0)))</f>
        <v>0.01</v>
      </c>
      <c r="O1131" s="272" t="str">
        <f>IF(ISBLANK(INDEX('Policy Characteristics'!I:I,MATCH($C1131,'Policy Characteristics'!$C:$C,0))),"",INDEX('Policy Characteristics'!I:I,MATCH($C1131,'Policy Characteristics'!$C:$C,0)))</f>
        <v>% of potential achieved</v>
      </c>
      <c r="P1131" s="272"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272" t="str">
        <f>IF(ISBLANK(INDEX('Policy Characteristics'!K:K,MATCH($C1131,'Policy Characteristics'!$C:$C,0))),"",INDEX('Policy Characteristics'!K:K,MATCH($C1131,'Policy Characteristics'!$C:$C,0)))</f>
        <v>direct-air-capture.html#dac</v>
      </c>
      <c r="R1131" s="272" t="str">
        <f>IF(ISBLANK(INDEX('Policy Characteristics'!L:L,MATCH($C1131,'Policy Characteristics'!$C:$C,0))),"",INDEX('Policy Characteristics'!L:L,MATCH($C1131,'Policy Characteristics'!$C:$C,0)))</f>
        <v>direct-air-capture.html</v>
      </c>
    </row>
    <row r="1132" spans="1:18" x14ac:dyDescent="0.25">
      <c r="A1132" s="272" t="str">
        <f>IF(ISBLANK(INDEX('Policy Characteristics'!A:A,MATCH($C1132,'Policy Characteristics'!$C:$C,0))),"",INDEX('Policy Characteristics'!A:A,MATCH($C1132,'Policy Characteristics'!$C:$C,0)))</f>
        <v>Research and Development</v>
      </c>
      <c r="B1132" s="272" t="str">
        <f>IF(ISBLANK(INDEX('Policy Characteristics'!B:B,MATCH($C1132,'Policy Characteristics'!$C:$C,0))),"",INDEX('Policy Characteristics'!B:B,MATCH($C1132,'Policy Characteristics'!$C:$C,0)))</f>
        <v>Fuel Use Reduction</v>
      </c>
      <c r="C1132" s="275" t="s">
        <v>311</v>
      </c>
      <c r="D1132" s="44" t="s">
        <v>118</v>
      </c>
      <c r="E1132" s="44"/>
      <c r="F1132" s="44" t="s">
        <v>336</v>
      </c>
      <c r="G1132" s="44"/>
      <c r="H1132" s="43">
        <v>114</v>
      </c>
      <c r="I1132" s="44" t="s">
        <v>45</v>
      </c>
      <c r="J1132" s="274" t="str">
        <f>IF(ISBLANK(INDEX('Policy Characteristics'!D:D,MATCH($C1132,'Policy Characteristics'!$C:$C,0))),"",INDEX('Policy Characteristics'!D:D,MATCH($C1132,'Policy Characteristics'!$C:$C,0)))</f>
        <v>R&amp;D Fuel Use Reductions</v>
      </c>
      <c r="K1132" s="272" t="str">
        <f>IF(ISBLANK(INDEX('Policy Characteristics'!E:E,MATCH($C1132,'Policy Characteristics'!$C:$C,0))),"",INDEX('Policy Characteristics'!E:E,MATCH($C1132,'Policy Characteristics'!$C:$C,0)))</f>
        <v>RnD building fuel use reduction</v>
      </c>
      <c r="L1132" s="285">
        <f>IF(ISBLANK(INDEX('Policy Characteristics'!F:F,MATCH($C1132,'Policy Characteristics'!$C:$C,0))),"",INDEX('Policy Characteristics'!F:F,MATCH($C1132,'Policy Characteristics'!$C:$C,0)))</f>
        <v>0</v>
      </c>
      <c r="M1132" s="285">
        <f>IF(ISBLANK(INDEX('Policy Characteristics'!G:G,MATCH($C1132,'Policy Characteristics'!$C:$C,0))),"",INDEX('Policy Characteristics'!G:G,MATCH($C1132,'Policy Characteristics'!$C:$C,0)))</f>
        <v>0.4</v>
      </c>
      <c r="N1132" s="285">
        <f>IF(ISBLANK(INDEX('Policy Characteristics'!H:H,MATCH($C1132,'Policy Characteristics'!$C:$C,0))),"",INDEX('Policy Characteristics'!H:H,MATCH($C1132,'Policy Characteristics'!$C:$C,0)))</f>
        <v>0.01</v>
      </c>
      <c r="O1132" s="272" t="str">
        <f>IF(ISBLANK(INDEX('Policy Characteristics'!I:I,MATCH($C1132,'Policy Characteristics'!$C:$C,0))),"",INDEX('Policy Characteristics'!I:I,MATCH($C1132,'Policy Characteristics'!$C:$C,0)))</f>
        <v>% reduction in fuel use</v>
      </c>
      <c r="P1132" s="272"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272" t="str">
        <f>IF(ISBLANK(INDEX('Policy Characteristics'!K:K,MATCH($C1132,'Policy Characteristics'!$C:$C,0))),"",INDEX('Policy Characteristics'!K:K,MATCH($C1132,'Policy Characteristics'!$C:$C,0)))</f>
        <v>architectural-design.html#rnd</v>
      </c>
      <c r="R1132" s="272" t="str">
        <f>IF(ISBLANK(INDEX('Policy Characteristics'!L:L,MATCH($C1132,'Policy Characteristics'!$C:$C,0))),"",INDEX('Policy Characteristics'!L:L,MATCH($C1132,'Policy Characteristics'!$C:$C,0)))</f>
        <v>research-and-development.html</v>
      </c>
    </row>
    <row r="1133" spans="1:18" x14ac:dyDescent="0.25">
      <c r="A1133" s="272" t="str">
        <f>IF(ISBLANK(INDEX('Policy Characteristics'!A:A,MATCH($C1133,'Policy Characteristics'!$C:$C,0))),"",INDEX('Policy Characteristics'!A:A,MATCH($C1133,'Policy Characteristics'!$C:$C,0)))</f>
        <v>Research and Development</v>
      </c>
      <c r="B1133" s="272" t="str">
        <f>IF(ISBLANK(INDEX('Policy Characteristics'!B:B,MATCH($C1133,'Policy Characteristics'!$C:$C,0))),"",INDEX('Policy Characteristics'!B:B,MATCH($C1133,'Policy Characteristics'!$C:$C,0)))</f>
        <v>Fuel Use Reduction</v>
      </c>
      <c r="C1133" s="274" t="str">
        <f t="shared" ref="C1133:C1137" si="61">C$1132</f>
        <v>RnD Building Fuel Use Perc Reduction</v>
      </c>
      <c r="D1133" s="44" t="s">
        <v>119</v>
      </c>
      <c r="E1133" s="44"/>
      <c r="F1133" s="44" t="s">
        <v>337</v>
      </c>
      <c r="G1133" s="44"/>
      <c r="H1133" s="43">
        <v>115</v>
      </c>
      <c r="I1133" s="44" t="s">
        <v>45</v>
      </c>
      <c r="J1133" s="274" t="str">
        <f>IF(ISBLANK(INDEX('Policy Characteristics'!D:D,MATCH($C1133,'Policy Characteristics'!$C:$C,0))),"",INDEX('Policy Characteristics'!D:D,MATCH($C1133,'Policy Characteristics'!$C:$C,0)))</f>
        <v>R&amp;D Fuel Use Reductions</v>
      </c>
      <c r="K1133" s="272" t="str">
        <f>IF(ISBLANK(INDEX('Policy Characteristics'!E:E,MATCH($C1133,'Policy Characteristics'!$C:$C,0))),"",INDEX('Policy Characteristics'!E:E,MATCH($C1133,'Policy Characteristics'!$C:$C,0)))</f>
        <v>RnD building fuel use reduction</v>
      </c>
      <c r="L1133" s="285">
        <f>IF(ISBLANK(INDEX('Policy Characteristics'!F:F,MATCH($C1133,'Policy Characteristics'!$C:$C,0))),"",INDEX('Policy Characteristics'!F:F,MATCH($C1133,'Policy Characteristics'!$C:$C,0)))</f>
        <v>0</v>
      </c>
      <c r="M1133" s="285">
        <f>IF(ISBLANK(INDEX('Policy Characteristics'!G:G,MATCH($C1133,'Policy Characteristics'!$C:$C,0))),"",INDEX('Policy Characteristics'!G:G,MATCH($C1133,'Policy Characteristics'!$C:$C,0)))</f>
        <v>0.4</v>
      </c>
      <c r="N1133" s="285">
        <f>IF(ISBLANK(INDEX('Policy Characteristics'!H:H,MATCH($C1133,'Policy Characteristics'!$C:$C,0))),"",INDEX('Policy Characteristics'!H:H,MATCH($C1133,'Policy Characteristics'!$C:$C,0)))</f>
        <v>0.01</v>
      </c>
      <c r="O1133" s="272" t="str">
        <f>IF(ISBLANK(INDEX('Policy Characteristics'!I:I,MATCH($C1133,'Policy Characteristics'!$C:$C,0))),"",INDEX('Policy Characteristics'!I:I,MATCH($C1133,'Policy Characteristics'!$C:$C,0)))</f>
        <v>% reduction in fuel use</v>
      </c>
      <c r="P1133" s="272"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272" t="str">
        <f>IF(ISBLANK(INDEX('Policy Characteristics'!K:K,MATCH($C1133,'Policy Characteristics'!$C:$C,0))),"",INDEX('Policy Characteristics'!K:K,MATCH($C1133,'Policy Characteristics'!$C:$C,0)))</f>
        <v>architectural-design.html#rnd</v>
      </c>
      <c r="R1133" s="272" t="str">
        <f>IF(ISBLANK(INDEX('Policy Characteristics'!L:L,MATCH($C1133,'Policy Characteristics'!$C:$C,0))),"",INDEX('Policy Characteristics'!L:L,MATCH($C1133,'Policy Characteristics'!$C:$C,0)))</f>
        <v>research-and-development.html</v>
      </c>
    </row>
    <row r="1134" spans="1:18" x14ac:dyDescent="0.25">
      <c r="A1134" s="272" t="str">
        <f>IF(ISBLANK(INDEX('Policy Characteristics'!A:A,MATCH($C1134,'Policy Characteristics'!$C:$C,0))),"",INDEX('Policy Characteristics'!A:A,MATCH($C1134,'Policy Characteristics'!$C:$C,0)))</f>
        <v>Research and Development</v>
      </c>
      <c r="B1134" s="272" t="str">
        <f>IF(ISBLANK(INDEX('Policy Characteristics'!B:B,MATCH($C1134,'Policy Characteristics'!$C:$C,0))),"",INDEX('Policy Characteristics'!B:B,MATCH($C1134,'Policy Characteristics'!$C:$C,0)))</f>
        <v>Fuel Use Reduction</v>
      </c>
      <c r="C1134" s="274" t="str">
        <f t="shared" si="61"/>
        <v>RnD Building Fuel Use Perc Reduction</v>
      </c>
      <c r="D1134" s="44" t="s">
        <v>120</v>
      </c>
      <c r="E1134" s="44"/>
      <c r="F1134" s="44" t="s">
        <v>338</v>
      </c>
      <c r="G1134" s="44"/>
      <c r="H1134" s="43">
        <v>750</v>
      </c>
      <c r="I1134" s="44" t="s">
        <v>46</v>
      </c>
      <c r="J1134" s="274" t="str">
        <f>IF(ISBLANK(INDEX('Policy Characteristics'!D:D,MATCH($C1134,'Policy Characteristics'!$C:$C,0))),"",INDEX('Policy Characteristics'!D:D,MATCH($C1134,'Policy Characteristics'!$C:$C,0)))</f>
        <v>R&amp;D Fuel Use Reductions</v>
      </c>
      <c r="K1134" s="272" t="str">
        <f>IF(ISBLANK(INDEX('Policy Characteristics'!E:E,MATCH($C1134,'Policy Characteristics'!$C:$C,0))),"",INDEX('Policy Characteristics'!E:E,MATCH($C1134,'Policy Characteristics'!$C:$C,0)))</f>
        <v>RnD building fuel use reduction</v>
      </c>
      <c r="L1134" s="285">
        <f>IF(ISBLANK(INDEX('Policy Characteristics'!F:F,MATCH($C1134,'Policy Characteristics'!$C:$C,0))),"",INDEX('Policy Characteristics'!F:F,MATCH($C1134,'Policy Characteristics'!$C:$C,0)))</f>
        <v>0</v>
      </c>
      <c r="M1134" s="285">
        <f>IF(ISBLANK(INDEX('Policy Characteristics'!G:G,MATCH($C1134,'Policy Characteristics'!$C:$C,0))),"",INDEX('Policy Characteristics'!G:G,MATCH($C1134,'Policy Characteristics'!$C:$C,0)))</f>
        <v>0.4</v>
      </c>
      <c r="N1134" s="285">
        <f>IF(ISBLANK(INDEX('Policy Characteristics'!H:H,MATCH($C1134,'Policy Characteristics'!$C:$C,0))),"",INDEX('Policy Characteristics'!H:H,MATCH($C1134,'Policy Characteristics'!$C:$C,0)))</f>
        <v>0.01</v>
      </c>
      <c r="O1134" s="272" t="str">
        <f>IF(ISBLANK(INDEX('Policy Characteristics'!I:I,MATCH($C1134,'Policy Characteristics'!$C:$C,0))),"",INDEX('Policy Characteristics'!I:I,MATCH($C1134,'Policy Characteristics'!$C:$C,0)))</f>
        <v>% reduction in fuel use</v>
      </c>
      <c r="P1134" s="272"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272" t="str">
        <f>IF(ISBLANK(INDEX('Policy Characteristics'!K:K,MATCH($C1134,'Policy Characteristics'!$C:$C,0))),"",INDEX('Policy Characteristics'!K:K,MATCH($C1134,'Policy Characteristics'!$C:$C,0)))</f>
        <v>architectural-design.html#rnd</v>
      </c>
      <c r="R1134" s="272" t="str">
        <f>IF(ISBLANK(INDEX('Policy Characteristics'!L:L,MATCH($C1134,'Policy Characteristics'!$C:$C,0))),"",INDEX('Policy Characteristics'!L:L,MATCH($C1134,'Policy Characteristics'!$C:$C,0)))</f>
        <v>research-and-development.html</v>
      </c>
    </row>
    <row r="1135" spans="1:18" x14ac:dyDescent="0.25">
      <c r="A1135" s="272" t="str">
        <f>IF(ISBLANK(INDEX('Policy Characteristics'!A:A,MATCH($C1135,'Policy Characteristics'!$C:$C,0))),"",INDEX('Policy Characteristics'!A:A,MATCH($C1135,'Policy Characteristics'!$C:$C,0)))</f>
        <v>Research and Development</v>
      </c>
      <c r="B1135" s="272" t="str">
        <f>IF(ISBLANK(INDEX('Policy Characteristics'!B:B,MATCH($C1135,'Policy Characteristics'!$C:$C,0))),"",INDEX('Policy Characteristics'!B:B,MATCH($C1135,'Policy Characteristics'!$C:$C,0)))</f>
        <v>Fuel Use Reduction</v>
      </c>
      <c r="C1135" s="274" t="str">
        <f t="shared" si="61"/>
        <v>RnD Building Fuel Use Perc Reduction</v>
      </c>
      <c r="D1135" s="44" t="s">
        <v>121</v>
      </c>
      <c r="E1135" s="44"/>
      <c r="F1135" s="44" t="s">
        <v>339</v>
      </c>
      <c r="G1135" s="44"/>
      <c r="H1135" s="43">
        <v>117</v>
      </c>
      <c r="I1135" s="44" t="s">
        <v>45</v>
      </c>
      <c r="J1135" s="274" t="str">
        <f>IF(ISBLANK(INDEX('Policy Characteristics'!D:D,MATCH($C1135,'Policy Characteristics'!$C:$C,0))),"",INDEX('Policy Characteristics'!D:D,MATCH($C1135,'Policy Characteristics'!$C:$C,0)))</f>
        <v>R&amp;D Fuel Use Reductions</v>
      </c>
      <c r="K1135" s="272" t="str">
        <f>IF(ISBLANK(INDEX('Policy Characteristics'!E:E,MATCH($C1135,'Policy Characteristics'!$C:$C,0))),"",INDEX('Policy Characteristics'!E:E,MATCH($C1135,'Policy Characteristics'!$C:$C,0)))</f>
        <v>RnD building fuel use reduction</v>
      </c>
      <c r="L1135" s="285">
        <f>IF(ISBLANK(INDEX('Policy Characteristics'!F:F,MATCH($C1135,'Policy Characteristics'!$C:$C,0))),"",INDEX('Policy Characteristics'!F:F,MATCH($C1135,'Policy Characteristics'!$C:$C,0)))</f>
        <v>0</v>
      </c>
      <c r="M1135" s="285">
        <f>IF(ISBLANK(INDEX('Policy Characteristics'!G:G,MATCH($C1135,'Policy Characteristics'!$C:$C,0))),"",INDEX('Policy Characteristics'!G:G,MATCH($C1135,'Policy Characteristics'!$C:$C,0)))</f>
        <v>0.4</v>
      </c>
      <c r="N1135" s="285">
        <f>IF(ISBLANK(INDEX('Policy Characteristics'!H:H,MATCH($C1135,'Policy Characteristics'!$C:$C,0))),"",INDEX('Policy Characteristics'!H:H,MATCH($C1135,'Policy Characteristics'!$C:$C,0)))</f>
        <v>0.01</v>
      </c>
      <c r="O1135" s="272" t="str">
        <f>IF(ISBLANK(INDEX('Policy Characteristics'!I:I,MATCH($C1135,'Policy Characteristics'!$C:$C,0))),"",INDEX('Policy Characteristics'!I:I,MATCH($C1135,'Policy Characteristics'!$C:$C,0)))</f>
        <v>% reduction in fuel use</v>
      </c>
      <c r="P1135" s="272"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272" t="str">
        <f>IF(ISBLANK(INDEX('Policy Characteristics'!K:K,MATCH($C1135,'Policy Characteristics'!$C:$C,0))),"",INDEX('Policy Characteristics'!K:K,MATCH($C1135,'Policy Characteristics'!$C:$C,0)))</f>
        <v>architectural-design.html#rnd</v>
      </c>
      <c r="R1135" s="272" t="str">
        <f>IF(ISBLANK(INDEX('Policy Characteristics'!L:L,MATCH($C1135,'Policy Characteristics'!$C:$C,0))),"",INDEX('Policy Characteristics'!L:L,MATCH($C1135,'Policy Characteristics'!$C:$C,0)))</f>
        <v>research-and-development.html</v>
      </c>
    </row>
    <row r="1136" spans="1:18" x14ac:dyDescent="0.25">
      <c r="A1136" s="272" t="str">
        <f>IF(ISBLANK(INDEX('Policy Characteristics'!A:A,MATCH($C1136,'Policy Characteristics'!$C:$C,0))),"",INDEX('Policy Characteristics'!A:A,MATCH($C1136,'Policy Characteristics'!$C:$C,0)))</f>
        <v>Research and Development</v>
      </c>
      <c r="B1136" s="272" t="str">
        <f>IF(ISBLANK(INDEX('Policy Characteristics'!B:B,MATCH($C1136,'Policy Characteristics'!$C:$C,0))),"",INDEX('Policy Characteristics'!B:B,MATCH($C1136,'Policy Characteristics'!$C:$C,0)))</f>
        <v>Fuel Use Reduction</v>
      </c>
      <c r="C1136" s="274" t="str">
        <f t="shared" si="61"/>
        <v>RnD Building Fuel Use Perc Reduction</v>
      </c>
      <c r="D1136" s="44" t="s">
        <v>122</v>
      </c>
      <c r="E1136" s="44"/>
      <c r="F1136" s="44" t="s">
        <v>340</v>
      </c>
      <c r="G1136" s="44"/>
      <c r="H1136" s="43">
        <v>118</v>
      </c>
      <c r="I1136" s="44" t="s">
        <v>45</v>
      </c>
      <c r="J1136" s="274" t="str">
        <f>IF(ISBLANK(INDEX('Policy Characteristics'!D:D,MATCH($C1136,'Policy Characteristics'!$C:$C,0))),"",INDEX('Policy Characteristics'!D:D,MATCH($C1136,'Policy Characteristics'!$C:$C,0)))</f>
        <v>R&amp;D Fuel Use Reductions</v>
      </c>
      <c r="K1136" s="272" t="str">
        <f>IF(ISBLANK(INDEX('Policy Characteristics'!E:E,MATCH($C1136,'Policy Characteristics'!$C:$C,0))),"",INDEX('Policy Characteristics'!E:E,MATCH($C1136,'Policy Characteristics'!$C:$C,0)))</f>
        <v>RnD building fuel use reduction</v>
      </c>
      <c r="L1136" s="285">
        <f>IF(ISBLANK(INDEX('Policy Characteristics'!F:F,MATCH($C1136,'Policy Characteristics'!$C:$C,0))),"",INDEX('Policy Characteristics'!F:F,MATCH($C1136,'Policy Characteristics'!$C:$C,0)))</f>
        <v>0</v>
      </c>
      <c r="M1136" s="285">
        <f>IF(ISBLANK(INDEX('Policy Characteristics'!G:G,MATCH($C1136,'Policy Characteristics'!$C:$C,0))),"",INDEX('Policy Characteristics'!G:G,MATCH($C1136,'Policy Characteristics'!$C:$C,0)))</f>
        <v>0.4</v>
      </c>
      <c r="N1136" s="285">
        <f>IF(ISBLANK(INDEX('Policy Characteristics'!H:H,MATCH($C1136,'Policy Characteristics'!$C:$C,0))),"",INDEX('Policy Characteristics'!H:H,MATCH($C1136,'Policy Characteristics'!$C:$C,0)))</f>
        <v>0.01</v>
      </c>
      <c r="O1136" s="272" t="str">
        <f>IF(ISBLANK(INDEX('Policy Characteristics'!I:I,MATCH($C1136,'Policy Characteristics'!$C:$C,0))),"",INDEX('Policy Characteristics'!I:I,MATCH($C1136,'Policy Characteristics'!$C:$C,0)))</f>
        <v>% reduction in fuel use</v>
      </c>
      <c r="P1136" s="272"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272" t="str">
        <f>IF(ISBLANK(INDEX('Policy Characteristics'!K:K,MATCH($C1136,'Policy Characteristics'!$C:$C,0))),"",INDEX('Policy Characteristics'!K:K,MATCH($C1136,'Policy Characteristics'!$C:$C,0)))</f>
        <v>architectural-design.html#rnd</v>
      </c>
      <c r="R1136" s="272" t="str">
        <f>IF(ISBLANK(INDEX('Policy Characteristics'!L:L,MATCH($C1136,'Policy Characteristics'!$C:$C,0))),"",INDEX('Policy Characteristics'!L:L,MATCH($C1136,'Policy Characteristics'!$C:$C,0)))</f>
        <v>research-and-development.html</v>
      </c>
    </row>
    <row r="1137" spans="1:18" x14ac:dyDescent="0.25">
      <c r="A1137" s="272" t="str">
        <f>IF(ISBLANK(INDEX('Policy Characteristics'!A:A,MATCH($C1137,'Policy Characteristics'!$C:$C,0))),"",INDEX('Policy Characteristics'!A:A,MATCH($C1137,'Policy Characteristics'!$C:$C,0)))</f>
        <v>Research and Development</v>
      </c>
      <c r="B1137" s="272" t="str">
        <f>IF(ISBLANK(INDEX('Policy Characteristics'!B:B,MATCH($C1137,'Policy Characteristics'!$C:$C,0))),"",INDEX('Policy Characteristics'!B:B,MATCH($C1137,'Policy Characteristics'!$C:$C,0)))</f>
        <v>Fuel Use Reduction</v>
      </c>
      <c r="C1137" s="274" t="str">
        <f t="shared" si="61"/>
        <v>RnD Building Fuel Use Perc Reduction</v>
      </c>
      <c r="D1137" s="44" t="s">
        <v>123</v>
      </c>
      <c r="E1137" s="44"/>
      <c r="F1137" s="44" t="s">
        <v>341</v>
      </c>
      <c r="G1137" s="44"/>
      <c r="H1137" s="43">
        <v>119</v>
      </c>
      <c r="I1137" s="44" t="s">
        <v>45</v>
      </c>
      <c r="J1137" s="274" t="str">
        <f>IF(ISBLANK(INDEX('Policy Characteristics'!D:D,MATCH($C1137,'Policy Characteristics'!$C:$C,0))),"",INDEX('Policy Characteristics'!D:D,MATCH($C1137,'Policy Characteristics'!$C:$C,0)))</f>
        <v>R&amp;D Fuel Use Reductions</v>
      </c>
      <c r="K1137" s="272" t="str">
        <f>IF(ISBLANK(INDEX('Policy Characteristics'!E:E,MATCH($C1137,'Policy Characteristics'!$C:$C,0))),"",INDEX('Policy Characteristics'!E:E,MATCH($C1137,'Policy Characteristics'!$C:$C,0)))</f>
        <v>RnD building fuel use reduction</v>
      </c>
      <c r="L1137" s="285">
        <f>IF(ISBLANK(INDEX('Policy Characteristics'!F:F,MATCH($C1137,'Policy Characteristics'!$C:$C,0))),"",INDEX('Policy Characteristics'!F:F,MATCH($C1137,'Policy Characteristics'!$C:$C,0)))</f>
        <v>0</v>
      </c>
      <c r="M1137" s="285">
        <f>IF(ISBLANK(INDEX('Policy Characteristics'!G:G,MATCH($C1137,'Policy Characteristics'!$C:$C,0))),"",INDEX('Policy Characteristics'!G:G,MATCH($C1137,'Policy Characteristics'!$C:$C,0)))</f>
        <v>0.4</v>
      </c>
      <c r="N1137" s="285">
        <f>IF(ISBLANK(INDEX('Policy Characteristics'!H:H,MATCH($C1137,'Policy Characteristics'!$C:$C,0))),"",INDEX('Policy Characteristics'!H:H,MATCH($C1137,'Policy Characteristics'!$C:$C,0)))</f>
        <v>0.01</v>
      </c>
      <c r="O1137" s="272" t="str">
        <f>IF(ISBLANK(INDEX('Policy Characteristics'!I:I,MATCH($C1137,'Policy Characteristics'!$C:$C,0))),"",INDEX('Policy Characteristics'!I:I,MATCH($C1137,'Policy Characteristics'!$C:$C,0)))</f>
        <v>% reduction in fuel use</v>
      </c>
      <c r="P1137" s="272"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272" t="str">
        <f>IF(ISBLANK(INDEX('Policy Characteristics'!K:K,MATCH($C1137,'Policy Characteristics'!$C:$C,0))),"",INDEX('Policy Characteristics'!K:K,MATCH($C1137,'Policy Characteristics'!$C:$C,0)))</f>
        <v>architectural-design.html#rnd</v>
      </c>
      <c r="R1137" s="272" t="str">
        <f>IF(ISBLANK(INDEX('Policy Characteristics'!L:L,MATCH($C1137,'Policy Characteristics'!$C:$C,0))),"",INDEX('Policy Characteristics'!L:L,MATCH($C1137,'Policy Characteristics'!$C:$C,0)))</f>
        <v>research-and-development.html</v>
      </c>
    </row>
    <row r="1138" spans="1:18" x14ac:dyDescent="0.25">
      <c r="A1138" s="272" t="str">
        <f>IF(ISBLANK(INDEX('Policy Characteristics'!A:A,MATCH($C1138,'Policy Characteristics'!$C:$C,0))),"",INDEX('Policy Characteristics'!A:A,MATCH($C1138,'Policy Characteristics'!$C:$C,0)))</f>
        <v>Research and Development</v>
      </c>
      <c r="B1138" s="272" t="str">
        <f>IF(ISBLANK(INDEX('Policy Characteristics'!B:B,MATCH($C1138,'Policy Characteristics'!$C:$C,0))),"",INDEX('Policy Characteristics'!B:B,MATCH($C1138,'Policy Characteristics'!$C:$C,0)))</f>
        <v>Fuel Use Reduction</v>
      </c>
      <c r="C1138" s="275" t="s">
        <v>312</v>
      </c>
      <c r="D1138" s="44"/>
      <c r="E1138" s="44"/>
      <c r="F1138" s="44" t="s">
        <v>28</v>
      </c>
      <c r="G1138" s="44"/>
      <c r="H1138" s="43">
        <v>120</v>
      </c>
      <c r="I1138" s="44" t="s">
        <v>45</v>
      </c>
      <c r="J1138" s="274" t="str">
        <f>IF(ISBLANK(INDEX('Policy Characteristics'!D:D,MATCH($C1138,'Policy Characteristics'!$C:$C,0))),"",INDEX('Policy Characteristics'!D:D,MATCH($C1138,'Policy Characteristics'!$C:$C,0)))</f>
        <v>R&amp;D Fuel Use Reductions</v>
      </c>
      <c r="K1138" s="272" t="str">
        <f>IF(ISBLANK(INDEX('Policy Characteristics'!E:E,MATCH($C1138,'Policy Characteristics'!$C:$C,0))),"",INDEX('Policy Characteristics'!E:E,MATCH($C1138,'Policy Characteristics'!$C:$C,0)))</f>
        <v>RnD CCS fuel use reduction</v>
      </c>
      <c r="L1138" s="285">
        <f>IF(ISBLANK(INDEX('Policy Characteristics'!F:F,MATCH($C1138,'Policy Characteristics'!$C:$C,0))),"",INDEX('Policy Characteristics'!F:F,MATCH($C1138,'Policy Characteristics'!$C:$C,0)))</f>
        <v>0</v>
      </c>
      <c r="M1138" s="285">
        <f>IF(ISBLANK(INDEX('Policy Characteristics'!G:G,MATCH($C1138,'Policy Characteristics'!$C:$C,0))),"",INDEX('Policy Characteristics'!G:G,MATCH($C1138,'Policy Characteristics'!$C:$C,0)))</f>
        <v>0.4</v>
      </c>
      <c r="N1138" s="285">
        <f>IF(ISBLANK(INDEX('Policy Characteristics'!H:H,MATCH($C1138,'Policy Characteristics'!$C:$C,0))),"",INDEX('Policy Characteristics'!H:H,MATCH($C1138,'Policy Characteristics'!$C:$C,0)))</f>
        <v>0.01</v>
      </c>
      <c r="O1138" s="272" t="str">
        <f>IF(ISBLANK(INDEX('Policy Characteristics'!I:I,MATCH($C1138,'Policy Characteristics'!$C:$C,0))),"",INDEX('Policy Characteristics'!I:I,MATCH($C1138,'Policy Characteristics'!$C:$C,0)))</f>
        <v>% reduction in fuel use</v>
      </c>
      <c r="P1138" s="272"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272" t="str">
        <f>IF(ISBLANK(INDEX('Policy Characteristics'!K:K,MATCH($C1138,'Policy Characteristics'!$C:$C,0))),"",INDEX('Policy Characteristics'!K:K,MATCH($C1138,'Policy Characteristics'!$C:$C,0)))</f>
        <v>architectural-design.html#rnd</v>
      </c>
      <c r="R1138" s="272" t="str">
        <f>IF(ISBLANK(INDEX('Policy Characteristics'!L:L,MATCH($C1138,'Policy Characteristics'!$C:$C,0))),"",INDEX('Policy Characteristics'!L:L,MATCH($C1138,'Policy Characteristics'!$C:$C,0)))</f>
        <v>research-and-development.html</v>
      </c>
    </row>
    <row r="1139" spans="1:18" x14ac:dyDescent="0.25">
      <c r="A1139" s="272" t="str">
        <f>IF(ISBLANK(INDEX('Policy Characteristics'!A:A,MATCH($C1139,'Policy Characteristics'!$C:$C,0))),"",INDEX('Policy Characteristics'!A:A,MATCH($C1139,'Policy Characteristics'!$C:$C,0)))</f>
        <v>Research and Development</v>
      </c>
      <c r="B1139" s="272" t="str">
        <f>IF(ISBLANK(INDEX('Policy Characteristics'!B:B,MATCH($C1139,'Policy Characteristics'!$C:$C,0))),"",INDEX('Policy Characteristics'!B:B,MATCH($C1139,'Policy Characteristics'!$C:$C,0)))</f>
        <v>Fuel Use Reduction</v>
      </c>
      <c r="C1139" s="275" t="s">
        <v>313</v>
      </c>
      <c r="D1139" s="44" t="s">
        <v>471</v>
      </c>
      <c r="E1139" s="44"/>
      <c r="F1139" s="6" t="s">
        <v>474</v>
      </c>
      <c r="G1139" s="44"/>
      <c r="H1139" s="43">
        <v>121</v>
      </c>
      <c r="I1139" s="44" t="s">
        <v>45</v>
      </c>
      <c r="J1139" s="274" t="str">
        <f>IF(ISBLANK(INDEX('Policy Characteristics'!D:D,MATCH($C1139,'Policy Characteristics'!$C:$C,0))),"",INDEX('Policy Characteristics'!D:D,MATCH($C1139,'Policy Characteristics'!$C:$C,0)))</f>
        <v>R&amp;D Fuel Use Reductions</v>
      </c>
      <c r="K1139" s="272" t="str">
        <f>IF(ISBLANK(INDEX('Policy Characteristics'!E:E,MATCH($C1139,'Policy Characteristics'!$C:$C,0))),"",INDEX('Policy Characteristics'!E:E,MATCH($C1139,'Policy Characteristics'!$C:$C,0)))</f>
        <v>RnD electricity fuel use reduction</v>
      </c>
      <c r="L1139" s="285">
        <f>IF(ISBLANK(INDEX('Policy Characteristics'!F:F,MATCH($C1139,'Policy Characteristics'!$C:$C,0))),"",INDEX('Policy Characteristics'!F:F,MATCH($C1139,'Policy Characteristics'!$C:$C,0)))</f>
        <v>0</v>
      </c>
      <c r="M1139" s="285">
        <f>IF(ISBLANK(INDEX('Policy Characteristics'!G:G,MATCH($C1139,'Policy Characteristics'!$C:$C,0))),"",INDEX('Policy Characteristics'!G:G,MATCH($C1139,'Policy Characteristics'!$C:$C,0)))</f>
        <v>0.4</v>
      </c>
      <c r="N1139" s="285">
        <f>IF(ISBLANK(INDEX('Policy Characteristics'!H:H,MATCH($C1139,'Policy Characteristics'!$C:$C,0))),"",INDEX('Policy Characteristics'!H:H,MATCH($C1139,'Policy Characteristics'!$C:$C,0)))</f>
        <v>0.01</v>
      </c>
      <c r="O1139" s="272" t="str">
        <f>IF(ISBLANK(INDEX('Policy Characteristics'!I:I,MATCH($C1139,'Policy Characteristics'!$C:$C,0))),"",INDEX('Policy Characteristics'!I:I,MATCH($C1139,'Policy Characteristics'!$C:$C,0)))</f>
        <v>% reduction in fuel use</v>
      </c>
      <c r="P1139" s="272"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272" t="str">
        <f>IF(ISBLANK(INDEX('Policy Characteristics'!K:K,MATCH($C1139,'Policy Characteristics'!$C:$C,0))),"",INDEX('Policy Characteristics'!K:K,MATCH($C1139,'Policy Characteristics'!$C:$C,0)))</f>
        <v>architectural-design.html#rnd</v>
      </c>
      <c r="R1139" s="272" t="str">
        <f>IF(ISBLANK(INDEX('Policy Characteristics'!L:L,MATCH($C1139,'Policy Characteristics'!$C:$C,0))),"",INDEX('Policy Characteristics'!L:L,MATCH($C1139,'Policy Characteristics'!$C:$C,0)))</f>
        <v>research-and-development.html</v>
      </c>
    </row>
    <row r="1140" spans="1:18" x14ac:dyDescent="0.25">
      <c r="A1140" s="272" t="str">
        <f>IF(ISBLANK(INDEX('Policy Characteristics'!A:A,MATCH($C1140,'Policy Characteristics'!$C:$C,0))),"",INDEX('Policy Characteristics'!A:A,MATCH($C1140,'Policy Characteristics'!$C:$C,0)))</f>
        <v>Research and Development</v>
      </c>
      <c r="B1140" s="272" t="str">
        <f>IF(ISBLANK(INDEX('Policy Characteristics'!B:B,MATCH($C1140,'Policy Characteristics'!$C:$C,0))),"",INDEX('Policy Characteristics'!B:B,MATCH($C1140,'Policy Characteristics'!$C:$C,0)))</f>
        <v>Fuel Use Reduction</v>
      </c>
      <c r="C1140" s="274" t="str">
        <f t="shared" ref="C1140:C1147" si="62">C$1139</f>
        <v>RnD Electricity Fuel Use Perc Reduction</v>
      </c>
      <c r="D1140" s="6" t="s">
        <v>326</v>
      </c>
      <c r="E1140" s="45"/>
      <c r="F1140" s="6" t="s">
        <v>2285</v>
      </c>
      <c r="G1140" s="44"/>
      <c r="H1140" s="43">
        <v>122</v>
      </c>
      <c r="I1140" s="44" t="s">
        <v>45</v>
      </c>
      <c r="J1140" s="274" t="str">
        <f>IF(ISBLANK(INDEX('Policy Characteristics'!D:D,MATCH($C1140,'Policy Characteristics'!$C:$C,0))),"",INDEX('Policy Characteristics'!D:D,MATCH($C1140,'Policy Characteristics'!$C:$C,0)))</f>
        <v>R&amp;D Fuel Use Reductions</v>
      </c>
      <c r="K1140" s="272" t="str">
        <f>IF(ISBLANK(INDEX('Policy Characteristics'!E:E,MATCH($C1140,'Policy Characteristics'!$C:$C,0))),"",INDEX('Policy Characteristics'!E:E,MATCH($C1140,'Policy Characteristics'!$C:$C,0)))</f>
        <v>RnD electricity fuel use reduction</v>
      </c>
      <c r="L1140" s="285">
        <f>IF(ISBLANK(INDEX('Policy Characteristics'!F:F,MATCH($C1140,'Policy Characteristics'!$C:$C,0))),"",INDEX('Policy Characteristics'!F:F,MATCH($C1140,'Policy Characteristics'!$C:$C,0)))</f>
        <v>0</v>
      </c>
      <c r="M1140" s="285">
        <f>IF(ISBLANK(INDEX('Policy Characteristics'!G:G,MATCH($C1140,'Policy Characteristics'!$C:$C,0))),"",INDEX('Policy Characteristics'!G:G,MATCH($C1140,'Policy Characteristics'!$C:$C,0)))</f>
        <v>0.4</v>
      </c>
      <c r="N1140" s="285">
        <f>IF(ISBLANK(INDEX('Policy Characteristics'!H:H,MATCH($C1140,'Policy Characteristics'!$C:$C,0))),"",INDEX('Policy Characteristics'!H:H,MATCH($C1140,'Policy Characteristics'!$C:$C,0)))</f>
        <v>0.01</v>
      </c>
      <c r="O1140" s="272" t="str">
        <f>IF(ISBLANK(INDEX('Policy Characteristics'!I:I,MATCH($C1140,'Policy Characteristics'!$C:$C,0))),"",INDEX('Policy Characteristics'!I:I,MATCH($C1140,'Policy Characteristics'!$C:$C,0)))</f>
        <v>% reduction in fuel use</v>
      </c>
      <c r="P1140" s="272"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272" t="str">
        <f>IF(ISBLANK(INDEX('Policy Characteristics'!K:K,MATCH($C1140,'Policy Characteristics'!$C:$C,0))),"",INDEX('Policy Characteristics'!K:K,MATCH($C1140,'Policy Characteristics'!$C:$C,0)))</f>
        <v>architectural-design.html#rnd</v>
      </c>
      <c r="R1140" s="272" t="str">
        <f>IF(ISBLANK(INDEX('Policy Characteristics'!L:L,MATCH($C1140,'Policy Characteristics'!$C:$C,0))),"",INDEX('Policy Characteristics'!L:L,MATCH($C1140,'Policy Characteristics'!$C:$C,0)))</f>
        <v>research-and-development.html</v>
      </c>
    </row>
    <row r="1141" spans="1:18" x14ac:dyDescent="0.25">
      <c r="A1141" s="272" t="str">
        <f>IF(ISBLANK(INDEX('Policy Characteristics'!A:A,MATCH($C1141,'Policy Characteristics'!$C:$C,0))),"",INDEX('Policy Characteristics'!A:A,MATCH($C1141,'Policy Characteristics'!$C:$C,0)))</f>
        <v>Research and Development</v>
      </c>
      <c r="B1141" s="272" t="str">
        <f>IF(ISBLANK(INDEX('Policy Characteristics'!B:B,MATCH($C1141,'Policy Characteristics'!$C:$C,0))),"",INDEX('Policy Characteristics'!B:B,MATCH($C1141,'Policy Characteristics'!$C:$C,0)))</f>
        <v>Fuel Use Reduction</v>
      </c>
      <c r="C1141" s="274" t="str">
        <f t="shared" si="62"/>
        <v>RnD Electricity Fuel Use Perc Reduction</v>
      </c>
      <c r="D1141" s="6" t="s">
        <v>77</v>
      </c>
      <c r="E1141" s="45"/>
      <c r="F1141" s="6" t="s">
        <v>342</v>
      </c>
      <c r="G1141" s="44"/>
      <c r="H1141" s="43">
        <v>123</v>
      </c>
      <c r="I1141" s="44" t="s">
        <v>45</v>
      </c>
      <c r="J1141" s="274" t="str">
        <f>IF(ISBLANK(INDEX('Policy Characteristics'!D:D,MATCH($C1141,'Policy Characteristics'!$C:$C,0))),"",INDEX('Policy Characteristics'!D:D,MATCH($C1141,'Policy Characteristics'!$C:$C,0)))</f>
        <v>R&amp;D Fuel Use Reductions</v>
      </c>
      <c r="K1141" s="272" t="str">
        <f>IF(ISBLANK(INDEX('Policy Characteristics'!E:E,MATCH($C1141,'Policy Characteristics'!$C:$C,0))),"",INDEX('Policy Characteristics'!E:E,MATCH($C1141,'Policy Characteristics'!$C:$C,0)))</f>
        <v>RnD electricity fuel use reduction</v>
      </c>
      <c r="L1141" s="285">
        <f>IF(ISBLANK(INDEX('Policy Characteristics'!F:F,MATCH($C1141,'Policy Characteristics'!$C:$C,0))),"",INDEX('Policy Characteristics'!F:F,MATCH($C1141,'Policy Characteristics'!$C:$C,0)))</f>
        <v>0</v>
      </c>
      <c r="M1141" s="285">
        <f>IF(ISBLANK(INDEX('Policy Characteristics'!G:G,MATCH($C1141,'Policy Characteristics'!$C:$C,0))),"",INDEX('Policy Characteristics'!G:G,MATCH($C1141,'Policy Characteristics'!$C:$C,0)))</f>
        <v>0.4</v>
      </c>
      <c r="N1141" s="285">
        <f>IF(ISBLANK(INDEX('Policy Characteristics'!H:H,MATCH($C1141,'Policy Characteristics'!$C:$C,0))),"",INDEX('Policy Characteristics'!H:H,MATCH($C1141,'Policy Characteristics'!$C:$C,0)))</f>
        <v>0.01</v>
      </c>
      <c r="O1141" s="272" t="str">
        <f>IF(ISBLANK(INDEX('Policy Characteristics'!I:I,MATCH($C1141,'Policy Characteristics'!$C:$C,0))),"",INDEX('Policy Characteristics'!I:I,MATCH($C1141,'Policy Characteristics'!$C:$C,0)))</f>
        <v>% reduction in fuel use</v>
      </c>
      <c r="P1141" s="272"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272" t="str">
        <f>IF(ISBLANK(INDEX('Policy Characteristics'!K:K,MATCH($C1141,'Policy Characteristics'!$C:$C,0))),"",INDEX('Policy Characteristics'!K:K,MATCH($C1141,'Policy Characteristics'!$C:$C,0)))</f>
        <v>architectural-design.html#rnd</v>
      </c>
      <c r="R1141" s="272" t="str">
        <f>IF(ISBLANK(INDEX('Policy Characteristics'!L:L,MATCH($C1141,'Policy Characteristics'!$C:$C,0))),"",INDEX('Policy Characteristics'!L:L,MATCH($C1141,'Policy Characteristics'!$C:$C,0)))</f>
        <v>research-and-development.html</v>
      </c>
    </row>
    <row r="1142" spans="1:18" x14ac:dyDescent="0.25">
      <c r="A1142" s="272" t="str">
        <f>IF(ISBLANK(INDEX('Policy Characteristics'!A:A,MATCH($C1142,'Policy Characteristics'!$C:$C,0))),"",INDEX('Policy Characteristics'!A:A,MATCH($C1142,'Policy Characteristics'!$C:$C,0)))</f>
        <v>Research and Development</v>
      </c>
      <c r="B1142" s="272" t="str">
        <f>IF(ISBLANK(INDEX('Policy Characteristics'!B:B,MATCH($C1142,'Policy Characteristics'!$C:$C,0))),"",INDEX('Policy Characteristics'!B:B,MATCH($C1142,'Policy Characteristics'!$C:$C,0)))</f>
        <v>Fuel Use Reduction</v>
      </c>
      <c r="C1142" s="274" t="str">
        <f t="shared" si="62"/>
        <v>RnD Electricity Fuel Use Perc Reduction</v>
      </c>
      <c r="D1142" s="6" t="s">
        <v>78</v>
      </c>
      <c r="E1142" s="45"/>
      <c r="F1142" s="6" t="s">
        <v>343</v>
      </c>
      <c r="G1142" s="44"/>
      <c r="H1142" s="43">
        <v>751</v>
      </c>
      <c r="I1142" s="44" t="s">
        <v>46</v>
      </c>
      <c r="J1142" s="274" t="str">
        <f>IF(ISBLANK(INDEX('Policy Characteristics'!D:D,MATCH($C1142,'Policy Characteristics'!$C:$C,0))),"",INDEX('Policy Characteristics'!D:D,MATCH($C1142,'Policy Characteristics'!$C:$C,0)))</f>
        <v>R&amp;D Fuel Use Reductions</v>
      </c>
      <c r="K1142" s="272" t="str">
        <f>IF(ISBLANK(INDEX('Policy Characteristics'!E:E,MATCH($C1142,'Policy Characteristics'!$C:$C,0))),"",INDEX('Policy Characteristics'!E:E,MATCH($C1142,'Policy Characteristics'!$C:$C,0)))</f>
        <v>RnD electricity fuel use reduction</v>
      </c>
      <c r="L1142" s="285">
        <f>IF(ISBLANK(INDEX('Policy Characteristics'!F:F,MATCH($C1142,'Policy Characteristics'!$C:$C,0))),"",INDEX('Policy Characteristics'!F:F,MATCH($C1142,'Policy Characteristics'!$C:$C,0)))</f>
        <v>0</v>
      </c>
      <c r="M1142" s="285">
        <f>IF(ISBLANK(INDEX('Policy Characteristics'!G:G,MATCH($C1142,'Policy Characteristics'!$C:$C,0))),"",INDEX('Policy Characteristics'!G:G,MATCH($C1142,'Policy Characteristics'!$C:$C,0)))</f>
        <v>0.4</v>
      </c>
      <c r="N1142" s="285">
        <f>IF(ISBLANK(INDEX('Policy Characteristics'!H:H,MATCH($C1142,'Policy Characteristics'!$C:$C,0))),"",INDEX('Policy Characteristics'!H:H,MATCH($C1142,'Policy Characteristics'!$C:$C,0)))</f>
        <v>0.01</v>
      </c>
      <c r="O1142" s="272" t="str">
        <f>IF(ISBLANK(INDEX('Policy Characteristics'!I:I,MATCH($C1142,'Policy Characteristics'!$C:$C,0))),"",INDEX('Policy Characteristics'!I:I,MATCH($C1142,'Policy Characteristics'!$C:$C,0)))</f>
        <v>% reduction in fuel use</v>
      </c>
      <c r="P1142" s="272"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272" t="str">
        <f>IF(ISBLANK(INDEX('Policy Characteristics'!K:K,MATCH($C1142,'Policy Characteristics'!$C:$C,0))),"",INDEX('Policy Characteristics'!K:K,MATCH($C1142,'Policy Characteristics'!$C:$C,0)))</f>
        <v>architectural-design.html#rnd</v>
      </c>
      <c r="R1142" s="272" t="str">
        <f>IF(ISBLANK(INDEX('Policy Characteristics'!L:L,MATCH($C1142,'Policy Characteristics'!$C:$C,0))),"",INDEX('Policy Characteristics'!L:L,MATCH($C1142,'Policy Characteristics'!$C:$C,0)))</f>
        <v>research-and-development.html</v>
      </c>
    </row>
    <row r="1143" spans="1:18" x14ac:dyDescent="0.25">
      <c r="A1143" s="272" t="str">
        <f>IF(ISBLANK(INDEX('Policy Characteristics'!A:A,MATCH($C1143,'Policy Characteristics'!$C:$C,0))),"",INDEX('Policy Characteristics'!A:A,MATCH($C1143,'Policy Characteristics'!$C:$C,0)))</f>
        <v>Research and Development</v>
      </c>
      <c r="B1143" s="272" t="str">
        <f>IF(ISBLANK(INDEX('Policy Characteristics'!B:B,MATCH($C1143,'Policy Characteristics'!$C:$C,0))),"",INDEX('Policy Characteristics'!B:B,MATCH($C1143,'Policy Characteristics'!$C:$C,0)))</f>
        <v>Fuel Use Reduction</v>
      </c>
      <c r="C1143" s="274" t="str">
        <f t="shared" si="62"/>
        <v>RnD Electricity Fuel Use Perc Reduction</v>
      </c>
      <c r="D1143" s="6" t="s">
        <v>472</v>
      </c>
      <c r="E1143" s="45"/>
      <c r="F1143" s="6" t="s">
        <v>476</v>
      </c>
      <c r="G1143" s="44"/>
      <c r="H1143" s="43">
        <v>752</v>
      </c>
      <c r="I1143" s="44" t="s">
        <v>46</v>
      </c>
      <c r="J1143" s="274" t="str">
        <f>IF(ISBLANK(INDEX('Policy Characteristics'!D:D,MATCH($C1143,'Policy Characteristics'!$C:$C,0))),"",INDEX('Policy Characteristics'!D:D,MATCH($C1143,'Policy Characteristics'!$C:$C,0)))</f>
        <v>R&amp;D Fuel Use Reductions</v>
      </c>
      <c r="K1143" s="272" t="str">
        <f>IF(ISBLANK(INDEX('Policy Characteristics'!E:E,MATCH($C1143,'Policy Characteristics'!$C:$C,0))),"",INDEX('Policy Characteristics'!E:E,MATCH($C1143,'Policy Characteristics'!$C:$C,0)))</f>
        <v>RnD electricity fuel use reduction</v>
      </c>
      <c r="L1143" s="285">
        <f>IF(ISBLANK(INDEX('Policy Characteristics'!F:F,MATCH($C1143,'Policy Characteristics'!$C:$C,0))),"",INDEX('Policy Characteristics'!F:F,MATCH($C1143,'Policy Characteristics'!$C:$C,0)))</f>
        <v>0</v>
      </c>
      <c r="M1143" s="285">
        <f>IF(ISBLANK(INDEX('Policy Characteristics'!G:G,MATCH($C1143,'Policy Characteristics'!$C:$C,0))),"",INDEX('Policy Characteristics'!G:G,MATCH($C1143,'Policy Characteristics'!$C:$C,0)))</f>
        <v>0.4</v>
      </c>
      <c r="N1143" s="285">
        <f>IF(ISBLANK(INDEX('Policy Characteristics'!H:H,MATCH($C1143,'Policy Characteristics'!$C:$C,0))),"",INDEX('Policy Characteristics'!H:H,MATCH($C1143,'Policy Characteristics'!$C:$C,0)))</f>
        <v>0.01</v>
      </c>
      <c r="O1143" s="272" t="str">
        <f>IF(ISBLANK(INDEX('Policy Characteristics'!I:I,MATCH($C1143,'Policy Characteristics'!$C:$C,0))),"",INDEX('Policy Characteristics'!I:I,MATCH($C1143,'Policy Characteristics'!$C:$C,0)))</f>
        <v>% reduction in fuel use</v>
      </c>
      <c r="P1143" s="272"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272" t="str">
        <f>IF(ISBLANK(INDEX('Policy Characteristics'!K:K,MATCH($C1143,'Policy Characteristics'!$C:$C,0))),"",INDEX('Policy Characteristics'!K:K,MATCH($C1143,'Policy Characteristics'!$C:$C,0)))</f>
        <v>architectural-design.html#rnd</v>
      </c>
      <c r="R1143" s="272" t="str">
        <f>IF(ISBLANK(INDEX('Policy Characteristics'!L:L,MATCH($C1143,'Policy Characteristics'!$C:$C,0))),"",INDEX('Policy Characteristics'!L:L,MATCH($C1143,'Policy Characteristics'!$C:$C,0)))</f>
        <v>research-and-development.html</v>
      </c>
    </row>
    <row r="1144" spans="1:18" x14ac:dyDescent="0.25">
      <c r="A1144" s="272" t="str">
        <f>IF(ISBLANK(INDEX('Policy Characteristics'!A:A,MATCH($C1144,'Policy Characteristics'!$C:$C,0))),"",INDEX('Policy Characteristics'!A:A,MATCH($C1144,'Policy Characteristics'!$C:$C,0)))</f>
        <v>Research and Development</v>
      </c>
      <c r="B1144" s="272" t="str">
        <f>IF(ISBLANK(INDEX('Policy Characteristics'!B:B,MATCH($C1144,'Policy Characteristics'!$C:$C,0))),"",INDEX('Policy Characteristics'!B:B,MATCH($C1144,'Policy Characteristics'!$C:$C,0)))</f>
        <v>Fuel Use Reduction</v>
      </c>
      <c r="C1144" s="274" t="str">
        <f t="shared" si="62"/>
        <v>RnD Electricity Fuel Use Perc Reduction</v>
      </c>
      <c r="D1144" s="6" t="s">
        <v>79</v>
      </c>
      <c r="E1144" s="45"/>
      <c r="F1144" s="6" t="s">
        <v>344</v>
      </c>
      <c r="G1144" s="44"/>
      <c r="H1144" s="43">
        <v>753</v>
      </c>
      <c r="I1144" s="44" t="s">
        <v>46</v>
      </c>
      <c r="J1144" s="274" t="str">
        <f>IF(ISBLANK(INDEX('Policy Characteristics'!D:D,MATCH($C1144,'Policy Characteristics'!$C:$C,0))),"",INDEX('Policy Characteristics'!D:D,MATCH($C1144,'Policy Characteristics'!$C:$C,0)))</f>
        <v>R&amp;D Fuel Use Reductions</v>
      </c>
      <c r="K1144" s="272" t="str">
        <f>IF(ISBLANK(INDEX('Policy Characteristics'!E:E,MATCH($C1144,'Policy Characteristics'!$C:$C,0))),"",INDEX('Policy Characteristics'!E:E,MATCH($C1144,'Policy Characteristics'!$C:$C,0)))</f>
        <v>RnD electricity fuel use reduction</v>
      </c>
      <c r="L1144" s="285">
        <f>IF(ISBLANK(INDEX('Policy Characteristics'!F:F,MATCH($C1144,'Policy Characteristics'!$C:$C,0))),"",INDEX('Policy Characteristics'!F:F,MATCH($C1144,'Policy Characteristics'!$C:$C,0)))</f>
        <v>0</v>
      </c>
      <c r="M1144" s="285">
        <f>IF(ISBLANK(INDEX('Policy Characteristics'!G:G,MATCH($C1144,'Policy Characteristics'!$C:$C,0))),"",INDEX('Policy Characteristics'!G:G,MATCH($C1144,'Policy Characteristics'!$C:$C,0)))</f>
        <v>0.4</v>
      </c>
      <c r="N1144" s="285">
        <f>IF(ISBLANK(INDEX('Policy Characteristics'!H:H,MATCH($C1144,'Policy Characteristics'!$C:$C,0))),"",INDEX('Policy Characteristics'!H:H,MATCH($C1144,'Policy Characteristics'!$C:$C,0)))</f>
        <v>0.01</v>
      </c>
      <c r="O1144" s="272" t="str">
        <f>IF(ISBLANK(INDEX('Policy Characteristics'!I:I,MATCH($C1144,'Policy Characteristics'!$C:$C,0))),"",INDEX('Policy Characteristics'!I:I,MATCH($C1144,'Policy Characteristics'!$C:$C,0)))</f>
        <v>% reduction in fuel use</v>
      </c>
      <c r="P1144" s="272"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272" t="str">
        <f>IF(ISBLANK(INDEX('Policy Characteristics'!K:K,MATCH($C1144,'Policy Characteristics'!$C:$C,0))),"",INDEX('Policy Characteristics'!K:K,MATCH($C1144,'Policy Characteristics'!$C:$C,0)))</f>
        <v>architectural-design.html#rnd</v>
      </c>
      <c r="R1144" s="272" t="str">
        <f>IF(ISBLANK(INDEX('Policy Characteristics'!L:L,MATCH($C1144,'Policy Characteristics'!$C:$C,0))),"",INDEX('Policy Characteristics'!L:L,MATCH($C1144,'Policy Characteristics'!$C:$C,0)))</f>
        <v>research-and-development.html</v>
      </c>
    </row>
    <row r="1145" spans="1:18" x14ac:dyDescent="0.25">
      <c r="A1145" s="272" t="str">
        <f>IF(ISBLANK(INDEX('Policy Characteristics'!A:A,MATCH($C1145,'Policy Characteristics'!$C:$C,0))),"",INDEX('Policy Characteristics'!A:A,MATCH($C1145,'Policy Characteristics'!$C:$C,0)))</f>
        <v>Research and Development</v>
      </c>
      <c r="B1145" s="272" t="str">
        <f>IF(ISBLANK(INDEX('Policy Characteristics'!B:B,MATCH($C1145,'Policy Characteristics'!$C:$C,0))),"",INDEX('Policy Characteristics'!B:B,MATCH($C1145,'Policy Characteristics'!$C:$C,0)))</f>
        <v>Fuel Use Reduction</v>
      </c>
      <c r="C1145" s="274" t="str">
        <f t="shared" si="62"/>
        <v>RnD Electricity Fuel Use Perc Reduction</v>
      </c>
      <c r="D1145" s="6" t="s">
        <v>80</v>
      </c>
      <c r="E1145" s="45"/>
      <c r="F1145" s="6" t="s">
        <v>345</v>
      </c>
      <c r="G1145" s="44"/>
      <c r="H1145" s="43">
        <v>754</v>
      </c>
      <c r="I1145" s="44" t="s">
        <v>46</v>
      </c>
      <c r="J1145" s="274" t="str">
        <f>IF(ISBLANK(INDEX('Policy Characteristics'!D:D,MATCH($C1145,'Policy Characteristics'!$C:$C,0))),"",INDEX('Policy Characteristics'!D:D,MATCH($C1145,'Policy Characteristics'!$C:$C,0)))</f>
        <v>R&amp;D Fuel Use Reductions</v>
      </c>
      <c r="K1145" s="272" t="str">
        <f>IF(ISBLANK(INDEX('Policy Characteristics'!E:E,MATCH($C1145,'Policy Characteristics'!$C:$C,0))),"",INDEX('Policy Characteristics'!E:E,MATCH($C1145,'Policy Characteristics'!$C:$C,0)))</f>
        <v>RnD electricity fuel use reduction</v>
      </c>
      <c r="L1145" s="285">
        <f>IF(ISBLANK(INDEX('Policy Characteristics'!F:F,MATCH($C1145,'Policy Characteristics'!$C:$C,0))),"",INDEX('Policy Characteristics'!F:F,MATCH($C1145,'Policy Characteristics'!$C:$C,0)))</f>
        <v>0</v>
      </c>
      <c r="M1145" s="285">
        <f>IF(ISBLANK(INDEX('Policy Characteristics'!G:G,MATCH($C1145,'Policy Characteristics'!$C:$C,0))),"",INDEX('Policy Characteristics'!G:G,MATCH($C1145,'Policy Characteristics'!$C:$C,0)))</f>
        <v>0.4</v>
      </c>
      <c r="N1145" s="285">
        <f>IF(ISBLANK(INDEX('Policy Characteristics'!H:H,MATCH($C1145,'Policy Characteristics'!$C:$C,0))),"",INDEX('Policy Characteristics'!H:H,MATCH($C1145,'Policy Characteristics'!$C:$C,0)))</f>
        <v>0.01</v>
      </c>
      <c r="O1145" s="272" t="str">
        <f>IF(ISBLANK(INDEX('Policy Characteristics'!I:I,MATCH($C1145,'Policy Characteristics'!$C:$C,0))),"",INDEX('Policy Characteristics'!I:I,MATCH($C1145,'Policy Characteristics'!$C:$C,0)))</f>
        <v>% reduction in fuel use</v>
      </c>
      <c r="P1145" s="272"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272" t="str">
        <f>IF(ISBLANK(INDEX('Policy Characteristics'!K:K,MATCH($C1145,'Policy Characteristics'!$C:$C,0))),"",INDEX('Policy Characteristics'!K:K,MATCH($C1145,'Policy Characteristics'!$C:$C,0)))</f>
        <v>architectural-design.html#rnd</v>
      </c>
      <c r="R1145" s="272" t="str">
        <f>IF(ISBLANK(INDEX('Policy Characteristics'!L:L,MATCH($C1145,'Policy Characteristics'!$C:$C,0))),"",INDEX('Policy Characteristics'!L:L,MATCH($C1145,'Policy Characteristics'!$C:$C,0)))</f>
        <v>research-and-development.html</v>
      </c>
    </row>
    <row r="1146" spans="1:18" x14ac:dyDescent="0.25">
      <c r="A1146" s="272" t="str">
        <f>IF(ISBLANK(INDEX('Policy Characteristics'!A:A,MATCH($C1146,'Policy Characteristics'!$C:$C,0))),"",INDEX('Policy Characteristics'!A:A,MATCH($C1146,'Policy Characteristics'!$C:$C,0)))</f>
        <v>Research and Development</v>
      </c>
      <c r="B1146" s="272" t="str">
        <f>IF(ISBLANK(INDEX('Policy Characteristics'!B:B,MATCH($C1146,'Policy Characteristics'!$C:$C,0))),"",INDEX('Policy Characteristics'!B:B,MATCH($C1146,'Policy Characteristics'!$C:$C,0)))</f>
        <v>Fuel Use Reduction</v>
      </c>
      <c r="C1146" s="274" t="str">
        <f t="shared" si="62"/>
        <v>RnD Electricity Fuel Use Perc Reduction</v>
      </c>
      <c r="D1146" s="6" t="s">
        <v>81</v>
      </c>
      <c r="E1146" s="45"/>
      <c r="F1146" s="6" t="s">
        <v>346</v>
      </c>
      <c r="G1146" s="44"/>
      <c r="H1146" s="43">
        <v>124</v>
      </c>
      <c r="I1146" s="44" t="s">
        <v>45</v>
      </c>
      <c r="J1146" s="274" t="str">
        <f>IF(ISBLANK(INDEX('Policy Characteristics'!D:D,MATCH($C1146,'Policy Characteristics'!$C:$C,0))),"",INDEX('Policy Characteristics'!D:D,MATCH($C1146,'Policy Characteristics'!$C:$C,0)))</f>
        <v>R&amp;D Fuel Use Reductions</v>
      </c>
      <c r="K1146" s="272" t="str">
        <f>IF(ISBLANK(INDEX('Policy Characteristics'!E:E,MATCH($C1146,'Policy Characteristics'!$C:$C,0))),"",INDEX('Policy Characteristics'!E:E,MATCH($C1146,'Policy Characteristics'!$C:$C,0)))</f>
        <v>RnD electricity fuel use reduction</v>
      </c>
      <c r="L1146" s="285">
        <f>IF(ISBLANK(INDEX('Policy Characteristics'!F:F,MATCH($C1146,'Policy Characteristics'!$C:$C,0))),"",INDEX('Policy Characteristics'!F:F,MATCH($C1146,'Policy Characteristics'!$C:$C,0)))</f>
        <v>0</v>
      </c>
      <c r="M1146" s="285">
        <f>IF(ISBLANK(INDEX('Policy Characteristics'!G:G,MATCH($C1146,'Policy Characteristics'!$C:$C,0))),"",INDEX('Policy Characteristics'!G:G,MATCH($C1146,'Policy Characteristics'!$C:$C,0)))</f>
        <v>0.4</v>
      </c>
      <c r="N1146" s="285">
        <f>IF(ISBLANK(INDEX('Policy Characteristics'!H:H,MATCH($C1146,'Policy Characteristics'!$C:$C,0))),"",INDEX('Policy Characteristics'!H:H,MATCH($C1146,'Policy Characteristics'!$C:$C,0)))</f>
        <v>0.01</v>
      </c>
      <c r="O1146" s="272" t="str">
        <f>IF(ISBLANK(INDEX('Policy Characteristics'!I:I,MATCH($C1146,'Policy Characteristics'!$C:$C,0))),"",INDEX('Policy Characteristics'!I:I,MATCH($C1146,'Policy Characteristics'!$C:$C,0)))</f>
        <v>% reduction in fuel use</v>
      </c>
      <c r="P1146" s="272"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272" t="str">
        <f>IF(ISBLANK(INDEX('Policy Characteristics'!K:K,MATCH($C1146,'Policy Characteristics'!$C:$C,0))),"",INDEX('Policy Characteristics'!K:K,MATCH($C1146,'Policy Characteristics'!$C:$C,0)))</f>
        <v>architectural-design.html#rnd</v>
      </c>
      <c r="R1146" s="272" t="str">
        <f>IF(ISBLANK(INDEX('Policy Characteristics'!L:L,MATCH($C1146,'Policy Characteristics'!$C:$C,0))),"",INDEX('Policy Characteristics'!L:L,MATCH($C1146,'Policy Characteristics'!$C:$C,0)))</f>
        <v>research-and-development.html</v>
      </c>
    </row>
    <row r="1147" spans="1:18" x14ac:dyDescent="0.25">
      <c r="A1147" s="272" t="str">
        <f>IF(ISBLANK(INDEX('Policy Characteristics'!A:A,MATCH($C1147,'Policy Characteristics'!$C:$C,0))),"",INDEX('Policy Characteristics'!A:A,MATCH($C1147,'Policy Characteristics'!$C:$C,0)))</f>
        <v>Research and Development</v>
      </c>
      <c r="B1147" s="272" t="str">
        <f>IF(ISBLANK(INDEX('Policy Characteristics'!B:B,MATCH($C1147,'Policy Characteristics'!$C:$C,0))),"",INDEX('Policy Characteristics'!B:B,MATCH($C1147,'Policy Characteristics'!$C:$C,0)))</f>
        <v>Fuel Use Reduction</v>
      </c>
      <c r="C1147" s="274" t="str">
        <f t="shared" si="62"/>
        <v>RnD Electricity Fuel Use Perc Reduction</v>
      </c>
      <c r="D1147" s="6" t="s">
        <v>329</v>
      </c>
      <c r="E1147" s="45"/>
      <c r="F1147" s="6" t="s">
        <v>2286</v>
      </c>
      <c r="G1147" s="44"/>
      <c r="H1147" s="43">
        <v>193</v>
      </c>
      <c r="I1147" s="44" t="s">
        <v>45</v>
      </c>
      <c r="J1147" s="274" t="str">
        <f>IF(ISBLANK(INDEX('Policy Characteristics'!D:D,MATCH($C1147,'Policy Characteristics'!$C:$C,0))),"",INDEX('Policy Characteristics'!D:D,MATCH($C1147,'Policy Characteristics'!$C:$C,0)))</f>
        <v>R&amp;D Fuel Use Reductions</v>
      </c>
      <c r="K1147" s="272" t="str">
        <f>IF(ISBLANK(INDEX('Policy Characteristics'!E:E,MATCH($C1147,'Policy Characteristics'!$C:$C,0))),"",INDEX('Policy Characteristics'!E:E,MATCH($C1147,'Policy Characteristics'!$C:$C,0)))</f>
        <v>RnD electricity fuel use reduction</v>
      </c>
      <c r="L1147" s="285">
        <f>IF(ISBLANK(INDEX('Policy Characteristics'!F:F,MATCH($C1147,'Policy Characteristics'!$C:$C,0))),"",INDEX('Policy Characteristics'!F:F,MATCH($C1147,'Policy Characteristics'!$C:$C,0)))</f>
        <v>0</v>
      </c>
      <c r="M1147" s="285">
        <f>IF(ISBLANK(INDEX('Policy Characteristics'!G:G,MATCH($C1147,'Policy Characteristics'!$C:$C,0))),"",INDEX('Policy Characteristics'!G:G,MATCH($C1147,'Policy Characteristics'!$C:$C,0)))</f>
        <v>0.4</v>
      </c>
      <c r="N1147" s="285">
        <f>IF(ISBLANK(INDEX('Policy Characteristics'!H:H,MATCH($C1147,'Policy Characteristics'!$C:$C,0))),"",INDEX('Policy Characteristics'!H:H,MATCH($C1147,'Policy Characteristics'!$C:$C,0)))</f>
        <v>0.01</v>
      </c>
      <c r="O1147" s="272" t="str">
        <f>IF(ISBLANK(INDEX('Policy Characteristics'!I:I,MATCH($C1147,'Policy Characteristics'!$C:$C,0))),"",INDEX('Policy Characteristics'!I:I,MATCH($C1147,'Policy Characteristics'!$C:$C,0)))</f>
        <v>% reduction in fuel use</v>
      </c>
      <c r="P1147" s="272"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272" t="str">
        <f>IF(ISBLANK(INDEX('Policy Characteristics'!K:K,MATCH($C1147,'Policy Characteristics'!$C:$C,0))),"",INDEX('Policy Characteristics'!K:K,MATCH($C1147,'Policy Characteristics'!$C:$C,0)))</f>
        <v>architectural-design.html#rnd</v>
      </c>
      <c r="R1147" s="272" t="str">
        <f>IF(ISBLANK(INDEX('Policy Characteristics'!L:L,MATCH($C1147,'Policy Characteristics'!$C:$C,0))),"",INDEX('Policy Characteristics'!L:L,MATCH($C1147,'Policy Characteristics'!$C:$C,0)))</f>
        <v>research-and-development.html</v>
      </c>
    </row>
    <row r="1148" spans="1:18" x14ac:dyDescent="0.25">
      <c r="A1148" s="272" t="str">
        <f>IF(ISBLANK(INDEX('Policy Characteristics'!A:A,MATCH($C1148,'Policy Characteristics'!$C:$C,0))),"",INDEX('Policy Characteristics'!A:A,MATCH($C1148,'Policy Characteristics'!$C:$C,0)))</f>
        <v>Research and Development</v>
      </c>
      <c r="B1148" s="272" t="str">
        <f>IF(ISBLANK(INDEX('Policy Characteristics'!B:B,MATCH($C1148,'Policy Characteristics'!$C:$C,0))),"",INDEX('Policy Characteristics'!B:B,MATCH($C1148,'Policy Characteristics'!$C:$C,0)))</f>
        <v>Fuel Use Reduction</v>
      </c>
      <c r="C1148" s="274" t="str">
        <f t="shared" ref="C1148:C1149" si="63">C$1139</f>
        <v>RnD Electricity Fuel Use Perc Reduction</v>
      </c>
      <c r="D1148" s="6" t="s">
        <v>468</v>
      </c>
      <c r="E1148" s="45"/>
      <c r="F1148" s="6" t="s">
        <v>469</v>
      </c>
      <c r="G1148" s="44"/>
      <c r="H1148" s="43">
        <v>181</v>
      </c>
      <c r="I1148" s="44" t="s">
        <v>45</v>
      </c>
      <c r="J1148" s="274" t="str">
        <f>IF(ISBLANK(INDEX('Policy Characteristics'!D:D,MATCH($C1148,'Policy Characteristics'!$C:$C,0))),"",INDEX('Policy Characteristics'!D:D,MATCH($C1148,'Policy Characteristics'!$C:$C,0)))</f>
        <v>R&amp;D Fuel Use Reductions</v>
      </c>
      <c r="K1148" s="272" t="str">
        <f>IF(ISBLANK(INDEX('Policy Characteristics'!E:E,MATCH($C1148,'Policy Characteristics'!$C:$C,0))),"",INDEX('Policy Characteristics'!E:E,MATCH($C1148,'Policy Characteristics'!$C:$C,0)))</f>
        <v>RnD electricity fuel use reduction</v>
      </c>
      <c r="L1148" s="285">
        <f>IF(ISBLANK(INDEX('Policy Characteristics'!F:F,MATCH($C1148,'Policy Characteristics'!$C:$C,0))),"",INDEX('Policy Characteristics'!F:F,MATCH($C1148,'Policy Characteristics'!$C:$C,0)))</f>
        <v>0</v>
      </c>
      <c r="M1148" s="285">
        <f>IF(ISBLANK(INDEX('Policy Characteristics'!G:G,MATCH($C1148,'Policy Characteristics'!$C:$C,0))),"",INDEX('Policy Characteristics'!G:G,MATCH($C1148,'Policy Characteristics'!$C:$C,0)))</f>
        <v>0.4</v>
      </c>
      <c r="N1148" s="285">
        <f>IF(ISBLANK(INDEX('Policy Characteristics'!H:H,MATCH($C1148,'Policy Characteristics'!$C:$C,0))),"",INDEX('Policy Characteristics'!H:H,MATCH($C1148,'Policy Characteristics'!$C:$C,0)))</f>
        <v>0.01</v>
      </c>
      <c r="O1148" s="272" t="str">
        <f>IF(ISBLANK(INDEX('Policy Characteristics'!I:I,MATCH($C1148,'Policy Characteristics'!$C:$C,0))),"",INDEX('Policy Characteristics'!I:I,MATCH($C1148,'Policy Characteristics'!$C:$C,0)))</f>
        <v>% reduction in fuel use</v>
      </c>
      <c r="P1148" s="272"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272" t="str">
        <f>IF(ISBLANK(INDEX('Policy Characteristics'!K:K,MATCH($C1148,'Policy Characteristics'!$C:$C,0))),"",INDEX('Policy Characteristics'!K:K,MATCH($C1148,'Policy Characteristics'!$C:$C,0)))</f>
        <v>architectural-design.html#rnd</v>
      </c>
      <c r="R1148" s="272" t="str">
        <f>IF(ISBLANK(INDEX('Policy Characteristics'!L:L,MATCH($C1148,'Policy Characteristics'!$C:$C,0))),"",INDEX('Policy Characteristics'!L:L,MATCH($C1148,'Policy Characteristics'!$C:$C,0)))</f>
        <v>research-and-development.html</v>
      </c>
    </row>
    <row r="1149" spans="1:18" x14ac:dyDescent="0.25">
      <c r="A1149" s="272" t="str">
        <f>IF(ISBLANK(INDEX('Policy Characteristics'!A:A,MATCH($C1149,'Policy Characteristics'!$C:$C,0))),"",INDEX('Policy Characteristics'!A:A,MATCH($C1149,'Policy Characteristics'!$C:$C,0)))</f>
        <v>Research and Development</v>
      </c>
      <c r="B1149" s="272" t="str">
        <f>IF(ISBLANK(INDEX('Policy Characteristics'!B:B,MATCH($C1149,'Policy Characteristics'!$C:$C,0))),"",INDEX('Policy Characteristics'!B:B,MATCH($C1149,'Policy Characteristics'!$C:$C,0)))</f>
        <v>Fuel Use Reduction</v>
      </c>
      <c r="C1149" s="274" t="str">
        <f t="shared" si="63"/>
        <v>RnD Electricity Fuel Use Perc Reduction</v>
      </c>
      <c r="D1149" s="6" t="s">
        <v>477</v>
      </c>
      <c r="E1149" s="45"/>
      <c r="F1149" s="6" t="s">
        <v>479</v>
      </c>
      <c r="G1149" s="44"/>
      <c r="H1149" s="43">
        <v>755</v>
      </c>
      <c r="I1149" s="44" t="s">
        <v>46</v>
      </c>
      <c r="J1149" s="274" t="str">
        <f>IF(ISBLANK(INDEX('Policy Characteristics'!D:D,MATCH($C1149,'Policy Characteristics'!$C:$C,0))),"",INDEX('Policy Characteristics'!D:D,MATCH($C1149,'Policy Characteristics'!$C:$C,0)))</f>
        <v>R&amp;D Fuel Use Reductions</v>
      </c>
      <c r="K1149" s="272" t="str">
        <f>IF(ISBLANK(INDEX('Policy Characteristics'!E:E,MATCH($C1149,'Policy Characteristics'!$C:$C,0))),"",INDEX('Policy Characteristics'!E:E,MATCH($C1149,'Policy Characteristics'!$C:$C,0)))</f>
        <v>RnD electricity fuel use reduction</v>
      </c>
      <c r="L1149" s="285">
        <f>IF(ISBLANK(INDEX('Policy Characteristics'!F:F,MATCH($C1149,'Policy Characteristics'!$C:$C,0))),"",INDEX('Policy Characteristics'!F:F,MATCH($C1149,'Policy Characteristics'!$C:$C,0)))</f>
        <v>0</v>
      </c>
      <c r="M1149" s="285">
        <f>IF(ISBLANK(INDEX('Policy Characteristics'!G:G,MATCH($C1149,'Policy Characteristics'!$C:$C,0))),"",INDEX('Policy Characteristics'!G:G,MATCH($C1149,'Policy Characteristics'!$C:$C,0)))</f>
        <v>0.4</v>
      </c>
      <c r="N1149" s="285">
        <f>IF(ISBLANK(INDEX('Policy Characteristics'!H:H,MATCH($C1149,'Policy Characteristics'!$C:$C,0))),"",INDEX('Policy Characteristics'!H:H,MATCH($C1149,'Policy Characteristics'!$C:$C,0)))</f>
        <v>0.01</v>
      </c>
      <c r="O1149" s="272" t="str">
        <f>IF(ISBLANK(INDEX('Policy Characteristics'!I:I,MATCH($C1149,'Policy Characteristics'!$C:$C,0))),"",INDEX('Policy Characteristics'!I:I,MATCH($C1149,'Policy Characteristics'!$C:$C,0)))</f>
        <v>% reduction in fuel use</v>
      </c>
      <c r="P1149" s="272"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272" t="str">
        <f>IF(ISBLANK(INDEX('Policy Characteristics'!K:K,MATCH($C1149,'Policy Characteristics'!$C:$C,0))),"",INDEX('Policy Characteristics'!K:K,MATCH($C1149,'Policy Characteristics'!$C:$C,0)))</f>
        <v>architectural-design.html#rnd</v>
      </c>
      <c r="R1149" s="272" t="str">
        <f>IF(ISBLANK(INDEX('Policy Characteristics'!L:L,MATCH($C1149,'Policy Characteristics'!$C:$C,0))),"",INDEX('Policy Characteristics'!L:L,MATCH($C1149,'Policy Characteristics'!$C:$C,0)))</f>
        <v>research-and-development.html</v>
      </c>
    </row>
    <row r="1150" spans="1:18" x14ac:dyDescent="0.25">
      <c r="A1150" s="272" t="str">
        <f>IF(ISBLANK(INDEX('Policy Characteristics'!A:A,MATCH($C1150,'Policy Characteristics'!$C:$C,0))),"",INDEX('Policy Characteristics'!A:A,MATCH($C1150,'Policy Characteristics'!$C:$C,0)))</f>
        <v>Research and Development</v>
      </c>
      <c r="B1150" s="272" t="str">
        <f>IF(ISBLANK(INDEX('Policy Characteristics'!B:B,MATCH($C1150,'Policy Characteristics'!$C:$C,0))),"",INDEX('Policy Characteristics'!B:B,MATCH($C1150,'Policy Characteristics'!$C:$C,0)))</f>
        <v>Fuel Use Reduction</v>
      </c>
      <c r="C1150" s="275" t="s">
        <v>314</v>
      </c>
      <c r="D1150" t="s">
        <v>3189</v>
      </c>
      <c r="E1150" s="44"/>
      <c r="F1150" s="6" t="s">
        <v>3226</v>
      </c>
      <c r="G1150" s="44"/>
      <c r="H1150" s="43">
        <v>1487</v>
      </c>
      <c r="I1150" s="44" t="s">
        <v>45</v>
      </c>
      <c r="J1150" s="274" t="str">
        <f>IF(ISBLANK(INDEX('Policy Characteristics'!D:D,MATCH($C1150,'Policy Characteristics'!$C:$C,0))),"",INDEX('Policy Characteristics'!D:D,MATCH($C1150,'Policy Characteristics'!$C:$C,0)))</f>
        <v>R&amp;D Fuel Use Reductions</v>
      </c>
      <c r="K1150" s="272" t="str">
        <f>IF(ISBLANK(INDEX('Policy Characteristics'!E:E,MATCH($C1150,'Policy Characteristics'!$C:$C,0))),"",INDEX('Policy Characteristics'!E:E,MATCH($C1150,'Policy Characteristics'!$C:$C,0)))</f>
        <v>RnD industry fuel use reduction</v>
      </c>
      <c r="L1150" s="285">
        <f>IF(ISBLANK(INDEX('Policy Characteristics'!F:F,MATCH($C1150,'Policy Characteristics'!$C:$C,0))),"",INDEX('Policy Characteristics'!F:F,MATCH($C1150,'Policy Characteristics'!$C:$C,0)))</f>
        <v>0</v>
      </c>
      <c r="M1150" s="285">
        <f>IF(ISBLANK(INDEX('Policy Characteristics'!G:G,MATCH($C1150,'Policy Characteristics'!$C:$C,0))),"",INDEX('Policy Characteristics'!G:G,MATCH($C1150,'Policy Characteristics'!$C:$C,0)))</f>
        <v>0.4</v>
      </c>
      <c r="N1150" s="285">
        <f>IF(ISBLANK(INDEX('Policy Characteristics'!H:H,MATCH($C1150,'Policy Characteristics'!$C:$C,0))),"",INDEX('Policy Characteristics'!H:H,MATCH($C1150,'Policy Characteristics'!$C:$C,0)))</f>
        <v>0.01</v>
      </c>
      <c r="O1150" s="272" t="str">
        <f>IF(ISBLANK(INDEX('Policy Characteristics'!I:I,MATCH($C1150,'Policy Characteristics'!$C:$C,0))),"",INDEX('Policy Characteristics'!I:I,MATCH($C1150,'Policy Characteristics'!$C:$C,0)))</f>
        <v>% reduction in fuel use</v>
      </c>
      <c r="P1150" s="272"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272" t="str">
        <f>IF(ISBLANK(INDEX('Policy Characteristics'!K:K,MATCH($C1150,'Policy Characteristics'!$C:$C,0))),"",INDEX('Policy Characteristics'!K:K,MATCH($C1150,'Policy Characteristics'!$C:$C,0)))</f>
        <v>architectural-design.html#rnd</v>
      </c>
      <c r="R1150" s="272" t="str">
        <f>IF(ISBLANK(INDEX('Policy Characteristics'!L:L,MATCH($C1150,'Policy Characteristics'!$C:$C,0))),"",INDEX('Policy Characteristics'!L:L,MATCH($C1150,'Policy Characteristics'!$C:$C,0)))</f>
        <v>research-and-development.html</v>
      </c>
    </row>
    <row r="1151" spans="1:18" x14ac:dyDescent="0.25">
      <c r="A1151" s="272" t="str">
        <f>IF(ISBLANK(INDEX('Policy Characteristics'!A:A,MATCH($C1151,'Policy Characteristics'!$C:$C,0))),"",INDEX('Policy Characteristics'!A:A,MATCH($C1151,'Policy Characteristics'!$C:$C,0)))</f>
        <v>Research and Development</v>
      </c>
      <c r="B1151" s="272" t="str">
        <f>IF(ISBLANK(INDEX('Policy Characteristics'!B:B,MATCH($C1151,'Policy Characteristics'!$C:$C,0))),"",INDEX('Policy Characteristics'!B:B,MATCH($C1151,'Policy Characteristics'!$C:$C,0)))</f>
        <v>Fuel Use Reduction</v>
      </c>
      <c r="C1151" s="274" t="str">
        <f t="shared" ref="C1151:C1174" si="64">C$1150</f>
        <v>RnD Industry Fuel Use Perc Reduction</v>
      </c>
      <c r="D1151" t="s">
        <v>3190</v>
      </c>
      <c r="E1151" s="44"/>
      <c r="F1151" s="6" t="s">
        <v>3227</v>
      </c>
      <c r="G1151" s="44"/>
      <c r="H1151" s="43">
        <v>1488</v>
      </c>
      <c r="I1151" s="44" t="s">
        <v>45</v>
      </c>
      <c r="J1151" s="274" t="str">
        <f>IF(ISBLANK(INDEX('Policy Characteristics'!D:D,MATCH($C1151,'Policy Characteristics'!$C:$C,0))),"",INDEX('Policy Characteristics'!D:D,MATCH($C1151,'Policy Characteristics'!$C:$C,0)))</f>
        <v>R&amp;D Fuel Use Reductions</v>
      </c>
      <c r="K1151" s="272" t="str">
        <f>IF(ISBLANK(INDEX('Policy Characteristics'!E:E,MATCH($C1151,'Policy Characteristics'!$C:$C,0))),"",INDEX('Policy Characteristics'!E:E,MATCH($C1151,'Policy Characteristics'!$C:$C,0)))</f>
        <v>RnD industry fuel use reduction</v>
      </c>
      <c r="L1151" s="285">
        <f>IF(ISBLANK(INDEX('Policy Characteristics'!F:F,MATCH($C1151,'Policy Characteristics'!$C:$C,0))),"",INDEX('Policy Characteristics'!F:F,MATCH($C1151,'Policy Characteristics'!$C:$C,0)))</f>
        <v>0</v>
      </c>
      <c r="M1151" s="285">
        <f>IF(ISBLANK(INDEX('Policy Characteristics'!G:G,MATCH($C1151,'Policy Characteristics'!$C:$C,0))),"",INDEX('Policy Characteristics'!G:G,MATCH($C1151,'Policy Characteristics'!$C:$C,0)))</f>
        <v>0.4</v>
      </c>
      <c r="N1151" s="285">
        <f>IF(ISBLANK(INDEX('Policy Characteristics'!H:H,MATCH($C1151,'Policy Characteristics'!$C:$C,0))),"",INDEX('Policy Characteristics'!H:H,MATCH($C1151,'Policy Characteristics'!$C:$C,0)))</f>
        <v>0.01</v>
      </c>
      <c r="O1151" s="272" t="str">
        <f>IF(ISBLANK(INDEX('Policy Characteristics'!I:I,MATCH($C1151,'Policy Characteristics'!$C:$C,0))),"",INDEX('Policy Characteristics'!I:I,MATCH($C1151,'Policy Characteristics'!$C:$C,0)))</f>
        <v>% reduction in fuel use</v>
      </c>
      <c r="P1151" s="272"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272" t="str">
        <f>IF(ISBLANK(INDEX('Policy Characteristics'!K:K,MATCH($C1151,'Policy Characteristics'!$C:$C,0))),"",INDEX('Policy Characteristics'!K:K,MATCH($C1151,'Policy Characteristics'!$C:$C,0)))</f>
        <v>architectural-design.html#rnd</v>
      </c>
      <c r="R1151" s="272" t="str">
        <f>IF(ISBLANK(INDEX('Policy Characteristics'!L:L,MATCH($C1151,'Policy Characteristics'!$C:$C,0))),"",INDEX('Policy Characteristics'!L:L,MATCH($C1151,'Policy Characteristics'!$C:$C,0)))</f>
        <v>research-and-development.html</v>
      </c>
    </row>
    <row r="1152" spans="1:18" x14ac:dyDescent="0.25">
      <c r="A1152" s="272" t="str">
        <f>IF(ISBLANK(INDEX('Policy Characteristics'!A:A,MATCH($C1152,'Policy Characteristics'!$C:$C,0))),"",INDEX('Policy Characteristics'!A:A,MATCH($C1152,'Policy Characteristics'!$C:$C,0)))</f>
        <v>Research and Development</v>
      </c>
      <c r="B1152" s="272" t="str">
        <f>IF(ISBLANK(INDEX('Policy Characteristics'!B:B,MATCH($C1152,'Policy Characteristics'!$C:$C,0))),"",INDEX('Policy Characteristics'!B:B,MATCH($C1152,'Policy Characteristics'!$C:$C,0)))</f>
        <v>Fuel Use Reduction</v>
      </c>
      <c r="C1152" s="274" t="str">
        <f t="shared" si="64"/>
        <v>RnD Industry Fuel Use Perc Reduction</v>
      </c>
      <c r="D1152" t="s">
        <v>3191</v>
      </c>
      <c r="E1152" s="44"/>
      <c r="F1152" s="6" t="s">
        <v>3228</v>
      </c>
      <c r="G1152" s="44"/>
      <c r="H1152" s="43">
        <v>1489</v>
      </c>
      <c r="I1152" s="44" t="s">
        <v>45</v>
      </c>
      <c r="J1152" s="274" t="str">
        <f>IF(ISBLANK(INDEX('Policy Characteristics'!D:D,MATCH($C1152,'Policy Characteristics'!$C:$C,0))),"",INDEX('Policy Characteristics'!D:D,MATCH($C1152,'Policy Characteristics'!$C:$C,0)))</f>
        <v>R&amp;D Fuel Use Reductions</v>
      </c>
      <c r="K1152" s="272" t="str">
        <f>IF(ISBLANK(INDEX('Policy Characteristics'!E:E,MATCH($C1152,'Policy Characteristics'!$C:$C,0))),"",INDEX('Policy Characteristics'!E:E,MATCH($C1152,'Policy Characteristics'!$C:$C,0)))</f>
        <v>RnD industry fuel use reduction</v>
      </c>
      <c r="L1152" s="285">
        <f>IF(ISBLANK(INDEX('Policy Characteristics'!F:F,MATCH($C1152,'Policy Characteristics'!$C:$C,0))),"",INDEX('Policy Characteristics'!F:F,MATCH($C1152,'Policy Characteristics'!$C:$C,0)))</f>
        <v>0</v>
      </c>
      <c r="M1152" s="285">
        <f>IF(ISBLANK(INDEX('Policy Characteristics'!G:G,MATCH($C1152,'Policy Characteristics'!$C:$C,0))),"",INDEX('Policy Characteristics'!G:G,MATCH($C1152,'Policy Characteristics'!$C:$C,0)))</f>
        <v>0.4</v>
      </c>
      <c r="N1152" s="285">
        <f>IF(ISBLANK(INDEX('Policy Characteristics'!H:H,MATCH($C1152,'Policy Characteristics'!$C:$C,0))),"",INDEX('Policy Characteristics'!H:H,MATCH($C1152,'Policy Characteristics'!$C:$C,0)))</f>
        <v>0.01</v>
      </c>
      <c r="O1152" s="272" t="str">
        <f>IF(ISBLANK(INDEX('Policy Characteristics'!I:I,MATCH($C1152,'Policy Characteristics'!$C:$C,0))),"",INDEX('Policy Characteristics'!I:I,MATCH($C1152,'Policy Characteristics'!$C:$C,0)))</f>
        <v>% reduction in fuel use</v>
      </c>
      <c r="P1152" s="272"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272" t="str">
        <f>IF(ISBLANK(INDEX('Policy Characteristics'!K:K,MATCH($C1152,'Policy Characteristics'!$C:$C,0))),"",INDEX('Policy Characteristics'!K:K,MATCH($C1152,'Policy Characteristics'!$C:$C,0)))</f>
        <v>architectural-design.html#rnd</v>
      </c>
      <c r="R1152" s="272" t="str">
        <f>IF(ISBLANK(INDEX('Policy Characteristics'!L:L,MATCH($C1152,'Policy Characteristics'!$C:$C,0))),"",INDEX('Policy Characteristics'!L:L,MATCH($C1152,'Policy Characteristics'!$C:$C,0)))</f>
        <v>research-and-development.html</v>
      </c>
    </row>
    <row r="1153" spans="1:18" x14ac:dyDescent="0.25">
      <c r="A1153" s="272" t="str">
        <f>IF(ISBLANK(INDEX('Policy Characteristics'!A:A,MATCH($C1153,'Policy Characteristics'!$C:$C,0))),"",INDEX('Policy Characteristics'!A:A,MATCH($C1153,'Policy Characteristics'!$C:$C,0)))</f>
        <v>Research and Development</v>
      </c>
      <c r="B1153" s="272" t="str">
        <f>IF(ISBLANK(INDEX('Policy Characteristics'!B:B,MATCH($C1153,'Policy Characteristics'!$C:$C,0))),"",INDEX('Policy Characteristics'!B:B,MATCH($C1153,'Policy Characteristics'!$C:$C,0)))</f>
        <v>Fuel Use Reduction</v>
      </c>
      <c r="C1153" s="274" t="str">
        <f t="shared" si="64"/>
        <v>RnD Industry Fuel Use Perc Reduction</v>
      </c>
      <c r="D1153" t="s">
        <v>3192</v>
      </c>
      <c r="E1153" s="44"/>
      <c r="F1153" s="6" t="s">
        <v>3229</v>
      </c>
      <c r="G1153" s="44"/>
      <c r="H1153" s="43">
        <v>1490</v>
      </c>
      <c r="I1153" s="44" t="s">
        <v>45</v>
      </c>
      <c r="J1153" s="274" t="str">
        <f>IF(ISBLANK(INDEX('Policy Characteristics'!D:D,MATCH($C1153,'Policy Characteristics'!$C:$C,0))),"",INDEX('Policy Characteristics'!D:D,MATCH($C1153,'Policy Characteristics'!$C:$C,0)))</f>
        <v>R&amp;D Fuel Use Reductions</v>
      </c>
      <c r="K1153" s="272" t="str">
        <f>IF(ISBLANK(INDEX('Policy Characteristics'!E:E,MATCH($C1153,'Policy Characteristics'!$C:$C,0))),"",INDEX('Policy Characteristics'!E:E,MATCH($C1153,'Policy Characteristics'!$C:$C,0)))</f>
        <v>RnD industry fuel use reduction</v>
      </c>
      <c r="L1153" s="285">
        <f>IF(ISBLANK(INDEX('Policy Characteristics'!F:F,MATCH($C1153,'Policy Characteristics'!$C:$C,0))),"",INDEX('Policy Characteristics'!F:F,MATCH($C1153,'Policy Characteristics'!$C:$C,0)))</f>
        <v>0</v>
      </c>
      <c r="M1153" s="285">
        <f>IF(ISBLANK(INDEX('Policy Characteristics'!G:G,MATCH($C1153,'Policy Characteristics'!$C:$C,0))),"",INDEX('Policy Characteristics'!G:G,MATCH($C1153,'Policy Characteristics'!$C:$C,0)))</f>
        <v>0.4</v>
      </c>
      <c r="N1153" s="285">
        <f>IF(ISBLANK(INDEX('Policy Characteristics'!H:H,MATCH($C1153,'Policy Characteristics'!$C:$C,0))),"",INDEX('Policy Characteristics'!H:H,MATCH($C1153,'Policy Characteristics'!$C:$C,0)))</f>
        <v>0.01</v>
      </c>
      <c r="O1153" s="272" t="str">
        <f>IF(ISBLANK(INDEX('Policy Characteristics'!I:I,MATCH($C1153,'Policy Characteristics'!$C:$C,0))),"",INDEX('Policy Characteristics'!I:I,MATCH($C1153,'Policy Characteristics'!$C:$C,0)))</f>
        <v>% reduction in fuel use</v>
      </c>
      <c r="P1153" s="272"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272" t="str">
        <f>IF(ISBLANK(INDEX('Policy Characteristics'!K:K,MATCH($C1153,'Policy Characteristics'!$C:$C,0))),"",INDEX('Policy Characteristics'!K:K,MATCH($C1153,'Policy Characteristics'!$C:$C,0)))</f>
        <v>architectural-design.html#rnd</v>
      </c>
      <c r="R1153" s="272" t="str">
        <f>IF(ISBLANK(INDEX('Policy Characteristics'!L:L,MATCH($C1153,'Policy Characteristics'!$C:$C,0))),"",INDEX('Policy Characteristics'!L:L,MATCH($C1153,'Policy Characteristics'!$C:$C,0)))</f>
        <v>research-and-development.html</v>
      </c>
    </row>
    <row r="1154" spans="1:18" x14ac:dyDescent="0.25">
      <c r="A1154" s="272" t="str">
        <f>IF(ISBLANK(INDEX('Policy Characteristics'!A:A,MATCH($C1154,'Policy Characteristics'!$C:$C,0))),"",INDEX('Policy Characteristics'!A:A,MATCH($C1154,'Policy Characteristics'!$C:$C,0)))</f>
        <v>Research and Development</v>
      </c>
      <c r="B1154" s="272" t="str">
        <f>IF(ISBLANK(INDEX('Policy Characteristics'!B:B,MATCH($C1154,'Policy Characteristics'!$C:$C,0))),"",INDEX('Policy Characteristics'!B:B,MATCH($C1154,'Policy Characteristics'!$C:$C,0)))</f>
        <v>Fuel Use Reduction</v>
      </c>
      <c r="C1154" s="274" t="str">
        <f t="shared" si="64"/>
        <v>RnD Industry Fuel Use Perc Reduction</v>
      </c>
      <c r="D1154" t="s">
        <v>3193</v>
      </c>
      <c r="E1154" s="44"/>
      <c r="F1154" s="6" t="s">
        <v>3230</v>
      </c>
      <c r="G1154" s="44"/>
      <c r="H1154" s="43">
        <v>1491</v>
      </c>
      <c r="I1154" s="44" t="s">
        <v>45</v>
      </c>
      <c r="J1154" s="274" t="str">
        <f>IF(ISBLANK(INDEX('Policy Characteristics'!D:D,MATCH($C1154,'Policy Characteristics'!$C:$C,0))),"",INDEX('Policy Characteristics'!D:D,MATCH($C1154,'Policy Characteristics'!$C:$C,0)))</f>
        <v>R&amp;D Fuel Use Reductions</v>
      </c>
      <c r="K1154" s="272" t="str">
        <f>IF(ISBLANK(INDEX('Policy Characteristics'!E:E,MATCH($C1154,'Policy Characteristics'!$C:$C,0))),"",INDEX('Policy Characteristics'!E:E,MATCH($C1154,'Policy Characteristics'!$C:$C,0)))</f>
        <v>RnD industry fuel use reduction</v>
      </c>
      <c r="L1154" s="285">
        <f>IF(ISBLANK(INDEX('Policy Characteristics'!F:F,MATCH($C1154,'Policy Characteristics'!$C:$C,0))),"",INDEX('Policy Characteristics'!F:F,MATCH($C1154,'Policy Characteristics'!$C:$C,0)))</f>
        <v>0</v>
      </c>
      <c r="M1154" s="285">
        <f>IF(ISBLANK(INDEX('Policy Characteristics'!G:G,MATCH($C1154,'Policy Characteristics'!$C:$C,0))),"",INDEX('Policy Characteristics'!G:G,MATCH($C1154,'Policy Characteristics'!$C:$C,0)))</f>
        <v>0.4</v>
      </c>
      <c r="N1154" s="285">
        <f>IF(ISBLANK(INDEX('Policy Characteristics'!H:H,MATCH($C1154,'Policy Characteristics'!$C:$C,0))),"",INDEX('Policy Characteristics'!H:H,MATCH($C1154,'Policy Characteristics'!$C:$C,0)))</f>
        <v>0.01</v>
      </c>
      <c r="O1154" s="272" t="str">
        <f>IF(ISBLANK(INDEX('Policy Characteristics'!I:I,MATCH($C1154,'Policy Characteristics'!$C:$C,0))),"",INDEX('Policy Characteristics'!I:I,MATCH($C1154,'Policy Characteristics'!$C:$C,0)))</f>
        <v>% reduction in fuel use</v>
      </c>
      <c r="P1154" s="272"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272" t="str">
        <f>IF(ISBLANK(INDEX('Policy Characteristics'!K:K,MATCH($C1154,'Policy Characteristics'!$C:$C,0))),"",INDEX('Policy Characteristics'!K:K,MATCH($C1154,'Policy Characteristics'!$C:$C,0)))</f>
        <v>architectural-design.html#rnd</v>
      </c>
      <c r="R1154" s="272" t="str">
        <f>IF(ISBLANK(INDEX('Policy Characteristics'!L:L,MATCH($C1154,'Policy Characteristics'!$C:$C,0))),"",INDEX('Policy Characteristics'!L:L,MATCH($C1154,'Policy Characteristics'!$C:$C,0)))</f>
        <v>research-and-development.html</v>
      </c>
    </row>
    <row r="1155" spans="1:18" x14ac:dyDescent="0.25">
      <c r="A1155" s="272" t="str">
        <f>IF(ISBLANK(INDEX('Policy Characteristics'!A:A,MATCH($C1155,'Policy Characteristics'!$C:$C,0))),"",INDEX('Policy Characteristics'!A:A,MATCH($C1155,'Policy Characteristics'!$C:$C,0)))</f>
        <v>Research and Development</v>
      </c>
      <c r="B1155" s="272" t="str">
        <f>IF(ISBLANK(INDEX('Policy Characteristics'!B:B,MATCH($C1155,'Policy Characteristics'!$C:$C,0))),"",INDEX('Policy Characteristics'!B:B,MATCH($C1155,'Policy Characteristics'!$C:$C,0)))</f>
        <v>Fuel Use Reduction</v>
      </c>
      <c r="C1155" s="274" t="str">
        <f t="shared" si="64"/>
        <v>RnD Industry Fuel Use Perc Reduction</v>
      </c>
      <c r="D1155" t="s">
        <v>3194</v>
      </c>
      <c r="E1155" s="44"/>
      <c r="F1155" s="6" t="s">
        <v>3231</v>
      </c>
      <c r="G1155" s="44"/>
      <c r="H1155" s="43">
        <v>1492</v>
      </c>
      <c r="I1155" s="44" t="s">
        <v>45</v>
      </c>
      <c r="J1155" s="274" t="str">
        <f>IF(ISBLANK(INDEX('Policy Characteristics'!D:D,MATCH($C1155,'Policy Characteristics'!$C:$C,0))),"",INDEX('Policy Characteristics'!D:D,MATCH($C1155,'Policy Characteristics'!$C:$C,0)))</f>
        <v>R&amp;D Fuel Use Reductions</v>
      </c>
      <c r="K1155" s="272" t="str">
        <f>IF(ISBLANK(INDEX('Policy Characteristics'!E:E,MATCH($C1155,'Policy Characteristics'!$C:$C,0))),"",INDEX('Policy Characteristics'!E:E,MATCH($C1155,'Policy Characteristics'!$C:$C,0)))</f>
        <v>RnD industry fuel use reduction</v>
      </c>
      <c r="L1155" s="285">
        <f>IF(ISBLANK(INDEX('Policy Characteristics'!F:F,MATCH($C1155,'Policy Characteristics'!$C:$C,0))),"",INDEX('Policy Characteristics'!F:F,MATCH($C1155,'Policy Characteristics'!$C:$C,0)))</f>
        <v>0</v>
      </c>
      <c r="M1155" s="285">
        <f>IF(ISBLANK(INDEX('Policy Characteristics'!G:G,MATCH($C1155,'Policy Characteristics'!$C:$C,0))),"",INDEX('Policy Characteristics'!G:G,MATCH($C1155,'Policy Characteristics'!$C:$C,0)))</f>
        <v>0.4</v>
      </c>
      <c r="N1155" s="285">
        <f>IF(ISBLANK(INDEX('Policy Characteristics'!H:H,MATCH($C1155,'Policy Characteristics'!$C:$C,0))),"",INDEX('Policy Characteristics'!H:H,MATCH($C1155,'Policy Characteristics'!$C:$C,0)))</f>
        <v>0.01</v>
      </c>
      <c r="O1155" s="272" t="str">
        <f>IF(ISBLANK(INDEX('Policy Characteristics'!I:I,MATCH($C1155,'Policy Characteristics'!$C:$C,0))),"",INDEX('Policy Characteristics'!I:I,MATCH($C1155,'Policy Characteristics'!$C:$C,0)))</f>
        <v>% reduction in fuel use</v>
      </c>
      <c r="P1155" s="272"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272" t="str">
        <f>IF(ISBLANK(INDEX('Policy Characteristics'!K:K,MATCH($C1155,'Policy Characteristics'!$C:$C,0))),"",INDEX('Policy Characteristics'!K:K,MATCH($C1155,'Policy Characteristics'!$C:$C,0)))</f>
        <v>architectural-design.html#rnd</v>
      </c>
      <c r="R1155" s="272" t="str">
        <f>IF(ISBLANK(INDEX('Policy Characteristics'!L:L,MATCH($C1155,'Policy Characteristics'!$C:$C,0))),"",INDEX('Policy Characteristics'!L:L,MATCH($C1155,'Policy Characteristics'!$C:$C,0)))</f>
        <v>research-and-development.html</v>
      </c>
    </row>
    <row r="1156" spans="1:18" x14ac:dyDescent="0.25">
      <c r="A1156" s="272" t="str">
        <f>IF(ISBLANK(INDEX('Policy Characteristics'!A:A,MATCH($C1156,'Policy Characteristics'!$C:$C,0))),"",INDEX('Policy Characteristics'!A:A,MATCH($C1156,'Policy Characteristics'!$C:$C,0)))</f>
        <v>Research and Development</v>
      </c>
      <c r="B1156" s="272" t="str">
        <f>IF(ISBLANK(INDEX('Policy Characteristics'!B:B,MATCH($C1156,'Policy Characteristics'!$C:$C,0))),"",INDEX('Policy Characteristics'!B:B,MATCH($C1156,'Policy Characteristics'!$C:$C,0)))</f>
        <v>Fuel Use Reduction</v>
      </c>
      <c r="C1156" s="274" t="str">
        <f t="shared" si="64"/>
        <v>RnD Industry Fuel Use Perc Reduction</v>
      </c>
      <c r="D1156" t="s">
        <v>3195</v>
      </c>
      <c r="E1156" s="44"/>
      <c r="F1156" s="6" t="s">
        <v>3232</v>
      </c>
      <c r="G1156" s="44"/>
      <c r="H1156" s="43">
        <v>1493</v>
      </c>
      <c r="I1156" s="44" t="s">
        <v>45</v>
      </c>
      <c r="J1156" s="274" t="str">
        <f>IF(ISBLANK(INDEX('Policy Characteristics'!D:D,MATCH($C1156,'Policy Characteristics'!$C:$C,0))),"",INDEX('Policy Characteristics'!D:D,MATCH($C1156,'Policy Characteristics'!$C:$C,0)))</f>
        <v>R&amp;D Fuel Use Reductions</v>
      </c>
      <c r="K1156" s="272" t="str">
        <f>IF(ISBLANK(INDEX('Policy Characteristics'!E:E,MATCH($C1156,'Policy Characteristics'!$C:$C,0))),"",INDEX('Policy Characteristics'!E:E,MATCH($C1156,'Policy Characteristics'!$C:$C,0)))</f>
        <v>RnD industry fuel use reduction</v>
      </c>
      <c r="L1156" s="285">
        <f>IF(ISBLANK(INDEX('Policy Characteristics'!F:F,MATCH($C1156,'Policy Characteristics'!$C:$C,0))),"",INDEX('Policy Characteristics'!F:F,MATCH($C1156,'Policy Characteristics'!$C:$C,0)))</f>
        <v>0</v>
      </c>
      <c r="M1156" s="285">
        <f>IF(ISBLANK(INDEX('Policy Characteristics'!G:G,MATCH($C1156,'Policy Characteristics'!$C:$C,0))),"",INDEX('Policy Characteristics'!G:G,MATCH($C1156,'Policy Characteristics'!$C:$C,0)))</f>
        <v>0.4</v>
      </c>
      <c r="N1156" s="285">
        <f>IF(ISBLANK(INDEX('Policy Characteristics'!H:H,MATCH($C1156,'Policy Characteristics'!$C:$C,0))),"",INDEX('Policy Characteristics'!H:H,MATCH($C1156,'Policy Characteristics'!$C:$C,0)))</f>
        <v>0.01</v>
      </c>
      <c r="O1156" s="272" t="str">
        <f>IF(ISBLANK(INDEX('Policy Characteristics'!I:I,MATCH($C1156,'Policy Characteristics'!$C:$C,0))),"",INDEX('Policy Characteristics'!I:I,MATCH($C1156,'Policy Characteristics'!$C:$C,0)))</f>
        <v>% reduction in fuel use</v>
      </c>
      <c r="P1156" s="272"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272" t="str">
        <f>IF(ISBLANK(INDEX('Policy Characteristics'!K:K,MATCH($C1156,'Policy Characteristics'!$C:$C,0))),"",INDEX('Policy Characteristics'!K:K,MATCH($C1156,'Policy Characteristics'!$C:$C,0)))</f>
        <v>architectural-design.html#rnd</v>
      </c>
      <c r="R1156" s="272" t="str">
        <f>IF(ISBLANK(INDEX('Policy Characteristics'!L:L,MATCH($C1156,'Policy Characteristics'!$C:$C,0))),"",INDEX('Policy Characteristics'!L:L,MATCH($C1156,'Policy Characteristics'!$C:$C,0)))</f>
        <v>research-and-development.html</v>
      </c>
    </row>
    <row r="1157" spans="1:18" x14ac:dyDescent="0.25">
      <c r="A1157" s="272" t="str">
        <f>IF(ISBLANK(INDEX('Policy Characteristics'!A:A,MATCH($C1157,'Policy Characteristics'!$C:$C,0))),"",INDEX('Policy Characteristics'!A:A,MATCH($C1157,'Policy Characteristics'!$C:$C,0)))</f>
        <v>Research and Development</v>
      </c>
      <c r="B1157" s="272" t="str">
        <f>IF(ISBLANK(INDEX('Policy Characteristics'!B:B,MATCH($C1157,'Policy Characteristics'!$C:$C,0))),"",INDEX('Policy Characteristics'!B:B,MATCH($C1157,'Policy Characteristics'!$C:$C,0)))</f>
        <v>Fuel Use Reduction</v>
      </c>
      <c r="C1157" s="274" t="str">
        <f t="shared" si="64"/>
        <v>RnD Industry Fuel Use Perc Reduction</v>
      </c>
      <c r="D1157" t="s">
        <v>3196</v>
      </c>
      <c r="E1157" s="44"/>
      <c r="F1157" s="6" t="s">
        <v>3233</v>
      </c>
      <c r="G1157" s="44"/>
      <c r="H1157" s="43">
        <v>1494</v>
      </c>
      <c r="I1157" s="44" t="s">
        <v>45</v>
      </c>
      <c r="J1157" s="274" t="str">
        <f>IF(ISBLANK(INDEX('Policy Characteristics'!D:D,MATCH($C1157,'Policy Characteristics'!$C:$C,0))),"",INDEX('Policy Characteristics'!D:D,MATCH($C1157,'Policy Characteristics'!$C:$C,0)))</f>
        <v>R&amp;D Fuel Use Reductions</v>
      </c>
      <c r="K1157" s="272" t="str">
        <f>IF(ISBLANK(INDEX('Policy Characteristics'!E:E,MATCH($C1157,'Policy Characteristics'!$C:$C,0))),"",INDEX('Policy Characteristics'!E:E,MATCH($C1157,'Policy Characteristics'!$C:$C,0)))</f>
        <v>RnD industry fuel use reduction</v>
      </c>
      <c r="L1157" s="285">
        <f>IF(ISBLANK(INDEX('Policy Characteristics'!F:F,MATCH($C1157,'Policy Characteristics'!$C:$C,0))),"",INDEX('Policy Characteristics'!F:F,MATCH($C1157,'Policy Characteristics'!$C:$C,0)))</f>
        <v>0</v>
      </c>
      <c r="M1157" s="285">
        <f>IF(ISBLANK(INDEX('Policy Characteristics'!G:G,MATCH($C1157,'Policy Characteristics'!$C:$C,0))),"",INDEX('Policy Characteristics'!G:G,MATCH($C1157,'Policy Characteristics'!$C:$C,0)))</f>
        <v>0.4</v>
      </c>
      <c r="N1157" s="285">
        <f>IF(ISBLANK(INDEX('Policy Characteristics'!H:H,MATCH($C1157,'Policy Characteristics'!$C:$C,0))),"",INDEX('Policy Characteristics'!H:H,MATCH($C1157,'Policy Characteristics'!$C:$C,0)))</f>
        <v>0.01</v>
      </c>
      <c r="O1157" s="272" t="str">
        <f>IF(ISBLANK(INDEX('Policy Characteristics'!I:I,MATCH($C1157,'Policy Characteristics'!$C:$C,0))),"",INDEX('Policy Characteristics'!I:I,MATCH($C1157,'Policy Characteristics'!$C:$C,0)))</f>
        <v>% reduction in fuel use</v>
      </c>
      <c r="P1157" s="272"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272" t="str">
        <f>IF(ISBLANK(INDEX('Policy Characteristics'!K:K,MATCH($C1157,'Policy Characteristics'!$C:$C,0))),"",INDEX('Policy Characteristics'!K:K,MATCH($C1157,'Policy Characteristics'!$C:$C,0)))</f>
        <v>architectural-design.html#rnd</v>
      </c>
      <c r="R1157" s="272" t="str">
        <f>IF(ISBLANK(INDEX('Policy Characteristics'!L:L,MATCH($C1157,'Policy Characteristics'!$C:$C,0))),"",INDEX('Policy Characteristics'!L:L,MATCH($C1157,'Policy Characteristics'!$C:$C,0)))</f>
        <v>research-and-development.html</v>
      </c>
    </row>
    <row r="1158" spans="1:18" x14ac:dyDescent="0.25">
      <c r="A1158" s="272" t="str">
        <f>IF(ISBLANK(INDEX('Policy Characteristics'!A:A,MATCH($C1158,'Policy Characteristics'!$C:$C,0))),"",INDEX('Policy Characteristics'!A:A,MATCH($C1158,'Policy Characteristics'!$C:$C,0)))</f>
        <v>Research and Development</v>
      </c>
      <c r="B1158" s="272" t="str">
        <f>IF(ISBLANK(INDEX('Policy Characteristics'!B:B,MATCH($C1158,'Policy Characteristics'!$C:$C,0))),"",INDEX('Policy Characteristics'!B:B,MATCH($C1158,'Policy Characteristics'!$C:$C,0)))</f>
        <v>Fuel Use Reduction</v>
      </c>
      <c r="C1158" s="274" t="str">
        <f t="shared" si="64"/>
        <v>RnD Industry Fuel Use Perc Reduction</v>
      </c>
      <c r="D1158" t="s">
        <v>3197</v>
      </c>
      <c r="E1158" s="44"/>
      <c r="F1158" s="6" t="s">
        <v>3234</v>
      </c>
      <c r="G1158" s="44"/>
      <c r="H1158" s="43">
        <v>1495</v>
      </c>
      <c r="I1158" s="44" t="s">
        <v>45</v>
      </c>
      <c r="J1158" s="274" t="str">
        <f>IF(ISBLANK(INDEX('Policy Characteristics'!D:D,MATCH($C1158,'Policy Characteristics'!$C:$C,0))),"",INDEX('Policy Characteristics'!D:D,MATCH($C1158,'Policy Characteristics'!$C:$C,0)))</f>
        <v>R&amp;D Fuel Use Reductions</v>
      </c>
      <c r="K1158" s="272" t="str">
        <f>IF(ISBLANK(INDEX('Policy Characteristics'!E:E,MATCH($C1158,'Policy Characteristics'!$C:$C,0))),"",INDEX('Policy Characteristics'!E:E,MATCH($C1158,'Policy Characteristics'!$C:$C,0)))</f>
        <v>RnD industry fuel use reduction</v>
      </c>
      <c r="L1158" s="285">
        <f>IF(ISBLANK(INDEX('Policy Characteristics'!F:F,MATCH($C1158,'Policy Characteristics'!$C:$C,0))),"",INDEX('Policy Characteristics'!F:F,MATCH($C1158,'Policy Characteristics'!$C:$C,0)))</f>
        <v>0</v>
      </c>
      <c r="M1158" s="285">
        <f>IF(ISBLANK(INDEX('Policy Characteristics'!G:G,MATCH($C1158,'Policy Characteristics'!$C:$C,0))),"",INDEX('Policy Characteristics'!G:G,MATCH($C1158,'Policy Characteristics'!$C:$C,0)))</f>
        <v>0.4</v>
      </c>
      <c r="N1158" s="285">
        <f>IF(ISBLANK(INDEX('Policy Characteristics'!H:H,MATCH($C1158,'Policy Characteristics'!$C:$C,0))),"",INDEX('Policy Characteristics'!H:H,MATCH($C1158,'Policy Characteristics'!$C:$C,0)))</f>
        <v>0.01</v>
      </c>
      <c r="O1158" s="272" t="str">
        <f>IF(ISBLANK(INDEX('Policy Characteristics'!I:I,MATCH($C1158,'Policy Characteristics'!$C:$C,0))),"",INDEX('Policy Characteristics'!I:I,MATCH($C1158,'Policy Characteristics'!$C:$C,0)))</f>
        <v>% reduction in fuel use</v>
      </c>
      <c r="P1158" s="272"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272" t="str">
        <f>IF(ISBLANK(INDEX('Policy Characteristics'!K:K,MATCH($C1158,'Policy Characteristics'!$C:$C,0))),"",INDEX('Policy Characteristics'!K:K,MATCH($C1158,'Policy Characteristics'!$C:$C,0)))</f>
        <v>architectural-design.html#rnd</v>
      </c>
      <c r="R1158" s="272" t="str">
        <f>IF(ISBLANK(INDEX('Policy Characteristics'!L:L,MATCH($C1158,'Policy Characteristics'!$C:$C,0))),"",INDEX('Policy Characteristics'!L:L,MATCH($C1158,'Policy Characteristics'!$C:$C,0)))</f>
        <v>research-and-development.html</v>
      </c>
    </row>
    <row r="1159" spans="1:18" x14ac:dyDescent="0.25">
      <c r="A1159" s="272" t="str">
        <f>IF(ISBLANK(INDEX('Policy Characteristics'!A:A,MATCH($C1159,'Policy Characteristics'!$C:$C,0))),"",INDEX('Policy Characteristics'!A:A,MATCH($C1159,'Policy Characteristics'!$C:$C,0)))</f>
        <v>Research and Development</v>
      </c>
      <c r="B1159" s="272" t="str">
        <f>IF(ISBLANK(INDEX('Policy Characteristics'!B:B,MATCH($C1159,'Policy Characteristics'!$C:$C,0))),"",INDEX('Policy Characteristics'!B:B,MATCH($C1159,'Policy Characteristics'!$C:$C,0)))</f>
        <v>Fuel Use Reduction</v>
      </c>
      <c r="C1159" s="274" t="str">
        <f t="shared" si="64"/>
        <v>RnD Industry Fuel Use Perc Reduction</v>
      </c>
      <c r="D1159" t="s">
        <v>3198</v>
      </c>
      <c r="E1159" s="44"/>
      <c r="F1159" s="6" t="s">
        <v>348</v>
      </c>
      <c r="G1159" s="44"/>
      <c r="H1159" s="43">
        <v>1496</v>
      </c>
      <c r="I1159" s="44" t="s">
        <v>45</v>
      </c>
      <c r="J1159" s="274" t="str">
        <f>IF(ISBLANK(INDEX('Policy Characteristics'!D:D,MATCH($C1159,'Policy Characteristics'!$C:$C,0))),"",INDEX('Policy Characteristics'!D:D,MATCH($C1159,'Policy Characteristics'!$C:$C,0)))</f>
        <v>R&amp;D Fuel Use Reductions</v>
      </c>
      <c r="K1159" s="272" t="str">
        <f>IF(ISBLANK(INDEX('Policy Characteristics'!E:E,MATCH($C1159,'Policy Characteristics'!$C:$C,0))),"",INDEX('Policy Characteristics'!E:E,MATCH($C1159,'Policy Characteristics'!$C:$C,0)))</f>
        <v>RnD industry fuel use reduction</v>
      </c>
      <c r="L1159" s="285">
        <f>IF(ISBLANK(INDEX('Policy Characteristics'!F:F,MATCH($C1159,'Policy Characteristics'!$C:$C,0))),"",INDEX('Policy Characteristics'!F:F,MATCH($C1159,'Policy Characteristics'!$C:$C,0)))</f>
        <v>0</v>
      </c>
      <c r="M1159" s="285">
        <f>IF(ISBLANK(INDEX('Policy Characteristics'!G:G,MATCH($C1159,'Policy Characteristics'!$C:$C,0))),"",INDEX('Policy Characteristics'!G:G,MATCH($C1159,'Policy Characteristics'!$C:$C,0)))</f>
        <v>0.4</v>
      </c>
      <c r="N1159" s="285">
        <f>IF(ISBLANK(INDEX('Policy Characteristics'!H:H,MATCH($C1159,'Policy Characteristics'!$C:$C,0))),"",INDEX('Policy Characteristics'!H:H,MATCH($C1159,'Policy Characteristics'!$C:$C,0)))</f>
        <v>0.01</v>
      </c>
      <c r="O1159" s="272" t="str">
        <f>IF(ISBLANK(INDEX('Policy Characteristics'!I:I,MATCH($C1159,'Policy Characteristics'!$C:$C,0))),"",INDEX('Policy Characteristics'!I:I,MATCH($C1159,'Policy Characteristics'!$C:$C,0)))</f>
        <v>% reduction in fuel use</v>
      </c>
      <c r="P1159" s="272"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272" t="str">
        <f>IF(ISBLANK(INDEX('Policy Characteristics'!K:K,MATCH($C1159,'Policy Characteristics'!$C:$C,0))),"",INDEX('Policy Characteristics'!K:K,MATCH($C1159,'Policy Characteristics'!$C:$C,0)))</f>
        <v>architectural-design.html#rnd</v>
      </c>
      <c r="R1159" s="272" t="str">
        <f>IF(ISBLANK(INDEX('Policy Characteristics'!L:L,MATCH($C1159,'Policy Characteristics'!$C:$C,0))),"",INDEX('Policy Characteristics'!L:L,MATCH($C1159,'Policy Characteristics'!$C:$C,0)))</f>
        <v>research-and-development.html</v>
      </c>
    </row>
    <row r="1160" spans="1:18" x14ac:dyDescent="0.25">
      <c r="A1160" s="272" t="str">
        <f>IF(ISBLANK(INDEX('Policy Characteristics'!A:A,MATCH($C1160,'Policy Characteristics'!$C:$C,0))),"",INDEX('Policy Characteristics'!A:A,MATCH($C1160,'Policy Characteristics'!$C:$C,0)))</f>
        <v>Research and Development</v>
      </c>
      <c r="B1160" s="272" t="str">
        <f>IF(ISBLANK(INDEX('Policy Characteristics'!B:B,MATCH($C1160,'Policy Characteristics'!$C:$C,0))),"",INDEX('Policy Characteristics'!B:B,MATCH($C1160,'Policy Characteristics'!$C:$C,0)))</f>
        <v>Fuel Use Reduction</v>
      </c>
      <c r="C1160" s="274" t="str">
        <f t="shared" si="64"/>
        <v>RnD Industry Fuel Use Perc Reduction</v>
      </c>
      <c r="D1160" t="s">
        <v>3199</v>
      </c>
      <c r="E1160" s="44"/>
      <c r="F1160" s="6" t="s">
        <v>3235</v>
      </c>
      <c r="G1160" s="44"/>
      <c r="H1160" s="43">
        <v>1497</v>
      </c>
      <c r="I1160" s="44" t="s">
        <v>45</v>
      </c>
      <c r="J1160" s="274" t="str">
        <f>IF(ISBLANK(INDEX('Policy Characteristics'!D:D,MATCH($C1160,'Policy Characteristics'!$C:$C,0))),"",INDEX('Policy Characteristics'!D:D,MATCH($C1160,'Policy Characteristics'!$C:$C,0)))</f>
        <v>R&amp;D Fuel Use Reductions</v>
      </c>
      <c r="K1160" s="272" t="str">
        <f>IF(ISBLANK(INDEX('Policy Characteristics'!E:E,MATCH($C1160,'Policy Characteristics'!$C:$C,0))),"",INDEX('Policy Characteristics'!E:E,MATCH($C1160,'Policy Characteristics'!$C:$C,0)))</f>
        <v>RnD industry fuel use reduction</v>
      </c>
      <c r="L1160" s="285">
        <f>IF(ISBLANK(INDEX('Policy Characteristics'!F:F,MATCH($C1160,'Policy Characteristics'!$C:$C,0))),"",INDEX('Policy Characteristics'!F:F,MATCH($C1160,'Policy Characteristics'!$C:$C,0)))</f>
        <v>0</v>
      </c>
      <c r="M1160" s="285">
        <f>IF(ISBLANK(INDEX('Policy Characteristics'!G:G,MATCH($C1160,'Policy Characteristics'!$C:$C,0))),"",INDEX('Policy Characteristics'!G:G,MATCH($C1160,'Policy Characteristics'!$C:$C,0)))</f>
        <v>0.4</v>
      </c>
      <c r="N1160" s="285">
        <f>IF(ISBLANK(INDEX('Policy Characteristics'!H:H,MATCH($C1160,'Policy Characteristics'!$C:$C,0))),"",INDEX('Policy Characteristics'!H:H,MATCH($C1160,'Policy Characteristics'!$C:$C,0)))</f>
        <v>0.01</v>
      </c>
      <c r="O1160" s="272" t="str">
        <f>IF(ISBLANK(INDEX('Policy Characteristics'!I:I,MATCH($C1160,'Policy Characteristics'!$C:$C,0))),"",INDEX('Policy Characteristics'!I:I,MATCH($C1160,'Policy Characteristics'!$C:$C,0)))</f>
        <v>% reduction in fuel use</v>
      </c>
      <c r="P1160" s="272"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272" t="str">
        <f>IF(ISBLANK(INDEX('Policy Characteristics'!K:K,MATCH($C1160,'Policy Characteristics'!$C:$C,0))),"",INDEX('Policy Characteristics'!K:K,MATCH($C1160,'Policy Characteristics'!$C:$C,0)))</f>
        <v>architectural-design.html#rnd</v>
      </c>
      <c r="R1160" s="272" t="str">
        <f>IF(ISBLANK(INDEX('Policy Characteristics'!L:L,MATCH($C1160,'Policy Characteristics'!$C:$C,0))),"",INDEX('Policy Characteristics'!L:L,MATCH($C1160,'Policy Characteristics'!$C:$C,0)))</f>
        <v>research-and-development.html</v>
      </c>
    </row>
    <row r="1161" spans="1:18" x14ac:dyDescent="0.25">
      <c r="A1161" s="272" t="str">
        <f>IF(ISBLANK(INDEX('Policy Characteristics'!A:A,MATCH($C1161,'Policy Characteristics'!$C:$C,0))),"",INDEX('Policy Characteristics'!A:A,MATCH($C1161,'Policy Characteristics'!$C:$C,0)))</f>
        <v>Research and Development</v>
      </c>
      <c r="B1161" s="272" t="str">
        <f>IF(ISBLANK(INDEX('Policy Characteristics'!B:B,MATCH($C1161,'Policy Characteristics'!$C:$C,0))),"",INDEX('Policy Characteristics'!B:B,MATCH($C1161,'Policy Characteristics'!$C:$C,0)))</f>
        <v>Fuel Use Reduction</v>
      </c>
      <c r="C1161" s="274" t="str">
        <f t="shared" si="64"/>
        <v>RnD Industry Fuel Use Perc Reduction</v>
      </c>
      <c r="D1161" t="s">
        <v>3200</v>
      </c>
      <c r="E1161" s="44"/>
      <c r="F1161" s="6" t="s">
        <v>3236</v>
      </c>
      <c r="G1161" s="44"/>
      <c r="H1161" s="43">
        <v>1498</v>
      </c>
      <c r="I1161" s="44" t="s">
        <v>45</v>
      </c>
      <c r="J1161" s="274" t="str">
        <f>IF(ISBLANK(INDEX('Policy Characteristics'!D:D,MATCH($C1161,'Policy Characteristics'!$C:$C,0))),"",INDEX('Policy Characteristics'!D:D,MATCH($C1161,'Policy Characteristics'!$C:$C,0)))</f>
        <v>R&amp;D Fuel Use Reductions</v>
      </c>
      <c r="K1161" s="272" t="str">
        <f>IF(ISBLANK(INDEX('Policy Characteristics'!E:E,MATCH($C1161,'Policy Characteristics'!$C:$C,0))),"",INDEX('Policy Characteristics'!E:E,MATCH($C1161,'Policy Characteristics'!$C:$C,0)))</f>
        <v>RnD industry fuel use reduction</v>
      </c>
      <c r="L1161" s="285">
        <f>IF(ISBLANK(INDEX('Policy Characteristics'!F:F,MATCH($C1161,'Policy Characteristics'!$C:$C,0))),"",INDEX('Policy Characteristics'!F:F,MATCH($C1161,'Policy Characteristics'!$C:$C,0)))</f>
        <v>0</v>
      </c>
      <c r="M1161" s="285">
        <f>IF(ISBLANK(INDEX('Policy Characteristics'!G:G,MATCH($C1161,'Policy Characteristics'!$C:$C,0))),"",INDEX('Policy Characteristics'!G:G,MATCH($C1161,'Policy Characteristics'!$C:$C,0)))</f>
        <v>0.4</v>
      </c>
      <c r="N1161" s="285">
        <f>IF(ISBLANK(INDEX('Policy Characteristics'!H:H,MATCH($C1161,'Policy Characteristics'!$C:$C,0))),"",INDEX('Policy Characteristics'!H:H,MATCH($C1161,'Policy Characteristics'!$C:$C,0)))</f>
        <v>0.01</v>
      </c>
      <c r="O1161" s="272" t="str">
        <f>IF(ISBLANK(INDEX('Policy Characteristics'!I:I,MATCH($C1161,'Policy Characteristics'!$C:$C,0))),"",INDEX('Policy Characteristics'!I:I,MATCH($C1161,'Policy Characteristics'!$C:$C,0)))</f>
        <v>% reduction in fuel use</v>
      </c>
      <c r="P1161" s="272"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272" t="str">
        <f>IF(ISBLANK(INDEX('Policy Characteristics'!K:K,MATCH($C1161,'Policy Characteristics'!$C:$C,0))),"",INDEX('Policy Characteristics'!K:K,MATCH($C1161,'Policy Characteristics'!$C:$C,0)))</f>
        <v>architectural-design.html#rnd</v>
      </c>
      <c r="R1161" s="272" t="str">
        <f>IF(ISBLANK(INDEX('Policy Characteristics'!L:L,MATCH($C1161,'Policy Characteristics'!$C:$C,0))),"",INDEX('Policy Characteristics'!L:L,MATCH($C1161,'Policy Characteristics'!$C:$C,0)))</f>
        <v>research-and-development.html</v>
      </c>
    </row>
    <row r="1162" spans="1:18" x14ac:dyDescent="0.25">
      <c r="A1162" s="272" t="str">
        <f>IF(ISBLANK(INDEX('Policy Characteristics'!A:A,MATCH($C1162,'Policy Characteristics'!$C:$C,0))),"",INDEX('Policy Characteristics'!A:A,MATCH($C1162,'Policy Characteristics'!$C:$C,0)))</f>
        <v>Research and Development</v>
      </c>
      <c r="B1162" s="272" t="str">
        <f>IF(ISBLANK(INDEX('Policy Characteristics'!B:B,MATCH($C1162,'Policy Characteristics'!$C:$C,0))),"",INDEX('Policy Characteristics'!B:B,MATCH($C1162,'Policy Characteristics'!$C:$C,0)))</f>
        <v>Fuel Use Reduction</v>
      </c>
      <c r="C1162" s="274" t="str">
        <f t="shared" si="64"/>
        <v>RnD Industry Fuel Use Perc Reduction</v>
      </c>
      <c r="D1162" t="s">
        <v>3201</v>
      </c>
      <c r="E1162" s="44"/>
      <c r="F1162" s="6" t="s">
        <v>3237</v>
      </c>
      <c r="G1162" s="44"/>
      <c r="H1162" s="43">
        <v>1499</v>
      </c>
      <c r="I1162" s="44" t="s">
        <v>45</v>
      </c>
      <c r="J1162" s="274" t="str">
        <f>IF(ISBLANK(INDEX('Policy Characteristics'!D:D,MATCH($C1162,'Policy Characteristics'!$C:$C,0))),"",INDEX('Policy Characteristics'!D:D,MATCH($C1162,'Policy Characteristics'!$C:$C,0)))</f>
        <v>R&amp;D Fuel Use Reductions</v>
      </c>
      <c r="K1162" s="272" t="str">
        <f>IF(ISBLANK(INDEX('Policy Characteristics'!E:E,MATCH($C1162,'Policy Characteristics'!$C:$C,0))),"",INDEX('Policy Characteristics'!E:E,MATCH($C1162,'Policy Characteristics'!$C:$C,0)))</f>
        <v>RnD industry fuel use reduction</v>
      </c>
      <c r="L1162" s="285">
        <f>IF(ISBLANK(INDEX('Policy Characteristics'!F:F,MATCH($C1162,'Policy Characteristics'!$C:$C,0))),"",INDEX('Policy Characteristics'!F:F,MATCH($C1162,'Policy Characteristics'!$C:$C,0)))</f>
        <v>0</v>
      </c>
      <c r="M1162" s="285">
        <f>IF(ISBLANK(INDEX('Policy Characteristics'!G:G,MATCH($C1162,'Policy Characteristics'!$C:$C,0))),"",INDEX('Policy Characteristics'!G:G,MATCH($C1162,'Policy Characteristics'!$C:$C,0)))</f>
        <v>0.4</v>
      </c>
      <c r="N1162" s="285">
        <f>IF(ISBLANK(INDEX('Policy Characteristics'!H:H,MATCH($C1162,'Policy Characteristics'!$C:$C,0))),"",INDEX('Policy Characteristics'!H:H,MATCH($C1162,'Policy Characteristics'!$C:$C,0)))</f>
        <v>0.01</v>
      </c>
      <c r="O1162" s="272" t="str">
        <f>IF(ISBLANK(INDEX('Policy Characteristics'!I:I,MATCH($C1162,'Policy Characteristics'!$C:$C,0))),"",INDEX('Policy Characteristics'!I:I,MATCH($C1162,'Policy Characteristics'!$C:$C,0)))</f>
        <v>% reduction in fuel use</v>
      </c>
      <c r="P1162" s="272"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272" t="str">
        <f>IF(ISBLANK(INDEX('Policy Characteristics'!K:K,MATCH($C1162,'Policy Characteristics'!$C:$C,0))),"",INDEX('Policy Characteristics'!K:K,MATCH($C1162,'Policy Characteristics'!$C:$C,0)))</f>
        <v>architectural-design.html#rnd</v>
      </c>
      <c r="R1162" s="272" t="str">
        <f>IF(ISBLANK(INDEX('Policy Characteristics'!L:L,MATCH($C1162,'Policy Characteristics'!$C:$C,0))),"",INDEX('Policy Characteristics'!L:L,MATCH($C1162,'Policy Characteristics'!$C:$C,0)))</f>
        <v>research-and-development.html</v>
      </c>
    </row>
    <row r="1163" spans="1:18" x14ac:dyDescent="0.25">
      <c r="A1163" s="272" t="str">
        <f>IF(ISBLANK(INDEX('Policy Characteristics'!A:A,MATCH($C1163,'Policy Characteristics'!$C:$C,0))),"",INDEX('Policy Characteristics'!A:A,MATCH($C1163,'Policy Characteristics'!$C:$C,0)))</f>
        <v>Research and Development</v>
      </c>
      <c r="B1163" s="272" t="str">
        <f>IF(ISBLANK(INDEX('Policy Characteristics'!B:B,MATCH($C1163,'Policy Characteristics'!$C:$C,0))),"",INDEX('Policy Characteristics'!B:B,MATCH($C1163,'Policy Characteristics'!$C:$C,0)))</f>
        <v>Fuel Use Reduction</v>
      </c>
      <c r="C1163" s="274" t="str">
        <f t="shared" si="64"/>
        <v>RnD Industry Fuel Use Perc Reduction</v>
      </c>
      <c r="D1163" t="s">
        <v>3202</v>
      </c>
      <c r="E1163" s="44"/>
      <c r="F1163" s="6" t="s">
        <v>347</v>
      </c>
      <c r="G1163" s="44"/>
      <c r="H1163" s="43">
        <v>1500</v>
      </c>
      <c r="I1163" s="44" t="s">
        <v>45</v>
      </c>
      <c r="J1163" s="274" t="str">
        <f>IF(ISBLANK(INDEX('Policy Characteristics'!D:D,MATCH($C1163,'Policy Characteristics'!$C:$C,0))),"",INDEX('Policy Characteristics'!D:D,MATCH($C1163,'Policy Characteristics'!$C:$C,0)))</f>
        <v>R&amp;D Fuel Use Reductions</v>
      </c>
      <c r="K1163" s="272" t="str">
        <f>IF(ISBLANK(INDEX('Policy Characteristics'!E:E,MATCH($C1163,'Policy Characteristics'!$C:$C,0))),"",INDEX('Policy Characteristics'!E:E,MATCH($C1163,'Policy Characteristics'!$C:$C,0)))</f>
        <v>RnD industry fuel use reduction</v>
      </c>
      <c r="L1163" s="285">
        <f>IF(ISBLANK(INDEX('Policy Characteristics'!F:F,MATCH($C1163,'Policy Characteristics'!$C:$C,0))),"",INDEX('Policy Characteristics'!F:F,MATCH($C1163,'Policy Characteristics'!$C:$C,0)))</f>
        <v>0</v>
      </c>
      <c r="M1163" s="285">
        <f>IF(ISBLANK(INDEX('Policy Characteristics'!G:G,MATCH($C1163,'Policy Characteristics'!$C:$C,0))),"",INDEX('Policy Characteristics'!G:G,MATCH($C1163,'Policy Characteristics'!$C:$C,0)))</f>
        <v>0.4</v>
      </c>
      <c r="N1163" s="285">
        <f>IF(ISBLANK(INDEX('Policy Characteristics'!H:H,MATCH($C1163,'Policy Characteristics'!$C:$C,0))),"",INDEX('Policy Characteristics'!H:H,MATCH($C1163,'Policy Characteristics'!$C:$C,0)))</f>
        <v>0.01</v>
      </c>
      <c r="O1163" s="272" t="str">
        <f>IF(ISBLANK(INDEX('Policy Characteristics'!I:I,MATCH($C1163,'Policy Characteristics'!$C:$C,0))),"",INDEX('Policy Characteristics'!I:I,MATCH($C1163,'Policy Characteristics'!$C:$C,0)))</f>
        <v>% reduction in fuel use</v>
      </c>
      <c r="P1163" s="272"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272" t="str">
        <f>IF(ISBLANK(INDEX('Policy Characteristics'!K:K,MATCH($C1163,'Policy Characteristics'!$C:$C,0))),"",INDEX('Policy Characteristics'!K:K,MATCH($C1163,'Policy Characteristics'!$C:$C,0)))</f>
        <v>architectural-design.html#rnd</v>
      </c>
      <c r="R1163" s="272" t="str">
        <f>IF(ISBLANK(INDEX('Policy Characteristics'!L:L,MATCH($C1163,'Policy Characteristics'!$C:$C,0))),"",INDEX('Policy Characteristics'!L:L,MATCH($C1163,'Policy Characteristics'!$C:$C,0)))</f>
        <v>research-and-development.html</v>
      </c>
    </row>
    <row r="1164" spans="1:18" x14ac:dyDescent="0.25">
      <c r="A1164" s="272" t="str">
        <f>IF(ISBLANK(INDEX('Policy Characteristics'!A:A,MATCH($C1164,'Policy Characteristics'!$C:$C,0))),"",INDEX('Policy Characteristics'!A:A,MATCH($C1164,'Policy Characteristics'!$C:$C,0)))</f>
        <v>Research and Development</v>
      </c>
      <c r="B1164" s="272" t="str">
        <f>IF(ISBLANK(INDEX('Policy Characteristics'!B:B,MATCH($C1164,'Policy Characteristics'!$C:$C,0))),"",INDEX('Policy Characteristics'!B:B,MATCH($C1164,'Policy Characteristics'!$C:$C,0)))</f>
        <v>Fuel Use Reduction</v>
      </c>
      <c r="C1164" s="274" t="str">
        <f t="shared" si="64"/>
        <v>RnD Industry Fuel Use Perc Reduction</v>
      </c>
      <c r="D1164" t="s">
        <v>3203</v>
      </c>
      <c r="E1164" s="44"/>
      <c r="F1164" s="6" t="s">
        <v>3238</v>
      </c>
      <c r="G1164" s="44"/>
      <c r="H1164" s="43">
        <v>1501</v>
      </c>
      <c r="I1164" s="44" t="s">
        <v>45</v>
      </c>
      <c r="J1164" s="274" t="str">
        <f>IF(ISBLANK(INDEX('Policy Characteristics'!D:D,MATCH($C1164,'Policy Characteristics'!$C:$C,0))),"",INDEX('Policy Characteristics'!D:D,MATCH($C1164,'Policy Characteristics'!$C:$C,0)))</f>
        <v>R&amp;D Fuel Use Reductions</v>
      </c>
      <c r="K1164" s="272" t="str">
        <f>IF(ISBLANK(INDEX('Policy Characteristics'!E:E,MATCH($C1164,'Policy Characteristics'!$C:$C,0))),"",INDEX('Policy Characteristics'!E:E,MATCH($C1164,'Policy Characteristics'!$C:$C,0)))</f>
        <v>RnD industry fuel use reduction</v>
      </c>
      <c r="L1164" s="285">
        <f>IF(ISBLANK(INDEX('Policy Characteristics'!F:F,MATCH($C1164,'Policy Characteristics'!$C:$C,0))),"",INDEX('Policy Characteristics'!F:F,MATCH($C1164,'Policy Characteristics'!$C:$C,0)))</f>
        <v>0</v>
      </c>
      <c r="M1164" s="285">
        <f>IF(ISBLANK(INDEX('Policy Characteristics'!G:G,MATCH($C1164,'Policy Characteristics'!$C:$C,0))),"",INDEX('Policy Characteristics'!G:G,MATCH($C1164,'Policy Characteristics'!$C:$C,0)))</f>
        <v>0.4</v>
      </c>
      <c r="N1164" s="285">
        <f>IF(ISBLANK(INDEX('Policy Characteristics'!H:H,MATCH($C1164,'Policy Characteristics'!$C:$C,0))),"",INDEX('Policy Characteristics'!H:H,MATCH($C1164,'Policy Characteristics'!$C:$C,0)))</f>
        <v>0.01</v>
      </c>
      <c r="O1164" s="272" t="str">
        <f>IF(ISBLANK(INDEX('Policy Characteristics'!I:I,MATCH($C1164,'Policy Characteristics'!$C:$C,0))),"",INDEX('Policy Characteristics'!I:I,MATCH($C1164,'Policy Characteristics'!$C:$C,0)))</f>
        <v>% reduction in fuel use</v>
      </c>
      <c r="P1164" s="272"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272" t="str">
        <f>IF(ISBLANK(INDEX('Policy Characteristics'!K:K,MATCH($C1164,'Policy Characteristics'!$C:$C,0))),"",INDEX('Policy Characteristics'!K:K,MATCH($C1164,'Policy Characteristics'!$C:$C,0)))</f>
        <v>architectural-design.html#rnd</v>
      </c>
      <c r="R1164" s="272" t="str">
        <f>IF(ISBLANK(INDEX('Policy Characteristics'!L:L,MATCH($C1164,'Policy Characteristics'!$C:$C,0))),"",INDEX('Policy Characteristics'!L:L,MATCH($C1164,'Policy Characteristics'!$C:$C,0)))</f>
        <v>research-and-development.html</v>
      </c>
    </row>
    <row r="1165" spans="1:18" ht="30" x14ac:dyDescent="0.25">
      <c r="A1165" s="272" t="str">
        <f>IF(ISBLANK(INDEX('Policy Characteristics'!A:A,MATCH($C1165,'Policy Characteristics'!$C:$C,0))),"",INDEX('Policy Characteristics'!A:A,MATCH($C1165,'Policy Characteristics'!$C:$C,0)))</f>
        <v>Research and Development</v>
      </c>
      <c r="B1165" s="272" t="str">
        <f>IF(ISBLANK(INDEX('Policy Characteristics'!B:B,MATCH($C1165,'Policy Characteristics'!$C:$C,0))),"",INDEX('Policy Characteristics'!B:B,MATCH($C1165,'Policy Characteristics'!$C:$C,0)))</f>
        <v>Fuel Use Reduction</v>
      </c>
      <c r="C1165" s="274" t="str">
        <f t="shared" si="64"/>
        <v>RnD Industry Fuel Use Perc Reduction</v>
      </c>
      <c r="D1165" t="s">
        <v>3204</v>
      </c>
      <c r="E1165" s="44"/>
      <c r="F1165" s="6" t="s">
        <v>3239</v>
      </c>
      <c r="G1165" s="44"/>
      <c r="H1165" s="43">
        <v>1502</v>
      </c>
      <c r="I1165" s="44" t="s">
        <v>45</v>
      </c>
      <c r="J1165" s="274" t="str">
        <f>IF(ISBLANK(INDEX('Policy Characteristics'!D:D,MATCH($C1165,'Policy Characteristics'!$C:$C,0))),"",INDEX('Policy Characteristics'!D:D,MATCH($C1165,'Policy Characteristics'!$C:$C,0)))</f>
        <v>R&amp;D Fuel Use Reductions</v>
      </c>
      <c r="K1165" s="272" t="str">
        <f>IF(ISBLANK(INDEX('Policy Characteristics'!E:E,MATCH($C1165,'Policy Characteristics'!$C:$C,0))),"",INDEX('Policy Characteristics'!E:E,MATCH($C1165,'Policy Characteristics'!$C:$C,0)))</f>
        <v>RnD industry fuel use reduction</v>
      </c>
      <c r="L1165" s="285">
        <f>IF(ISBLANK(INDEX('Policy Characteristics'!F:F,MATCH($C1165,'Policy Characteristics'!$C:$C,0))),"",INDEX('Policy Characteristics'!F:F,MATCH($C1165,'Policy Characteristics'!$C:$C,0)))</f>
        <v>0</v>
      </c>
      <c r="M1165" s="285">
        <f>IF(ISBLANK(INDEX('Policy Characteristics'!G:G,MATCH($C1165,'Policy Characteristics'!$C:$C,0))),"",INDEX('Policy Characteristics'!G:G,MATCH($C1165,'Policy Characteristics'!$C:$C,0)))</f>
        <v>0.4</v>
      </c>
      <c r="N1165" s="285">
        <f>IF(ISBLANK(INDEX('Policy Characteristics'!H:H,MATCH($C1165,'Policy Characteristics'!$C:$C,0))),"",INDEX('Policy Characteristics'!H:H,MATCH($C1165,'Policy Characteristics'!$C:$C,0)))</f>
        <v>0.01</v>
      </c>
      <c r="O1165" s="272" t="str">
        <f>IF(ISBLANK(INDEX('Policy Characteristics'!I:I,MATCH($C1165,'Policy Characteristics'!$C:$C,0))),"",INDEX('Policy Characteristics'!I:I,MATCH($C1165,'Policy Characteristics'!$C:$C,0)))</f>
        <v>% reduction in fuel use</v>
      </c>
      <c r="P1165" s="272"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272" t="str">
        <f>IF(ISBLANK(INDEX('Policy Characteristics'!K:K,MATCH($C1165,'Policy Characteristics'!$C:$C,0))),"",INDEX('Policy Characteristics'!K:K,MATCH($C1165,'Policy Characteristics'!$C:$C,0)))</f>
        <v>architectural-design.html#rnd</v>
      </c>
      <c r="R1165" s="272" t="str">
        <f>IF(ISBLANK(INDEX('Policy Characteristics'!L:L,MATCH($C1165,'Policy Characteristics'!$C:$C,0))),"",INDEX('Policy Characteristics'!L:L,MATCH($C1165,'Policy Characteristics'!$C:$C,0)))</f>
        <v>research-and-development.html</v>
      </c>
    </row>
    <row r="1166" spans="1:18" x14ac:dyDescent="0.25">
      <c r="A1166" s="272" t="str">
        <f>IF(ISBLANK(INDEX('Policy Characteristics'!A:A,MATCH($C1166,'Policy Characteristics'!$C:$C,0))),"",INDEX('Policy Characteristics'!A:A,MATCH($C1166,'Policy Characteristics'!$C:$C,0)))</f>
        <v>Research and Development</v>
      </c>
      <c r="B1166" s="272" t="str">
        <f>IF(ISBLANK(INDEX('Policy Characteristics'!B:B,MATCH($C1166,'Policy Characteristics'!$C:$C,0))),"",INDEX('Policy Characteristics'!B:B,MATCH($C1166,'Policy Characteristics'!$C:$C,0)))</f>
        <v>Fuel Use Reduction</v>
      </c>
      <c r="C1166" s="274" t="str">
        <f t="shared" si="64"/>
        <v>RnD Industry Fuel Use Perc Reduction</v>
      </c>
      <c r="D1166" t="s">
        <v>3205</v>
      </c>
      <c r="E1166" s="44"/>
      <c r="F1166" s="6" t="s">
        <v>3240</v>
      </c>
      <c r="G1166" s="44"/>
      <c r="H1166" s="43">
        <v>1503</v>
      </c>
      <c r="I1166" s="44" t="s">
        <v>45</v>
      </c>
      <c r="J1166" s="274" t="str">
        <f>IF(ISBLANK(INDEX('Policy Characteristics'!D:D,MATCH($C1166,'Policy Characteristics'!$C:$C,0))),"",INDEX('Policy Characteristics'!D:D,MATCH($C1166,'Policy Characteristics'!$C:$C,0)))</f>
        <v>R&amp;D Fuel Use Reductions</v>
      </c>
      <c r="K1166" s="272" t="str">
        <f>IF(ISBLANK(INDEX('Policy Characteristics'!E:E,MATCH($C1166,'Policy Characteristics'!$C:$C,0))),"",INDEX('Policy Characteristics'!E:E,MATCH($C1166,'Policy Characteristics'!$C:$C,0)))</f>
        <v>RnD industry fuel use reduction</v>
      </c>
      <c r="L1166" s="285">
        <f>IF(ISBLANK(INDEX('Policy Characteristics'!F:F,MATCH($C1166,'Policy Characteristics'!$C:$C,0))),"",INDEX('Policy Characteristics'!F:F,MATCH($C1166,'Policy Characteristics'!$C:$C,0)))</f>
        <v>0</v>
      </c>
      <c r="M1166" s="285">
        <f>IF(ISBLANK(INDEX('Policy Characteristics'!G:G,MATCH($C1166,'Policy Characteristics'!$C:$C,0))),"",INDEX('Policy Characteristics'!G:G,MATCH($C1166,'Policy Characteristics'!$C:$C,0)))</f>
        <v>0.4</v>
      </c>
      <c r="N1166" s="285">
        <f>IF(ISBLANK(INDEX('Policy Characteristics'!H:H,MATCH($C1166,'Policy Characteristics'!$C:$C,0))),"",INDEX('Policy Characteristics'!H:H,MATCH($C1166,'Policy Characteristics'!$C:$C,0)))</f>
        <v>0.01</v>
      </c>
      <c r="O1166" s="272" t="str">
        <f>IF(ISBLANK(INDEX('Policy Characteristics'!I:I,MATCH($C1166,'Policy Characteristics'!$C:$C,0))),"",INDEX('Policy Characteristics'!I:I,MATCH($C1166,'Policy Characteristics'!$C:$C,0)))</f>
        <v>% reduction in fuel use</v>
      </c>
      <c r="P1166" s="272"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272" t="str">
        <f>IF(ISBLANK(INDEX('Policy Characteristics'!K:K,MATCH($C1166,'Policy Characteristics'!$C:$C,0))),"",INDEX('Policy Characteristics'!K:K,MATCH($C1166,'Policy Characteristics'!$C:$C,0)))</f>
        <v>architectural-design.html#rnd</v>
      </c>
      <c r="R1166" s="272" t="str">
        <f>IF(ISBLANK(INDEX('Policy Characteristics'!L:L,MATCH($C1166,'Policy Characteristics'!$C:$C,0))),"",INDEX('Policy Characteristics'!L:L,MATCH($C1166,'Policy Characteristics'!$C:$C,0)))</f>
        <v>research-and-development.html</v>
      </c>
    </row>
    <row r="1167" spans="1:18" x14ac:dyDescent="0.25">
      <c r="A1167" s="272" t="str">
        <f>IF(ISBLANK(INDEX('Policy Characteristics'!A:A,MATCH($C1167,'Policy Characteristics'!$C:$C,0))),"",INDEX('Policy Characteristics'!A:A,MATCH($C1167,'Policy Characteristics'!$C:$C,0)))</f>
        <v>Research and Development</v>
      </c>
      <c r="B1167" s="272" t="str">
        <f>IF(ISBLANK(INDEX('Policy Characteristics'!B:B,MATCH($C1167,'Policy Characteristics'!$C:$C,0))),"",INDEX('Policy Characteristics'!B:B,MATCH($C1167,'Policy Characteristics'!$C:$C,0)))</f>
        <v>Fuel Use Reduction</v>
      </c>
      <c r="C1167" s="274" t="str">
        <f t="shared" si="64"/>
        <v>RnD Industry Fuel Use Perc Reduction</v>
      </c>
      <c r="D1167" t="s">
        <v>3206</v>
      </c>
      <c r="E1167" s="44"/>
      <c r="F1167" s="6" t="s">
        <v>3241</v>
      </c>
      <c r="G1167" s="44"/>
      <c r="H1167" s="43">
        <v>1504</v>
      </c>
      <c r="I1167" s="44" t="s">
        <v>45</v>
      </c>
      <c r="J1167" s="274" t="str">
        <f>IF(ISBLANK(INDEX('Policy Characteristics'!D:D,MATCH($C1167,'Policy Characteristics'!$C:$C,0))),"",INDEX('Policy Characteristics'!D:D,MATCH($C1167,'Policy Characteristics'!$C:$C,0)))</f>
        <v>R&amp;D Fuel Use Reductions</v>
      </c>
      <c r="K1167" s="272" t="str">
        <f>IF(ISBLANK(INDEX('Policy Characteristics'!E:E,MATCH($C1167,'Policy Characteristics'!$C:$C,0))),"",INDEX('Policy Characteristics'!E:E,MATCH($C1167,'Policy Characteristics'!$C:$C,0)))</f>
        <v>RnD industry fuel use reduction</v>
      </c>
      <c r="L1167" s="285">
        <f>IF(ISBLANK(INDEX('Policy Characteristics'!F:F,MATCH($C1167,'Policy Characteristics'!$C:$C,0))),"",INDEX('Policy Characteristics'!F:F,MATCH($C1167,'Policy Characteristics'!$C:$C,0)))</f>
        <v>0</v>
      </c>
      <c r="M1167" s="285">
        <f>IF(ISBLANK(INDEX('Policy Characteristics'!G:G,MATCH($C1167,'Policy Characteristics'!$C:$C,0))),"",INDEX('Policy Characteristics'!G:G,MATCH($C1167,'Policy Characteristics'!$C:$C,0)))</f>
        <v>0.4</v>
      </c>
      <c r="N1167" s="285">
        <f>IF(ISBLANK(INDEX('Policy Characteristics'!H:H,MATCH($C1167,'Policy Characteristics'!$C:$C,0))),"",INDEX('Policy Characteristics'!H:H,MATCH($C1167,'Policy Characteristics'!$C:$C,0)))</f>
        <v>0.01</v>
      </c>
      <c r="O1167" s="272" t="str">
        <f>IF(ISBLANK(INDEX('Policy Characteristics'!I:I,MATCH($C1167,'Policy Characteristics'!$C:$C,0))),"",INDEX('Policy Characteristics'!I:I,MATCH($C1167,'Policy Characteristics'!$C:$C,0)))</f>
        <v>% reduction in fuel use</v>
      </c>
      <c r="P1167" s="272"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272" t="str">
        <f>IF(ISBLANK(INDEX('Policy Characteristics'!K:K,MATCH($C1167,'Policy Characteristics'!$C:$C,0))),"",INDEX('Policy Characteristics'!K:K,MATCH($C1167,'Policy Characteristics'!$C:$C,0)))</f>
        <v>architectural-design.html#rnd</v>
      </c>
      <c r="R1167" s="272" t="str">
        <f>IF(ISBLANK(INDEX('Policy Characteristics'!L:L,MATCH($C1167,'Policy Characteristics'!$C:$C,0))),"",INDEX('Policy Characteristics'!L:L,MATCH($C1167,'Policy Characteristics'!$C:$C,0)))</f>
        <v>research-and-development.html</v>
      </c>
    </row>
    <row r="1168" spans="1:18" x14ac:dyDescent="0.25">
      <c r="A1168" s="272" t="str">
        <f>IF(ISBLANK(INDEX('Policy Characteristics'!A:A,MATCH($C1168,'Policy Characteristics'!$C:$C,0))),"",INDEX('Policy Characteristics'!A:A,MATCH($C1168,'Policy Characteristics'!$C:$C,0)))</f>
        <v>Research and Development</v>
      </c>
      <c r="B1168" s="272" t="str">
        <f>IF(ISBLANK(INDEX('Policy Characteristics'!B:B,MATCH($C1168,'Policy Characteristics'!$C:$C,0))),"",INDEX('Policy Characteristics'!B:B,MATCH($C1168,'Policy Characteristics'!$C:$C,0)))</f>
        <v>Fuel Use Reduction</v>
      </c>
      <c r="C1168" s="274" t="str">
        <f t="shared" si="64"/>
        <v>RnD Industry Fuel Use Perc Reduction</v>
      </c>
      <c r="D1168" t="s">
        <v>3207</v>
      </c>
      <c r="E1168" s="44"/>
      <c r="F1168" s="6" t="s">
        <v>3242</v>
      </c>
      <c r="G1168" s="44"/>
      <c r="H1168" s="43">
        <v>1505</v>
      </c>
      <c r="I1168" s="44" t="s">
        <v>45</v>
      </c>
      <c r="J1168" s="274" t="str">
        <f>IF(ISBLANK(INDEX('Policy Characteristics'!D:D,MATCH($C1168,'Policy Characteristics'!$C:$C,0))),"",INDEX('Policy Characteristics'!D:D,MATCH($C1168,'Policy Characteristics'!$C:$C,0)))</f>
        <v>R&amp;D Fuel Use Reductions</v>
      </c>
      <c r="K1168" s="272" t="str">
        <f>IF(ISBLANK(INDEX('Policy Characteristics'!E:E,MATCH($C1168,'Policy Characteristics'!$C:$C,0))),"",INDEX('Policy Characteristics'!E:E,MATCH($C1168,'Policy Characteristics'!$C:$C,0)))</f>
        <v>RnD industry fuel use reduction</v>
      </c>
      <c r="L1168" s="285">
        <f>IF(ISBLANK(INDEX('Policy Characteristics'!F:F,MATCH($C1168,'Policy Characteristics'!$C:$C,0))),"",INDEX('Policy Characteristics'!F:F,MATCH($C1168,'Policy Characteristics'!$C:$C,0)))</f>
        <v>0</v>
      </c>
      <c r="M1168" s="285">
        <f>IF(ISBLANK(INDEX('Policy Characteristics'!G:G,MATCH($C1168,'Policy Characteristics'!$C:$C,0))),"",INDEX('Policy Characteristics'!G:G,MATCH($C1168,'Policy Characteristics'!$C:$C,0)))</f>
        <v>0.4</v>
      </c>
      <c r="N1168" s="285">
        <f>IF(ISBLANK(INDEX('Policy Characteristics'!H:H,MATCH($C1168,'Policy Characteristics'!$C:$C,0))),"",INDEX('Policy Characteristics'!H:H,MATCH($C1168,'Policy Characteristics'!$C:$C,0)))</f>
        <v>0.01</v>
      </c>
      <c r="O1168" s="272" t="str">
        <f>IF(ISBLANK(INDEX('Policy Characteristics'!I:I,MATCH($C1168,'Policy Characteristics'!$C:$C,0))),"",INDEX('Policy Characteristics'!I:I,MATCH($C1168,'Policy Characteristics'!$C:$C,0)))</f>
        <v>% reduction in fuel use</v>
      </c>
      <c r="P1168" s="272"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272" t="str">
        <f>IF(ISBLANK(INDEX('Policy Characteristics'!K:K,MATCH($C1168,'Policy Characteristics'!$C:$C,0))),"",INDEX('Policy Characteristics'!K:K,MATCH($C1168,'Policy Characteristics'!$C:$C,0)))</f>
        <v>architectural-design.html#rnd</v>
      </c>
      <c r="R1168" s="272" t="str">
        <f>IF(ISBLANK(INDEX('Policy Characteristics'!L:L,MATCH($C1168,'Policy Characteristics'!$C:$C,0))),"",INDEX('Policy Characteristics'!L:L,MATCH($C1168,'Policy Characteristics'!$C:$C,0)))</f>
        <v>research-and-development.html</v>
      </c>
    </row>
    <row r="1169" spans="1:18" x14ac:dyDescent="0.25">
      <c r="A1169" s="272" t="str">
        <f>IF(ISBLANK(INDEX('Policy Characteristics'!A:A,MATCH($C1169,'Policy Characteristics'!$C:$C,0))),"",INDEX('Policy Characteristics'!A:A,MATCH($C1169,'Policy Characteristics'!$C:$C,0)))</f>
        <v>Research and Development</v>
      </c>
      <c r="B1169" s="272" t="str">
        <f>IF(ISBLANK(INDEX('Policy Characteristics'!B:B,MATCH($C1169,'Policy Characteristics'!$C:$C,0))),"",INDEX('Policy Characteristics'!B:B,MATCH($C1169,'Policy Characteristics'!$C:$C,0)))</f>
        <v>Fuel Use Reduction</v>
      </c>
      <c r="C1169" s="274" t="str">
        <f t="shared" si="64"/>
        <v>RnD Industry Fuel Use Perc Reduction</v>
      </c>
      <c r="D1169" t="s">
        <v>3208</v>
      </c>
      <c r="E1169" s="44"/>
      <c r="F1169" s="6" t="s">
        <v>3243</v>
      </c>
      <c r="G1169" s="44"/>
      <c r="H1169" s="43">
        <v>1506</v>
      </c>
      <c r="I1169" s="44" t="s">
        <v>45</v>
      </c>
      <c r="J1169" s="274" t="str">
        <f>IF(ISBLANK(INDEX('Policy Characteristics'!D:D,MATCH($C1169,'Policy Characteristics'!$C:$C,0))),"",INDEX('Policy Characteristics'!D:D,MATCH($C1169,'Policy Characteristics'!$C:$C,0)))</f>
        <v>R&amp;D Fuel Use Reductions</v>
      </c>
      <c r="K1169" s="272" t="str">
        <f>IF(ISBLANK(INDEX('Policy Characteristics'!E:E,MATCH($C1169,'Policy Characteristics'!$C:$C,0))),"",INDEX('Policy Characteristics'!E:E,MATCH($C1169,'Policy Characteristics'!$C:$C,0)))</f>
        <v>RnD industry fuel use reduction</v>
      </c>
      <c r="L1169" s="285">
        <f>IF(ISBLANK(INDEX('Policy Characteristics'!F:F,MATCH($C1169,'Policy Characteristics'!$C:$C,0))),"",INDEX('Policy Characteristics'!F:F,MATCH($C1169,'Policy Characteristics'!$C:$C,0)))</f>
        <v>0</v>
      </c>
      <c r="M1169" s="285">
        <f>IF(ISBLANK(INDEX('Policy Characteristics'!G:G,MATCH($C1169,'Policy Characteristics'!$C:$C,0))),"",INDEX('Policy Characteristics'!G:G,MATCH($C1169,'Policy Characteristics'!$C:$C,0)))</f>
        <v>0.4</v>
      </c>
      <c r="N1169" s="285">
        <f>IF(ISBLANK(INDEX('Policy Characteristics'!H:H,MATCH($C1169,'Policy Characteristics'!$C:$C,0))),"",INDEX('Policy Characteristics'!H:H,MATCH($C1169,'Policy Characteristics'!$C:$C,0)))</f>
        <v>0.01</v>
      </c>
      <c r="O1169" s="272" t="str">
        <f>IF(ISBLANK(INDEX('Policy Characteristics'!I:I,MATCH($C1169,'Policy Characteristics'!$C:$C,0))),"",INDEX('Policy Characteristics'!I:I,MATCH($C1169,'Policy Characteristics'!$C:$C,0)))</f>
        <v>% reduction in fuel use</v>
      </c>
      <c r="P1169" s="272"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272" t="str">
        <f>IF(ISBLANK(INDEX('Policy Characteristics'!K:K,MATCH($C1169,'Policy Characteristics'!$C:$C,0))),"",INDEX('Policy Characteristics'!K:K,MATCH($C1169,'Policy Characteristics'!$C:$C,0)))</f>
        <v>architectural-design.html#rnd</v>
      </c>
      <c r="R1169" s="272" t="str">
        <f>IF(ISBLANK(INDEX('Policy Characteristics'!L:L,MATCH($C1169,'Policy Characteristics'!$C:$C,0))),"",INDEX('Policy Characteristics'!L:L,MATCH($C1169,'Policy Characteristics'!$C:$C,0)))</f>
        <v>research-and-development.html</v>
      </c>
    </row>
    <row r="1170" spans="1:18" x14ac:dyDescent="0.25">
      <c r="A1170" s="272" t="str">
        <f>IF(ISBLANK(INDEX('Policy Characteristics'!A:A,MATCH($C1170,'Policy Characteristics'!$C:$C,0))),"",INDEX('Policy Characteristics'!A:A,MATCH($C1170,'Policy Characteristics'!$C:$C,0)))</f>
        <v>Research and Development</v>
      </c>
      <c r="B1170" s="272" t="str">
        <f>IF(ISBLANK(INDEX('Policy Characteristics'!B:B,MATCH($C1170,'Policy Characteristics'!$C:$C,0))),"",INDEX('Policy Characteristics'!B:B,MATCH($C1170,'Policy Characteristics'!$C:$C,0)))</f>
        <v>Fuel Use Reduction</v>
      </c>
      <c r="C1170" s="274" t="str">
        <f t="shared" si="64"/>
        <v>RnD Industry Fuel Use Perc Reduction</v>
      </c>
      <c r="D1170" t="s">
        <v>3209</v>
      </c>
      <c r="E1170" s="44"/>
      <c r="F1170" s="6" t="s">
        <v>3244</v>
      </c>
      <c r="G1170" s="44"/>
      <c r="H1170" s="43">
        <v>1507</v>
      </c>
      <c r="I1170" s="44" t="s">
        <v>45</v>
      </c>
      <c r="J1170" s="274" t="str">
        <f>IF(ISBLANK(INDEX('Policy Characteristics'!D:D,MATCH($C1170,'Policy Characteristics'!$C:$C,0))),"",INDEX('Policy Characteristics'!D:D,MATCH($C1170,'Policy Characteristics'!$C:$C,0)))</f>
        <v>R&amp;D Fuel Use Reductions</v>
      </c>
      <c r="K1170" s="272" t="str">
        <f>IF(ISBLANK(INDEX('Policy Characteristics'!E:E,MATCH($C1170,'Policy Characteristics'!$C:$C,0))),"",INDEX('Policy Characteristics'!E:E,MATCH($C1170,'Policy Characteristics'!$C:$C,0)))</f>
        <v>RnD industry fuel use reduction</v>
      </c>
      <c r="L1170" s="285">
        <f>IF(ISBLANK(INDEX('Policy Characteristics'!F:F,MATCH($C1170,'Policy Characteristics'!$C:$C,0))),"",INDEX('Policy Characteristics'!F:F,MATCH($C1170,'Policy Characteristics'!$C:$C,0)))</f>
        <v>0</v>
      </c>
      <c r="M1170" s="285">
        <f>IF(ISBLANK(INDEX('Policy Characteristics'!G:G,MATCH($C1170,'Policy Characteristics'!$C:$C,0))),"",INDEX('Policy Characteristics'!G:G,MATCH($C1170,'Policy Characteristics'!$C:$C,0)))</f>
        <v>0.4</v>
      </c>
      <c r="N1170" s="285">
        <f>IF(ISBLANK(INDEX('Policy Characteristics'!H:H,MATCH($C1170,'Policy Characteristics'!$C:$C,0))),"",INDEX('Policy Characteristics'!H:H,MATCH($C1170,'Policy Characteristics'!$C:$C,0)))</f>
        <v>0.01</v>
      </c>
      <c r="O1170" s="272" t="str">
        <f>IF(ISBLANK(INDEX('Policy Characteristics'!I:I,MATCH($C1170,'Policy Characteristics'!$C:$C,0))),"",INDEX('Policy Characteristics'!I:I,MATCH($C1170,'Policy Characteristics'!$C:$C,0)))</f>
        <v>% reduction in fuel use</v>
      </c>
      <c r="P1170" s="272"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272" t="str">
        <f>IF(ISBLANK(INDEX('Policy Characteristics'!K:K,MATCH($C1170,'Policy Characteristics'!$C:$C,0))),"",INDEX('Policy Characteristics'!K:K,MATCH($C1170,'Policy Characteristics'!$C:$C,0)))</f>
        <v>architectural-design.html#rnd</v>
      </c>
      <c r="R1170" s="272" t="str">
        <f>IF(ISBLANK(INDEX('Policy Characteristics'!L:L,MATCH($C1170,'Policy Characteristics'!$C:$C,0))),"",INDEX('Policy Characteristics'!L:L,MATCH($C1170,'Policy Characteristics'!$C:$C,0)))</f>
        <v>research-and-development.html</v>
      </c>
    </row>
    <row r="1171" spans="1:18" x14ac:dyDescent="0.25">
      <c r="A1171" s="272" t="str">
        <f>IF(ISBLANK(INDEX('Policy Characteristics'!A:A,MATCH($C1171,'Policy Characteristics'!$C:$C,0))),"",INDEX('Policy Characteristics'!A:A,MATCH($C1171,'Policy Characteristics'!$C:$C,0)))</f>
        <v>Research and Development</v>
      </c>
      <c r="B1171" s="272" t="str">
        <f>IF(ISBLANK(INDEX('Policy Characteristics'!B:B,MATCH($C1171,'Policy Characteristics'!$C:$C,0))),"",INDEX('Policy Characteristics'!B:B,MATCH($C1171,'Policy Characteristics'!$C:$C,0)))</f>
        <v>Fuel Use Reduction</v>
      </c>
      <c r="C1171" s="274" t="str">
        <f t="shared" si="64"/>
        <v>RnD Industry Fuel Use Perc Reduction</v>
      </c>
      <c r="D1171" t="s">
        <v>3210</v>
      </c>
      <c r="E1171" s="44"/>
      <c r="F1171" s="6" t="s">
        <v>3245</v>
      </c>
      <c r="G1171" s="44"/>
      <c r="H1171" s="43">
        <v>1508</v>
      </c>
      <c r="I1171" s="44" t="s">
        <v>45</v>
      </c>
      <c r="J1171" s="274" t="str">
        <f>IF(ISBLANK(INDEX('Policy Characteristics'!D:D,MATCH($C1171,'Policy Characteristics'!$C:$C,0))),"",INDEX('Policy Characteristics'!D:D,MATCH($C1171,'Policy Characteristics'!$C:$C,0)))</f>
        <v>R&amp;D Fuel Use Reductions</v>
      </c>
      <c r="K1171" s="272" t="str">
        <f>IF(ISBLANK(INDEX('Policy Characteristics'!E:E,MATCH($C1171,'Policy Characteristics'!$C:$C,0))),"",INDEX('Policy Characteristics'!E:E,MATCH($C1171,'Policy Characteristics'!$C:$C,0)))</f>
        <v>RnD industry fuel use reduction</v>
      </c>
      <c r="L1171" s="285">
        <f>IF(ISBLANK(INDEX('Policy Characteristics'!F:F,MATCH($C1171,'Policy Characteristics'!$C:$C,0))),"",INDEX('Policy Characteristics'!F:F,MATCH($C1171,'Policy Characteristics'!$C:$C,0)))</f>
        <v>0</v>
      </c>
      <c r="M1171" s="285">
        <f>IF(ISBLANK(INDEX('Policy Characteristics'!G:G,MATCH($C1171,'Policy Characteristics'!$C:$C,0))),"",INDEX('Policy Characteristics'!G:G,MATCH($C1171,'Policy Characteristics'!$C:$C,0)))</f>
        <v>0.4</v>
      </c>
      <c r="N1171" s="285">
        <f>IF(ISBLANK(INDEX('Policy Characteristics'!H:H,MATCH($C1171,'Policy Characteristics'!$C:$C,0))),"",INDEX('Policy Characteristics'!H:H,MATCH($C1171,'Policy Characteristics'!$C:$C,0)))</f>
        <v>0.01</v>
      </c>
      <c r="O1171" s="272" t="str">
        <f>IF(ISBLANK(INDEX('Policy Characteristics'!I:I,MATCH($C1171,'Policy Characteristics'!$C:$C,0))),"",INDEX('Policy Characteristics'!I:I,MATCH($C1171,'Policy Characteristics'!$C:$C,0)))</f>
        <v>% reduction in fuel use</v>
      </c>
      <c r="P1171" s="272"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272" t="str">
        <f>IF(ISBLANK(INDEX('Policy Characteristics'!K:K,MATCH($C1171,'Policy Characteristics'!$C:$C,0))),"",INDEX('Policy Characteristics'!K:K,MATCH($C1171,'Policy Characteristics'!$C:$C,0)))</f>
        <v>architectural-design.html#rnd</v>
      </c>
      <c r="R1171" s="272" t="str">
        <f>IF(ISBLANK(INDEX('Policy Characteristics'!L:L,MATCH($C1171,'Policy Characteristics'!$C:$C,0))),"",INDEX('Policy Characteristics'!L:L,MATCH($C1171,'Policy Characteristics'!$C:$C,0)))</f>
        <v>research-and-development.html</v>
      </c>
    </row>
    <row r="1172" spans="1:18" x14ac:dyDescent="0.25">
      <c r="A1172" s="272" t="str">
        <f>IF(ISBLANK(INDEX('Policy Characteristics'!A:A,MATCH($C1172,'Policy Characteristics'!$C:$C,0))),"",INDEX('Policy Characteristics'!A:A,MATCH($C1172,'Policy Characteristics'!$C:$C,0)))</f>
        <v>Research and Development</v>
      </c>
      <c r="B1172" s="272" t="str">
        <f>IF(ISBLANK(INDEX('Policy Characteristics'!B:B,MATCH($C1172,'Policy Characteristics'!$C:$C,0))),"",INDEX('Policy Characteristics'!B:B,MATCH($C1172,'Policy Characteristics'!$C:$C,0)))</f>
        <v>Fuel Use Reduction</v>
      </c>
      <c r="C1172" s="274" t="str">
        <f t="shared" si="64"/>
        <v>RnD Industry Fuel Use Perc Reduction</v>
      </c>
      <c r="D1172" t="s">
        <v>3211</v>
      </c>
      <c r="E1172" s="44"/>
      <c r="F1172" s="6" t="s">
        <v>3246</v>
      </c>
      <c r="G1172" s="44"/>
      <c r="H1172" s="43">
        <v>1509</v>
      </c>
      <c r="I1172" s="44" t="s">
        <v>45</v>
      </c>
      <c r="J1172" s="274" t="str">
        <f>IF(ISBLANK(INDEX('Policy Characteristics'!D:D,MATCH($C1172,'Policy Characteristics'!$C:$C,0))),"",INDEX('Policy Characteristics'!D:D,MATCH($C1172,'Policy Characteristics'!$C:$C,0)))</f>
        <v>R&amp;D Fuel Use Reductions</v>
      </c>
      <c r="K1172" s="272" t="str">
        <f>IF(ISBLANK(INDEX('Policy Characteristics'!E:E,MATCH($C1172,'Policy Characteristics'!$C:$C,0))),"",INDEX('Policy Characteristics'!E:E,MATCH($C1172,'Policy Characteristics'!$C:$C,0)))</f>
        <v>RnD industry fuel use reduction</v>
      </c>
      <c r="L1172" s="285">
        <f>IF(ISBLANK(INDEX('Policy Characteristics'!F:F,MATCH($C1172,'Policy Characteristics'!$C:$C,0))),"",INDEX('Policy Characteristics'!F:F,MATCH($C1172,'Policy Characteristics'!$C:$C,0)))</f>
        <v>0</v>
      </c>
      <c r="M1172" s="285">
        <f>IF(ISBLANK(INDEX('Policy Characteristics'!G:G,MATCH($C1172,'Policy Characteristics'!$C:$C,0))),"",INDEX('Policy Characteristics'!G:G,MATCH($C1172,'Policy Characteristics'!$C:$C,0)))</f>
        <v>0.4</v>
      </c>
      <c r="N1172" s="285">
        <f>IF(ISBLANK(INDEX('Policy Characteristics'!H:H,MATCH($C1172,'Policy Characteristics'!$C:$C,0))),"",INDEX('Policy Characteristics'!H:H,MATCH($C1172,'Policy Characteristics'!$C:$C,0)))</f>
        <v>0.01</v>
      </c>
      <c r="O1172" s="272" t="str">
        <f>IF(ISBLANK(INDEX('Policy Characteristics'!I:I,MATCH($C1172,'Policy Characteristics'!$C:$C,0))),"",INDEX('Policy Characteristics'!I:I,MATCH($C1172,'Policy Characteristics'!$C:$C,0)))</f>
        <v>% reduction in fuel use</v>
      </c>
      <c r="P1172" s="272"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272" t="str">
        <f>IF(ISBLANK(INDEX('Policy Characteristics'!K:K,MATCH($C1172,'Policy Characteristics'!$C:$C,0))),"",INDEX('Policy Characteristics'!K:K,MATCH($C1172,'Policy Characteristics'!$C:$C,0)))</f>
        <v>architectural-design.html#rnd</v>
      </c>
      <c r="R1172" s="272" t="str">
        <f>IF(ISBLANK(INDEX('Policy Characteristics'!L:L,MATCH($C1172,'Policy Characteristics'!$C:$C,0))),"",INDEX('Policy Characteristics'!L:L,MATCH($C1172,'Policy Characteristics'!$C:$C,0)))</f>
        <v>research-and-development.html</v>
      </c>
    </row>
    <row r="1173" spans="1:18" x14ac:dyDescent="0.25">
      <c r="A1173" s="272" t="str">
        <f>IF(ISBLANK(INDEX('Policy Characteristics'!A:A,MATCH($C1173,'Policy Characteristics'!$C:$C,0))),"",INDEX('Policy Characteristics'!A:A,MATCH($C1173,'Policy Characteristics'!$C:$C,0)))</f>
        <v>Research and Development</v>
      </c>
      <c r="B1173" s="272" t="str">
        <f>IF(ISBLANK(INDEX('Policy Characteristics'!B:B,MATCH($C1173,'Policy Characteristics'!$C:$C,0))),"",INDEX('Policy Characteristics'!B:B,MATCH($C1173,'Policy Characteristics'!$C:$C,0)))</f>
        <v>Fuel Use Reduction</v>
      </c>
      <c r="C1173" s="274" t="str">
        <f t="shared" si="64"/>
        <v>RnD Industry Fuel Use Perc Reduction</v>
      </c>
      <c r="D1173" t="s">
        <v>3212</v>
      </c>
      <c r="E1173" s="44"/>
      <c r="F1173" s="6" t="s">
        <v>3247</v>
      </c>
      <c r="G1173" s="44"/>
      <c r="H1173" s="43">
        <v>1510</v>
      </c>
      <c r="I1173" s="44" t="s">
        <v>45</v>
      </c>
      <c r="J1173" s="274" t="str">
        <f>IF(ISBLANK(INDEX('Policy Characteristics'!D:D,MATCH($C1173,'Policy Characteristics'!$C:$C,0))),"",INDEX('Policy Characteristics'!D:D,MATCH($C1173,'Policy Characteristics'!$C:$C,0)))</f>
        <v>R&amp;D Fuel Use Reductions</v>
      </c>
      <c r="K1173" s="272" t="str">
        <f>IF(ISBLANK(INDEX('Policy Characteristics'!E:E,MATCH($C1173,'Policy Characteristics'!$C:$C,0))),"",INDEX('Policy Characteristics'!E:E,MATCH($C1173,'Policy Characteristics'!$C:$C,0)))</f>
        <v>RnD industry fuel use reduction</v>
      </c>
      <c r="L1173" s="285">
        <f>IF(ISBLANK(INDEX('Policy Characteristics'!F:F,MATCH($C1173,'Policy Characteristics'!$C:$C,0))),"",INDEX('Policy Characteristics'!F:F,MATCH($C1173,'Policy Characteristics'!$C:$C,0)))</f>
        <v>0</v>
      </c>
      <c r="M1173" s="285">
        <f>IF(ISBLANK(INDEX('Policy Characteristics'!G:G,MATCH($C1173,'Policy Characteristics'!$C:$C,0))),"",INDEX('Policy Characteristics'!G:G,MATCH($C1173,'Policy Characteristics'!$C:$C,0)))</f>
        <v>0.4</v>
      </c>
      <c r="N1173" s="285">
        <f>IF(ISBLANK(INDEX('Policy Characteristics'!H:H,MATCH($C1173,'Policy Characteristics'!$C:$C,0))),"",INDEX('Policy Characteristics'!H:H,MATCH($C1173,'Policy Characteristics'!$C:$C,0)))</f>
        <v>0.01</v>
      </c>
      <c r="O1173" s="272" t="str">
        <f>IF(ISBLANK(INDEX('Policy Characteristics'!I:I,MATCH($C1173,'Policy Characteristics'!$C:$C,0))),"",INDEX('Policy Characteristics'!I:I,MATCH($C1173,'Policy Characteristics'!$C:$C,0)))</f>
        <v>% reduction in fuel use</v>
      </c>
      <c r="P1173" s="272"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272" t="str">
        <f>IF(ISBLANK(INDEX('Policy Characteristics'!K:K,MATCH($C1173,'Policy Characteristics'!$C:$C,0))),"",INDEX('Policy Characteristics'!K:K,MATCH($C1173,'Policy Characteristics'!$C:$C,0)))</f>
        <v>architectural-design.html#rnd</v>
      </c>
      <c r="R1173" s="272" t="str">
        <f>IF(ISBLANK(INDEX('Policy Characteristics'!L:L,MATCH($C1173,'Policy Characteristics'!$C:$C,0))),"",INDEX('Policy Characteristics'!L:L,MATCH($C1173,'Policy Characteristics'!$C:$C,0)))</f>
        <v>research-and-development.html</v>
      </c>
    </row>
    <row r="1174" spans="1:18" x14ac:dyDescent="0.25">
      <c r="A1174" s="272" t="str">
        <f>IF(ISBLANK(INDEX('Policy Characteristics'!A:A,MATCH($C1174,'Policy Characteristics'!$C:$C,0))),"",INDEX('Policy Characteristics'!A:A,MATCH($C1174,'Policy Characteristics'!$C:$C,0)))</f>
        <v>Research and Development</v>
      </c>
      <c r="B1174" s="272" t="str">
        <f>IF(ISBLANK(INDEX('Policy Characteristics'!B:B,MATCH($C1174,'Policy Characteristics'!$C:$C,0))),"",INDEX('Policy Characteristics'!B:B,MATCH($C1174,'Policy Characteristics'!$C:$C,0)))</f>
        <v>Fuel Use Reduction</v>
      </c>
      <c r="C1174" s="274" t="str">
        <f t="shared" si="64"/>
        <v>RnD Industry Fuel Use Perc Reduction</v>
      </c>
      <c r="D1174" t="s">
        <v>3213</v>
      </c>
      <c r="E1174" s="44"/>
      <c r="F1174" s="6" t="s">
        <v>3248</v>
      </c>
      <c r="G1174" s="44"/>
      <c r="H1174" s="43">
        <v>1511</v>
      </c>
      <c r="I1174" s="44" t="s">
        <v>45</v>
      </c>
      <c r="J1174" s="274" t="str">
        <f>IF(ISBLANK(INDEX('Policy Characteristics'!D:D,MATCH($C1174,'Policy Characteristics'!$C:$C,0))),"",INDEX('Policy Characteristics'!D:D,MATCH($C1174,'Policy Characteristics'!$C:$C,0)))</f>
        <v>R&amp;D Fuel Use Reductions</v>
      </c>
      <c r="K1174" s="272" t="str">
        <f>IF(ISBLANK(INDEX('Policy Characteristics'!E:E,MATCH($C1174,'Policy Characteristics'!$C:$C,0))),"",INDEX('Policy Characteristics'!E:E,MATCH($C1174,'Policy Characteristics'!$C:$C,0)))</f>
        <v>RnD industry fuel use reduction</v>
      </c>
      <c r="L1174" s="285">
        <f>IF(ISBLANK(INDEX('Policy Characteristics'!F:F,MATCH($C1174,'Policy Characteristics'!$C:$C,0))),"",INDEX('Policy Characteristics'!F:F,MATCH($C1174,'Policy Characteristics'!$C:$C,0)))</f>
        <v>0</v>
      </c>
      <c r="M1174" s="285">
        <f>IF(ISBLANK(INDEX('Policy Characteristics'!G:G,MATCH($C1174,'Policy Characteristics'!$C:$C,0))),"",INDEX('Policy Characteristics'!G:G,MATCH($C1174,'Policy Characteristics'!$C:$C,0)))</f>
        <v>0.4</v>
      </c>
      <c r="N1174" s="285">
        <f>IF(ISBLANK(INDEX('Policy Characteristics'!H:H,MATCH($C1174,'Policy Characteristics'!$C:$C,0))),"",INDEX('Policy Characteristics'!H:H,MATCH($C1174,'Policy Characteristics'!$C:$C,0)))</f>
        <v>0.01</v>
      </c>
      <c r="O1174" s="272" t="str">
        <f>IF(ISBLANK(INDEX('Policy Characteristics'!I:I,MATCH($C1174,'Policy Characteristics'!$C:$C,0))),"",INDEX('Policy Characteristics'!I:I,MATCH($C1174,'Policy Characteristics'!$C:$C,0)))</f>
        <v>% reduction in fuel use</v>
      </c>
      <c r="P1174" s="272"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272" t="str">
        <f>IF(ISBLANK(INDEX('Policy Characteristics'!K:K,MATCH($C1174,'Policy Characteristics'!$C:$C,0))),"",INDEX('Policy Characteristics'!K:K,MATCH($C1174,'Policy Characteristics'!$C:$C,0)))</f>
        <v>architectural-design.html#rnd</v>
      </c>
      <c r="R1174" s="272" t="str">
        <f>IF(ISBLANK(INDEX('Policy Characteristics'!L:L,MATCH($C1174,'Policy Characteristics'!$C:$C,0))),"",INDEX('Policy Characteristics'!L:L,MATCH($C1174,'Policy Characteristics'!$C:$C,0)))</f>
        <v>research-and-development.html</v>
      </c>
    </row>
    <row r="1175" spans="1:18" x14ac:dyDescent="0.25">
      <c r="A1175" s="272" t="str">
        <f>IF(ISBLANK(INDEX('Policy Characteristics'!A:A,MATCH($C1175,'Policy Characteristics'!$C:$C,0))),"",INDEX('Policy Characteristics'!A:A,MATCH($C1175,'Policy Characteristics'!$C:$C,0)))</f>
        <v>Research and Development</v>
      </c>
      <c r="B1175" s="272" t="str">
        <f>IF(ISBLANK(INDEX('Policy Characteristics'!B:B,MATCH($C1175,'Policy Characteristics'!$C:$C,0))),"",INDEX('Policy Characteristics'!B:B,MATCH($C1175,'Policy Characteristics'!$C:$C,0)))</f>
        <v>Fuel Use Reduction</v>
      </c>
      <c r="C1175" s="275" t="s">
        <v>315</v>
      </c>
      <c r="D1175" s="44" t="s">
        <v>2273</v>
      </c>
      <c r="E1175" s="44"/>
      <c r="F1175" s="44" t="s">
        <v>498</v>
      </c>
      <c r="G1175" s="44"/>
      <c r="H1175" s="43">
        <v>133</v>
      </c>
      <c r="I1175" s="44" t="s">
        <v>45</v>
      </c>
      <c r="J1175" s="274" t="str">
        <f>IF(ISBLANK(INDEX('Policy Characteristics'!D:D,MATCH($C1175,'Policy Characteristics'!$C:$C,0))),"",INDEX('Policy Characteristics'!D:D,MATCH($C1175,'Policy Characteristics'!$C:$C,0)))</f>
        <v>R&amp;D Fuel Use Reductions</v>
      </c>
      <c r="K1175" s="272" t="str">
        <f>IF(ISBLANK(INDEX('Policy Characteristics'!E:E,MATCH($C1175,'Policy Characteristics'!$C:$C,0))),"",INDEX('Policy Characteristics'!E:E,MATCH($C1175,'Policy Characteristics'!$C:$C,0)))</f>
        <v>RnD transportation fuel use reduction</v>
      </c>
      <c r="L1175" s="285">
        <f>IF(ISBLANK(INDEX('Policy Characteristics'!F:F,MATCH($C1175,'Policy Characteristics'!$C:$C,0))),"",INDEX('Policy Characteristics'!F:F,MATCH($C1175,'Policy Characteristics'!$C:$C,0)))</f>
        <v>0</v>
      </c>
      <c r="M1175" s="285">
        <f>IF(ISBLANK(INDEX('Policy Characteristics'!G:G,MATCH($C1175,'Policy Characteristics'!$C:$C,0))),"",INDEX('Policy Characteristics'!G:G,MATCH($C1175,'Policy Characteristics'!$C:$C,0)))</f>
        <v>0.4</v>
      </c>
      <c r="N1175" s="285">
        <f>IF(ISBLANK(INDEX('Policy Characteristics'!H:H,MATCH($C1175,'Policy Characteristics'!$C:$C,0))),"",INDEX('Policy Characteristics'!H:H,MATCH($C1175,'Policy Characteristics'!$C:$C,0)))</f>
        <v>0.01</v>
      </c>
      <c r="O1175" s="272" t="str">
        <f>IF(ISBLANK(INDEX('Policy Characteristics'!I:I,MATCH($C1175,'Policy Characteristics'!$C:$C,0))),"",INDEX('Policy Characteristics'!I:I,MATCH($C1175,'Policy Characteristics'!$C:$C,0)))</f>
        <v>% reduction in fuel use</v>
      </c>
      <c r="P1175" s="272"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272" t="str">
        <f>IF(ISBLANK(INDEX('Policy Characteristics'!K:K,MATCH($C1175,'Policy Characteristics'!$C:$C,0))),"",INDEX('Policy Characteristics'!K:K,MATCH($C1175,'Policy Characteristics'!$C:$C,0)))</f>
        <v>architectural-design.html#rnd</v>
      </c>
      <c r="R1175" s="272" t="str">
        <f>IF(ISBLANK(INDEX('Policy Characteristics'!L:L,MATCH($C1175,'Policy Characteristics'!$C:$C,0))),"",INDEX('Policy Characteristics'!L:L,MATCH($C1175,'Policy Characteristics'!$C:$C,0)))</f>
        <v>research-and-development.html</v>
      </c>
    </row>
    <row r="1176" spans="1:18" x14ac:dyDescent="0.25">
      <c r="A1176" s="272" t="str">
        <f>IF(ISBLANK(INDEX('Policy Characteristics'!A:A,MATCH($C1176,'Policy Characteristics'!$C:$C,0))),"",INDEX('Policy Characteristics'!A:A,MATCH($C1176,'Policy Characteristics'!$C:$C,0)))</f>
        <v>Research and Development</v>
      </c>
      <c r="B1176" s="272" t="str">
        <f>IF(ISBLANK(INDEX('Policy Characteristics'!B:B,MATCH($C1176,'Policy Characteristics'!$C:$C,0))),"",INDEX('Policy Characteristics'!B:B,MATCH($C1176,'Policy Characteristics'!$C:$C,0)))</f>
        <v>Fuel Use Reduction</v>
      </c>
      <c r="C1176" s="274" t="str">
        <f t="shared" ref="C1176:C1181" si="65">C$1175</f>
        <v>RnD Transportation Fuel Use Perc Reduction</v>
      </c>
      <c r="D1176" s="44" t="s">
        <v>2274</v>
      </c>
      <c r="E1176" s="44"/>
      <c r="F1176" s="44" t="s">
        <v>499</v>
      </c>
      <c r="G1176" s="44"/>
      <c r="H1176" s="43">
        <v>134</v>
      </c>
      <c r="I1176" s="44" t="s">
        <v>45</v>
      </c>
      <c r="J1176" s="274" t="str">
        <f>IF(ISBLANK(INDEX('Policy Characteristics'!D:D,MATCH($C1176,'Policy Characteristics'!$C:$C,0))),"",INDEX('Policy Characteristics'!D:D,MATCH($C1176,'Policy Characteristics'!$C:$C,0)))</f>
        <v>R&amp;D Fuel Use Reductions</v>
      </c>
      <c r="K1176" s="272" t="str">
        <f>IF(ISBLANK(INDEX('Policy Characteristics'!E:E,MATCH($C1176,'Policy Characteristics'!$C:$C,0))),"",INDEX('Policy Characteristics'!E:E,MATCH($C1176,'Policy Characteristics'!$C:$C,0)))</f>
        <v>RnD transportation fuel use reduction</v>
      </c>
      <c r="L1176" s="285">
        <f>IF(ISBLANK(INDEX('Policy Characteristics'!F:F,MATCH($C1176,'Policy Characteristics'!$C:$C,0))),"",INDEX('Policy Characteristics'!F:F,MATCH($C1176,'Policy Characteristics'!$C:$C,0)))</f>
        <v>0</v>
      </c>
      <c r="M1176" s="285">
        <f>IF(ISBLANK(INDEX('Policy Characteristics'!G:G,MATCH($C1176,'Policy Characteristics'!$C:$C,0))),"",INDEX('Policy Characteristics'!G:G,MATCH($C1176,'Policy Characteristics'!$C:$C,0)))</f>
        <v>0.4</v>
      </c>
      <c r="N1176" s="285">
        <f>IF(ISBLANK(INDEX('Policy Characteristics'!H:H,MATCH($C1176,'Policy Characteristics'!$C:$C,0))),"",INDEX('Policy Characteristics'!H:H,MATCH($C1176,'Policy Characteristics'!$C:$C,0)))</f>
        <v>0.01</v>
      </c>
      <c r="O1176" s="272" t="str">
        <f>IF(ISBLANK(INDEX('Policy Characteristics'!I:I,MATCH($C1176,'Policy Characteristics'!$C:$C,0))),"",INDEX('Policy Characteristics'!I:I,MATCH($C1176,'Policy Characteristics'!$C:$C,0)))</f>
        <v>% reduction in fuel use</v>
      </c>
      <c r="P1176" s="272"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272" t="str">
        <f>IF(ISBLANK(INDEX('Policy Characteristics'!K:K,MATCH($C1176,'Policy Characteristics'!$C:$C,0))),"",INDEX('Policy Characteristics'!K:K,MATCH($C1176,'Policy Characteristics'!$C:$C,0)))</f>
        <v>architectural-design.html#rnd</v>
      </c>
      <c r="R1176" s="272" t="str">
        <f>IF(ISBLANK(INDEX('Policy Characteristics'!L:L,MATCH($C1176,'Policy Characteristics'!$C:$C,0))),"",INDEX('Policy Characteristics'!L:L,MATCH($C1176,'Policy Characteristics'!$C:$C,0)))</f>
        <v>research-and-development.html</v>
      </c>
    </row>
    <row r="1177" spans="1:18" x14ac:dyDescent="0.25">
      <c r="A1177" s="272" t="str">
        <f>IF(ISBLANK(INDEX('Policy Characteristics'!A:A,MATCH($C1177,'Policy Characteristics'!$C:$C,0))),"",INDEX('Policy Characteristics'!A:A,MATCH($C1177,'Policy Characteristics'!$C:$C,0)))</f>
        <v>Research and Development</v>
      </c>
      <c r="B1177" s="272" t="str">
        <f>IF(ISBLANK(INDEX('Policy Characteristics'!B:B,MATCH($C1177,'Policy Characteristics'!$C:$C,0))),"",INDEX('Policy Characteristics'!B:B,MATCH($C1177,'Policy Characteristics'!$C:$C,0)))</f>
        <v>Fuel Use Reduction</v>
      </c>
      <c r="C1177" s="274" t="str">
        <f t="shared" si="65"/>
        <v>RnD Transportation Fuel Use Perc Reduction</v>
      </c>
      <c r="D1177" s="44" t="s">
        <v>2275</v>
      </c>
      <c r="E1177" s="44"/>
      <c r="F1177" s="44" t="s">
        <v>500</v>
      </c>
      <c r="G1177" s="44"/>
      <c r="H1177" s="43">
        <v>135</v>
      </c>
      <c r="I1177" s="44" t="s">
        <v>45</v>
      </c>
      <c r="J1177" s="274" t="str">
        <f>IF(ISBLANK(INDEX('Policy Characteristics'!D:D,MATCH($C1177,'Policy Characteristics'!$C:$C,0))),"",INDEX('Policy Characteristics'!D:D,MATCH($C1177,'Policy Characteristics'!$C:$C,0)))</f>
        <v>R&amp;D Fuel Use Reductions</v>
      </c>
      <c r="K1177" s="272" t="str">
        <f>IF(ISBLANK(INDEX('Policy Characteristics'!E:E,MATCH($C1177,'Policy Characteristics'!$C:$C,0))),"",INDEX('Policy Characteristics'!E:E,MATCH($C1177,'Policy Characteristics'!$C:$C,0)))</f>
        <v>RnD transportation fuel use reduction</v>
      </c>
      <c r="L1177" s="285">
        <f>IF(ISBLANK(INDEX('Policy Characteristics'!F:F,MATCH($C1177,'Policy Characteristics'!$C:$C,0))),"",INDEX('Policy Characteristics'!F:F,MATCH($C1177,'Policy Characteristics'!$C:$C,0)))</f>
        <v>0</v>
      </c>
      <c r="M1177" s="285">
        <f>IF(ISBLANK(INDEX('Policy Characteristics'!G:G,MATCH($C1177,'Policy Characteristics'!$C:$C,0))),"",INDEX('Policy Characteristics'!G:G,MATCH($C1177,'Policy Characteristics'!$C:$C,0)))</f>
        <v>0.4</v>
      </c>
      <c r="N1177" s="285">
        <f>IF(ISBLANK(INDEX('Policy Characteristics'!H:H,MATCH($C1177,'Policy Characteristics'!$C:$C,0))),"",INDEX('Policy Characteristics'!H:H,MATCH($C1177,'Policy Characteristics'!$C:$C,0)))</f>
        <v>0.01</v>
      </c>
      <c r="O1177" s="272" t="str">
        <f>IF(ISBLANK(INDEX('Policy Characteristics'!I:I,MATCH($C1177,'Policy Characteristics'!$C:$C,0))),"",INDEX('Policy Characteristics'!I:I,MATCH($C1177,'Policy Characteristics'!$C:$C,0)))</f>
        <v>% reduction in fuel use</v>
      </c>
      <c r="P1177" s="272"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272" t="str">
        <f>IF(ISBLANK(INDEX('Policy Characteristics'!K:K,MATCH($C1177,'Policy Characteristics'!$C:$C,0))),"",INDEX('Policy Characteristics'!K:K,MATCH($C1177,'Policy Characteristics'!$C:$C,0)))</f>
        <v>architectural-design.html#rnd</v>
      </c>
      <c r="R1177" s="272" t="str">
        <f>IF(ISBLANK(INDEX('Policy Characteristics'!L:L,MATCH($C1177,'Policy Characteristics'!$C:$C,0))),"",INDEX('Policy Characteristics'!L:L,MATCH($C1177,'Policy Characteristics'!$C:$C,0)))</f>
        <v>research-and-development.html</v>
      </c>
    </row>
    <row r="1178" spans="1:18" x14ac:dyDescent="0.25">
      <c r="A1178" s="272" t="str">
        <f>IF(ISBLANK(INDEX('Policy Characteristics'!A:A,MATCH($C1178,'Policy Characteristics'!$C:$C,0))),"",INDEX('Policy Characteristics'!A:A,MATCH($C1178,'Policy Characteristics'!$C:$C,0)))</f>
        <v>Research and Development</v>
      </c>
      <c r="B1178" s="272" t="str">
        <f>IF(ISBLANK(INDEX('Policy Characteristics'!B:B,MATCH($C1178,'Policy Characteristics'!$C:$C,0))),"",INDEX('Policy Characteristics'!B:B,MATCH($C1178,'Policy Characteristics'!$C:$C,0)))</f>
        <v>Fuel Use Reduction</v>
      </c>
      <c r="C1178" s="274" t="str">
        <f t="shared" si="65"/>
        <v>RnD Transportation Fuel Use Perc Reduction</v>
      </c>
      <c r="D1178" s="44" t="s">
        <v>2276</v>
      </c>
      <c r="E1178" s="44"/>
      <c r="F1178" s="44" t="s">
        <v>501</v>
      </c>
      <c r="G1178" s="44"/>
      <c r="H1178" s="43">
        <v>136</v>
      </c>
      <c r="I1178" s="44" t="s">
        <v>45</v>
      </c>
      <c r="J1178" s="274" t="str">
        <f>IF(ISBLANK(INDEX('Policy Characteristics'!D:D,MATCH($C1178,'Policy Characteristics'!$C:$C,0))),"",INDEX('Policy Characteristics'!D:D,MATCH($C1178,'Policy Characteristics'!$C:$C,0)))</f>
        <v>R&amp;D Fuel Use Reductions</v>
      </c>
      <c r="K1178" s="272" t="str">
        <f>IF(ISBLANK(INDEX('Policy Characteristics'!E:E,MATCH($C1178,'Policy Characteristics'!$C:$C,0))),"",INDEX('Policy Characteristics'!E:E,MATCH($C1178,'Policy Characteristics'!$C:$C,0)))</f>
        <v>RnD transportation fuel use reduction</v>
      </c>
      <c r="L1178" s="285">
        <f>IF(ISBLANK(INDEX('Policy Characteristics'!F:F,MATCH($C1178,'Policy Characteristics'!$C:$C,0))),"",INDEX('Policy Characteristics'!F:F,MATCH($C1178,'Policy Characteristics'!$C:$C,0)))</f>
        <v>0</v>
      </c>
      <c r="M1178" s="285">
        <f>IF(ISBLANK(INDEX('Policy Characteristics'!G:G,MATCH($C1178,'Policy Characteristics'!$C:$C,0))),"",INDEX('Policy Characteristics'!G:G,MATCH($C1178,'Policy Characteristics'!$C:$C,0)))</f>
        <v>0.4</v>
      </c>
      <c r="N1178" s="285">
        <f>IF(ISBLANK(INDEX('Policy Characteristics'!H:H,MATCH($C1178,'Policy Characteristics'!$C:$C,0))),"",INDEX('Policy Characteristics'!H:H,MATCH($C1178,'Policy Characteristics'!$C:$C,0)))</f>
        <v>0.01</v>
      </c>
      <c r="O1178" s="272" t="str">
        <f>IF(ISBLANK(INDEX('Policy Characteristics'!I:I,MATCH($C1178,'Policy Characteristics'!$C:$C,0))),"",INDEX('Policy Characteristics'!I:I,MATCH($C1178,'Policy Characteristics'!$C:$C,0)))</f>
        <v>% reduction in fuel use</v>
      </c>
      <c r="P1178" s="272"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272" t="str">
        <f>IF(ISBLANK(INDEX('Policy Characteristics'!K:K,MATCH($C1178,'Policy Characteristics'!$C:$C,0))),"",INDEX('Policy Characteristics'!K:K,MATCH($C1178,'Policy Characteristics'!$C:$C,0)))</f>
        <v>architectural-design.html#rnd</v>
      </c>
      <c r="R1178" s="272" t="str">
        <f>IF(ISBLANK(INDEX('Policy Characteristics'!L:L,MATCH($C1178,'Policy Characteristics'!$C:$C,0))),"",INDEX('Policy Characteristics'!L:L,MATCH($C1178,'Policy Characteristics'!$C:$C,0)))</f>
        <v>research-and-development.html</v>
      </c>
    </row>
    <row r="1179" spans="1:18" x14ac:dyDescent="0.25">
      <c r="A1179" s="272" t="str">
        <f>IF(ISBLANK(INDEX('Policy Characteristics'!A:A,MATCH($C1179,'Policy Characteristics'!$C:$C,0))),"",INDEX('Policy Characteristics'!A:A,MATCH($C1179,'Policy Characteristics'!$C:$C,0)))</f>
        <v>Research and Development</v>
      </c>
      <c r="B1179" s="272" t="str">
        <f>IF(ISBLANK(INDEX('Policy Characteristics'!B:B,MATCH($C1179,'Policy Characteristics'!$C:$C,0))),"",INDEX('Policy Characteristics'!B:B,MATCH($C1179,'Policy Characteristics'!$C:$C,0)))</f>
        <v>Fuel Use Reduction</v>
      </c>
      <c r="C1179" s="274" t="str">
        <f t="shared" si="65"/>
        <v>RnD Transportation Fuel Use Perc Reduction</v>
      </c>
      <c r="D1179" s="44" t="s">
        <v>2277</v>
      </c>
      <c r="E1179" s="44"/>
      <c r="F1179" s="44" t="s">
        <v>502</v>
      </c>
      <c r="G1179" s="44"/>
      <c r="H1179" s="43">
        <v>137</v>
      </c>
      <c r="I1179" s="44" t="s">
        <v>45</v>
      </c>
      <c r="J1179" s="274" t="str">
        <f>IF(ISBLANK(INDEX('Policy Characteristics'!D:D,MATCH($C1179,'Policy Characteristics'!$C:$C,0))),"",INDEX('Policy Characteristics'!D:D,MATCH($C1179,'Policy Characteristics'!$C:$C,0)))</f>
        <v>R&amp;D Fuel Use Reductions</v>
      </c>
      <c r="K1179" s="272" t="str">
        <f>IF(ISBLANK(INDEX('Policy Characteristics'!E:E,MATCH($C1179,'Policy Characteristics'!$C:$C,0))),"",INDEX('Policy Characteristics'!E:E,MATCH($C1179,'Policy Characteristics'!$C:$C,0)))</f>
        <v>RnD transportation fuel use reduction</v>
      </c>
      <c r="L1179" s="285">
        <f>IF(ISBLANK(INDEX('Policy Characteristics'!F:F,MATCH($C1179,'Policy Characteristics'!$C:$C,0))),"",INDEX('Policy Characteristics'!F:F,MATCH($C1179,'Policy Characteristics'!$C:$C,0)))</f>
        <v>0</v>
      </c>
      <c r="M1179" s="285">
        <f>IF(ISBLANK(INDEX('Policy Characteristics'!G:G,MATCH($C1179,'Policy Characteristics'!$C:$C,0))),"",INDEX('Policy Characteristics'!G:G,MATCH($C1179,'Policy Characteristics'!$C:$C,0)))</f>
        <v>0.4</v>
      </c>
      <c r="N1179" s="285">
        <f>IF(ISBLANK(INDEX('Policy Characteristics'!H:H,MATCH($C1179,'Policy Characteristics'!$C:$C,0))),"",INDEX('Policy Characteristics'!H:H,MATCH($C1179,'Policy Characteristics'!$C:$C,0)))</f>
        <v>0.01</v>
      </c>
      <c r="O1179" s="272" t="str">
        <f>IF(ISBLANK(INDEX('Policy Characteristics'!I:I,MATCH($C1179,'Policy Characteristics'!$C:$C,0))),"",INDEX('Policy Characteristics'!I:I,MATCH($C1179,'Policy Characteristics'!$C:$C,0)))</f>
        <v>% reduction in fuel use</v>
      </c>
      <c r="P1179" s="272"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272" t="str">
        <f>IF(ISBLANK(INDEX('Policy Characteristics'!K:K,MATCH($C1179,'Policy Characteristics'!$C:$C,0))),"",INDEX('Policy Characteristics'!K:K,MATCH($C1179,'Policy Characteristics'!$C:$C,0)))</f>
        <v>architectural-design.html#rnd</v>
      </c>
      <c r="R1179" s="272" t="str">
        <f>IF(ISBLANK(INDEX('Policy Characteristics'!L:L,MATCH($C1179,'Policy Characteristics'!$C:$C,0))),"",INDEX('Policy Characteristics'!L:L,MATCH($C1179,'Policy Characteristics'!$C:$C,0)))</f>
        <v>research-and-development.html</v>
      </c>
    </row>
    <row r="1180" spans="1:18" x14ac:dyDescent="0.25">
      <c r="A1180" s="272" t="str">
        <f>IF(ISBLANK(INDEX('Policy Characteristics'!A:A,MATCH($C1180,'Policy Characteristics'!$C:$C,0))),"",INDEX('Policy Characteristics'!A:A,MATCH($C1180,'Policy Characteristics'!$C:$C,0)))</f>
        <v>Research and Development</v>
      </c>
      <c r="B1180" s="272" t="str">
        <f>IF(ISBLANK(INDEX('Policy Characteristics'!B:B,MATCH($C1180,'Policy Characteristics'!$C:$C,0))),"",INDEX('Policy Characteristics'!B:B,MATCH($C1180,'Policy Characteristics'!$C:$C,0)))</f>
        <v>Fuel Use Reduction</v>
      </c>
      <c r="C1180" s="274" t="str">
        <f t="shared" si="65"/>
        <v>RnD Transportation Fuel Use Perc Reduction</v>
      </c>
      <c r="D1180" s="44" t="s">
        <v>2575</v>
      </c>
      <c r="E1180" s="44"/>
      <c r="F1180" s="44" t="s">
        <v>2882</v>
      </c>
      <c r="G1180" s="44"/>
      <c r="H1180" s="43">
        <v>138</v>
      </c>
      <c r="I1180" s="44" t="s">
        <v>45</v>
      </c>
      <c r="J1180" s="274" t="str">
        <f>IF(ISBLANK(INDEX('Policy Characteristics'!D:D,MATCH($C1180,'Policy Characteristics'!$C:$C,0))),"",INDEX('Policy Characteristics'!D:D,MATCH($C1180,'Policy Characteristics'!$C:$C,0)))</f>
        <v>R&amp;D Fuel Use Reductions</v>
      </c>
      <c r="K1180" s="272" t="str">
        <f>IF(ISBLANK(INDEX('Policy Characteristics'!E:E,MATCH($C1180,'Policy Characteristics'!$C:$C,0))),"",INDEX('Policy Characteristics'!E:E,MATCH($C1180,'Policy Characteristics'!$C:$C,0)))</f>
        <v>RnD transportation fuel use reduction</v>
      </c>
      <c r="L1180" s="285">
        <f>IF(ISBLANK(INDEX('Policy Characteristics'!F:F,MATCH($C1180,'Policy Characteristics'!$C:$C,0))),"",INDEX('Policy Characteristics'!F:F,MATCH($C1180,'Policy Characteristics'!$C:$C,0)))</f>
        <v>0</v>
      </c>
      <c r="M1180" s="285">
        <f>IF(ISBLANK(INDEX('Policy Characteristics'!G:G,MATCH($C1180,'Policy Characteristics'!$C:$C,0))),"",INDEX('Policy Characteristics'!G:G,MATCH($C1180,'Policy Characteristics'!$C:$C,0)))</f>
        <v>0.4</v>
      </c>
      <c r="N1180" s="285">
        <f>IF(ISBLANK(INDEX('Policy Characteristics'!H:H,MATCH($C1180,'Policy Characteristics'!$C:$C,0))),"",INDEX('Policy Characteristics'!H:H,MATCH($C1180,'Policy Characteristics'!$C:$C,0)))</f>
        <v>0.01</v>
      </c>
      <c r="O1180" s="272" t="str">
        <f>IF(ISBLANK(INDEX('Policy Characteristics'!I:I,MATCH($C1180,'Policy Characteristics'!$C:$C,0))),"",INDEX('Policy Characteristics'!I:I,MATCH($C1180,'Policy Characteristics'!$C:$C,0)))</f>
        <v>% reduction in fuel use</v>
      </c>
      <c r="P1180" s="272"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272" t="str">
        <f>IF(ISBLANK(INDEX('Policy Characteristics'!K:K,MATCH($C1180,'Policy Characteristics'!$C:$C,0))),"",INDEX('Policy Characteristics'!K:K,MATCH($C1180,'Policy Characteristics'!$C:$C,0)))</f>
        <v>architectural-design.html#rnd</v>
      </c>
      <c r="R1180" s="272" t="str">
        <f>IF(ISBLANK(INDEX('Policy Characteristics'!L:L,MATCH($C1180,'Policy Characteristics'!$C:$C,0))),"",INDEX('Policy Characteristics'!L:L,MATCH($C1180,'Policy Characteristics'!$C:$C,0)))</f>
        <v>research-and-development.html</v>
      </c>
    </row>
    <row r="1181" spans="1:18" x14ac:dyDescent="0.25">
      <c r="A1181" s="272" t="str">
        <f>IF(ISBLANK(INDEX('Policy Characteristics'!A:A,MATCH($C1181,'Policy Characteristics'!$C:$C,0))),"",INDEX('Policy Characteristics'!A:A,MATCH($C1181,'Policy Characteristics'!$C:$C,0)))</f>
        <v>Research and Development</v>
      </c>
      <c r="B1181" s="272" t="str">
        <f>IF(ISBLANK(INDEX('Policy Characteristics'!B:B,MATCH($C1181,'Policy Characteristics'!$C:$C,0))),"",INDEX('Policy Characteristics'!B:B,MATCH($C1181,'Policy Characteristics'!$C:$C,0)))</f>
        <v>Fuel Use Reduction</v>
      </c>
      <c r="C1181" s="274" t="str">
        <f t="shared" si="65"/>
        <v>RnD Transportation Fuel Use Perc Reduction</v>
      </c>
      <c r="D1181" s="44" t="s">
        <v>2574</v>
      </c>
      <c r="E1181" s="44"/>
      <c r="F1181" s="44" t="s">
        <v>2883</v>
      </c>
      <c r="G1181" s="44"/>
      <c r="H1181" s="43">
        <v>524</v>
      </c>
      <c r="I1181" s="44" t="s">
        <v>45</v>
      </c>
      <c r="J1181" s="274" t="str">
        <f>IF(ISBLANK(INDEX('Policy Characteristics'!D:D,MATCH($C1181,'Policy Characteristics'!$C:$C,0))),"",INDEX('Policy Characteristics'!D:D,MATCH($C1181,'Policy Characteristics'!$C:$C,0)))</f>
        <v>R&amp;D Fuel Use Reductions</v>
      </c>
      <c r="K1181" s="272" t="str">
        <f>IF(ISBLANK(INDEX('Policy Characteristics'!E:E,MATCH($C1181,'Policy Characteristics'!$C:$C,0))),"",INDEX('Policy Characteristics'!E:E,MATCH($C1181,'Policy Characteristics'!$C:$C,0)))</f>
        <v>RnD transportation fuel use reduction</v>
      </c>
      <c r="L1181" s="285">
        <f>IF(ISBLANK(INDEX('Policy Characteristics'!F:F,MATCH($C1181,'Policy Characteristics'!$C:$C,0))),"",INDEX('Policy Characteristics'!F:F,MATCH($C1181,'Policy Characteristics'!$C:$C,0)))</f>
        <v>0</v>
      </c>
      <c r="M1181" s="285">
        <f>IF(ISBLANK(INDEX('Policy Characteristics'!G:G,MATCH($C1181,'Policy Characteristics'!$C:$C,0))),"",INDEX('Policy Characteristics'!G:G,MATCH($C1181,'Policy Characteristics'!$C:$C,0)))</f>
        <v>0.4</v>
      </c>
      <c r="N1181" s="285">
        <f>IF(ISBLANK(INDEX('Policy Characteristics'!H:H,MATCH($C1181,'Policy Characteristics'!$C:$C,0))),"",INDEX('Policy Characteristics'!H:H,MATCH($C1181,'Policy Characteristics'!$C:$C,0)))</f>
        <v>0.01</v>
      </c>
      <c r="O1181" s="272" t="str">
        <f>IF(ISBLANK(INDEX('Policy Characteristics'!I:I,MATCH($C1181,'Policy Characteristics'!$C:$C,0))),"",INDEX('Policy Characteristics'!I:I,MATCH($C1181,'Policy Characteristics'!$C:$C,0)))</f>
        <v>% reduction in fuel use</v>
      </c>
      <c r="P1181" s="272"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272" t="str">
        <f>IF(ISBLANK(INDEX('Policy Characteristics'!K:K,MATCH($C1181,'Policy Characteristics'!$C:$C,0))),"",INDEX('Policy Characteristics'!K:K,MATCH($C1181,'Policy Characteristics'!$C:$C,0)))</f>
        <v>architectural-design.html#rnd</v>
      </c>
      <c r="R1181" s="272" t="str">
        <f>IF(ISBLANK(INDEX('Policy Characteristics'!L:L,MATCH($C1181,'Policy Characteristics'!$C:$C,0))),"",INDEX('Policy Characteristics'!L:L,MATCH($C1181,'Policy Characteristics'!$C:$C,0)))</f>
        <v>research-and-development.html</v>
      </c>
    </row>
    <row r="1182" spans="1:18" x14ac:dyDescent="0.25">
      <c r="A1182" s="272" t="str">
        <f>IF(ISBLANK(INDEX('Policy Characteristics'!A:A,MATCH($C1182,'Policy Characteristics'!$C:$C,0))),"",INDEX('Policy Characteristics'!A:A,MATCH($C1182,'Policy Characteristics'!$C:$C,0)))</f>
        <v>Control Settings</v>
      </c>
      <c r="B1182" s="272" t="str">
        <f>IF(ISBLANK(INDEX('Policy Characteristics'!B:B,MATCH($C1182,'Policy Characteristics'!$C:$C,0))),"",INDEX('Policy Characteristics'!B:B,MATCH($C1182,'Policy Characteristics'!$C:$C,0)))</f>
        <v>COVID-19 Recession</v>
      </c>
      <c r="C1182" s="275" t="s">
        <v>2919</v>
      </c>
      <c r="H1182" s="43">
        <v>543</v>
      </c>
      <c r="I1182" s="1" t="s">
        <v>46</v>
      </c>
      <c r="J1182" s="274" t="str">
        <f>IF(ISBLANK(INDEX('Policy Characteristics'!D:D,MATCH($C1182,'Policy Characteristics'!$C:$C,0))),"",INDEX('Policy Characteristics'!D:D,MATCH($C1182,'Policy Characteristics'!$C:$C,0)))</f>
        <v/>
      </c>
      <c r="K1182" s="272" t="str">
        <f>IF(ISBLANK(INDEX('Policy Characteristics'!E:E,MATCH($C1182,'Policy Characteristics'!$C:$C,0))),"",INDEX('Policy Characteristics'!E:E,MATCH($C1182,'Policy Characteristics'!$C:$C,0)))</f>
        <v>settings exogenous GDP adjustment</v>
      </c>
      <c r="L1182" s="285">
        <f>IF(ISBLANK(INDEX('Policy Characteristics'!F:F,MATCH($C1182,'Policy Characteristics'!$C:$C,0))),"",INDEX('Policy Characteristics'!F:F,MATCH($C1182,'Policy Characteristics'!$C:$C,0)))</f>
        <v>-0.08</v>
      </c>
      <c r="M1182" s="285">
        <f>IF(ISBLANK(INDEX('Policy Characteristics'!G:G,MATCH($C1182,'Policy Characteristics'!$C:$C,0))),"",INDEX('Policy Characteristics'!G:G,MATCH($C1182,'Policy Characteristics'!$C:$C,0)))</f>
        <v>0.02</v>
      </c>
      <c r="N1182" s="285">
        <f>IF(ISBLANK(INDEX('Policy Characteristics'!H:H,MATCH($C1182,'Policy Characteristics'!$C:$C,0))),"",INDEX('Policy Characteristics'!H:H,MATCH($C1182,'Policy Characteristics'!$C:$C,0)))</f>
        <v>1E-3</v>
      </c>
      <c r="O1182" s="272" t="str">
        <f>IF(ISBLANK(INDEX('Policy Characteristics'!I:I,MATCH($C1182,'Policy Characteristics'!$C:$C,0))),"",INDEX('Policy Characteristics'!I:I,MATCH($C1182,'Policy Characteristics'!$C:$C,0)))</f>
        <v>GDP growth rate (%)</v>
      </c>
      <c r="P1182" s="272"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272" t="str">
        <f>IF(ISBLANK(INDEX('Policy Characteristics'!K:K,MATCH($C1182,'Policy Characteristics'!$C:$C,0))),"",INDEX('Policy Characteristics'!K:K,MATCH($C1182,'Policy Characteristics'!$C:$C,0)))</f>
        <v/>
      </c>
      <c r="R1182" s="272" t="str">
        <f>IF(ISBLANK(INDEX('Policy Characteristics'!L:L,MATCH($C1182,'Policy Characteristics'!$C:$C,0))),"",INDEX('Policy Characteristics'!L:L,MATCH($C1182,'Policy Characteristics'!$C:$C,0)))</f>
        <v/>
      </c>
    </row>
    <row r="1183" spans="1:18" x14ac:dyDescent="0.25">
      <c r="A1183" s="272" t="str">
        <f>IF(ISBLANK(INDEX('Policy Characteristics'!A:A,MATCH($C1183,'Policy Characteristics'!$C:$C,0))),"",INDEX('Policy Characteristics'!A:A,MATCH($C1183,'Policy Characteristics'!$C:$C,0)))</f>
        <v>Government Revenue Accounting</v>
      </c>
      <c r="B1183" s="272" t="str">
        <f>IF(ISBLANK(INDEX('Policy Characteristics'!B:B,MATCH($C1183,'Policy Characteristics'!$C:$C,0))),"",INDEX('Policy Characteristics'!B:B,MATCH($C1183,'Policy Characteristics'!$C:$C,0)))</f>
        <v>Carbon Tax Revenue</v>
      </c>
      <c r="C1183" s="275" t="s">
        <v>3064</v>
      </c>
      <c r="D1183" s="1" t="s">
        <v>3073</v>
      </c>
      <c r="F1183" s="1" t="s">
        <v>3078</v>
      </c>
      <c r="H1183" s="43">
        <v>545</v>
      </c>
      <c r="I1183" s="1" t="s">
        <v>45</v>
      </c>
      <c r="J1183" s="274" t="str">
        <f>IF(ISBLANK(INDEX('Policy Characteristics'!D:D,MATCH($C1183,'Policy Characteristics'!$C:$C,0))),"",INDEX('Policy Characteristics'!D:D,MATCH($C1183,'Policy Characteristics'!$C:$C,0)))</f>
        <v/>
      </c>
      <c r="K1183" s="272" t="str">
        <f>IF(ISBLANK(INDEX('Policy Characteristics'!E:E,MATCH($C1183,'Policy Characteristics'!$C:$C,0))),"",INDEX('Policy Characteristics'!E:E,MATCH($C1183,'Policy Characteristics'!$C:$C,0)))</f>
        <v>GRA carbon tax revenue</v>
      </c>
      <c r="L1183" s="272">
        <f>IF(ISBLANK(INDEX('Policy Characteristics'!F:F,MATCH($C1183,'Policy Characteristics'!$C:$C,0))),"",INDEX('Policy Characteristics'!F:F,MATCH($C1183,'Policy Characteristics'!$C:$C,0)))</f>
        <v>0</v>
      </c>
      <c r="M1183" s="272">
        <f>IF(ISBLANK(INDEX('Policy Characteristics'!G:G,MATCH($C1183,'Policy Characteristics'!$C:$C,0))),"",INDEX('Policy Characteristics'!G:G,MATCH($C1183,'Policy Characteristics'!$C:$C,0)))</f>
        <v>10</v>
      </c>
      <c r="N1183" s="272">
        <f>IF(ISBLANK(INDEX('Policy Characteristics'!H:H,MATCH($C1183,'Policy Characteristics'!$C:$C,0))),"",INDEX('Policy Characteristics'!H:H,MATCH($C1183,'Policy Characteristics'!$C:$C,0)))</f>
        <v>1</v>
      </c>
      <c r="O1183" s="272" t="str">
        <f>IF(ISBLANK(INDEX('Policy Characteristics'!I:I,MATCH($C1183,'Policy Characteristics'!$C:$C,0))),"",INDEX('Policy Characteristics'!I:I,MATCH($C1183,'Policy Characteristics'!$C:$C,0)))</f>
        <v>weight</v>
      </c>
      <c r="P1183" s="272"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272" t="str">
        <f>IF(ISBLANK(INDEX('Policy Characteristics'!K:K,MATCH($C1183,'Policy Characteristics'!$C:$C,0))),"",INDEX('Policy Characteristics'!K:K,MATCH($C1183,'Policy Characteristics'!$C:$C,0)))</f>
        <v>io-model.html</v>
      </c>
      <c r="R1183" s="272" t="str">
        <f>IF(ISBLANK(INDEX('Policy Characteristics'!L:L,MATCH($C1183,'Policy Characteristics'!$C:$C,0))),"",INDEX('Policy Characteristics'!L:L,MATCH($C1183,'Policy Characteristics'!$C:$C,0)))</f>
        <v/>
      </c>
    </row>
    <row r="1184" spans="1:18" x14ac:dyDescent="0.25">
      <c r="A1184" s="272" t="str">
        <f>IF(ISBLANK(INDEX('Policy Characteristics'!A:A,MATCH($C1184,'Policy Characteristics'!$C:$C,0))),"",INDEX('Policy Characteristics'!A:A,MATCH($C1184,'Policy Characteristics'!$C:$C,0)))</f>
        <v>Government Revenue Accounting</v>
      </c>
      <c r="B1184" s="272" t="str">
        <f>IF(ISBLANK(INDEX('Policy Characteristics'!B:B,MATCH($C1184,'Policy Characteristics'!$C:$C,0))),"",INDEX('Policy Characteristics'!B:B,MATCH($C1184,'Policy Characteristics'!$C:$C,0)))</f>
        <v>Carbon Tax Revenue</v>
      </c>
      <c r="C1184" s="274" t="str">
        <f t="shared" ref="C1184" si="66">C$1183</f>
        <v>GRA for Carbon Tax Revenue</v>
      </c>
      <c r="D1184" s="1" t="s">
        <v>3074</v>
      </c>
      <c r="F1184" s="1" t="s">
        <v>3103</v>
      </c>
      <c r="H1184" s="43">
        <v>546</v>
      </c>
      <c r="I1184" s="4" t="str">
        <f t="shared" ref="I1184:I1187" si="67">I$1183</f>
        <v>Yes</v>
      </c>
      <c r="J1184" s="274" t="str">
        <f>IF(ISBLANK(INDEX('Policy Characteristics'!D:D,MATCH($C1184,'Policy Characteristics'!$C:$C,0))),"",INDEX('Policy Characteristics'!D:D,MATCH($C1184,'Policy Characteristics'!$C:$C,0)))</f>
        <v/>
      </c>
      <c r="K1184" s="272" t="str">
        <f>IF(ISBLANK(INDEX('Policy Characteristics'!E:E,MATCH($C1184,'Policy Characteristics'!$C:$C,0))),"",INDEX('Policy Characteristics'!E:E,MATCH($C1184,'Policy Characteristics'!$C:$C,0)))</f>
        <v>GRA carbon tax revenue</v>
      </c>
      <c r="L1184" s="272">
        <f>IF(ISBLANK(INDEX('Policy Characteristics'!F:F,MATCH($C1184,'Policy Characteristics'!$C:$C,0))),"",INDEX('Policy Characteristics'!F:F,MATCH($C1184,'Policy Characteristics'!$C:$C,0)))</f>
        <v>0</v>
      </c>
      <c r="M1184" s="272">
        <f>IF(ISBLANK(INDEX('Policy Characteristics'!G:G,MATCH($C1184,'Policy Characteristics'!$C:$C,0))),"",INDEX('Policy Characteristics'!G:G,MATCH($C1184,'Policy Characteristics'!$C:$C,0)))</f>
        <v>10</v>
      </c>
      <c r="N1184" s="272">
        <f>IF(ISBLANK(INDEX('Policy Characteristics'!H:H,MATCH($C1184,'Policy Characteristics'!$C:$C,0))),"",INDEX('Policy Characteristics'!H:H,MATCH($C1184,'Policy Characteristics'!$C:$C,0)))</f>
        <v>1</v>
      </c>
      <c r="O1184" s="272" t="str">
        <f>IF(ISBLANK(INDEX('Policy Characteristics'!I:I,MATCH($C1184,'Policy Characteristics'!$C:$C,0))),"",INDEX('Policy Characteristics'!I:I,MATCH($C1184,'Policy Characteristics'!$C:$C,0)))</f>
        <v>weight</v>
      </c>
      <c r="P1184" s="272"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272" t="str">
        <f>IF(ISBLANK(INDEX('Policy Characteristics'!K:K,MATCH($C1184,'Policy Characteristics'!$C:$C,0))),"",INDEX('Policy Characteristics'!K:K,MATCH($C1184,'Policy Characteristics'!$C:$C,0)))</f>
        <v>io-model.html</v>
      </c>
      <c r="R1184" s="272" t="str">
        <f>IF(ISBLANK(INDEX('Policy Characteristics'!L:L,MATCH($C1184,'Policy Characteristics'!$C:$C,0))),"",INDEX('Policy Characteristics'!L:L,MATCH($C1184,'Policy Characteristics'!$C:$C,0)))</f>
        <v/>
      </c>
    </row>
    <row r="1185" spans="1:18" x14ac:dyDescent="0.25">
      <c r="A1185" s="272" t="str">
        <f>IF(ISBLANK(INDEX('Policy Characteristics'!A:A,MATCH($C1185,'Policy Characteristics'!$C:$C,0))),"",INDEX('Policy Characteristics'!A:A,MATCH($C1185,'Policy Characteristics'!$C:$C,0)))</f>
        <v>Government Revenue Accounting</v>
      </c>
      <c r="B1185" s="272" t="str">
        <f>IF(ISBLANK(INDEX('Policy Characteristics'!B:B,MATCH($C1185,'Policy Characteristics'!$C:$C,0))),"",INDEX('Policy Characteristics'!B:B,MATCH($C1185,'Policy Characteristics'!$C:$C,0)))</f>
        <v>Carbon Tax Revenue</v>
      </c>
      <c r="C1185" s="274" t="str">
        <f t="shared" ref="C1185:C1187" si="68">C$1183</f>
        <v>GRA for Carbon Tax Revenue</v>
      </c>
      <c r="D1185" s="1" t="s">
        <v>3075</v>
      </c>
      <c r="F1185" s="1" t="s">
        <v>3079</v>
      </c>
      <c r="H1185" s="43">
        <v>547</v>
      </c>
      <c r="I1185" s="4" t="str">
        <f t="shared" si="67"/>
        <v>Yes</v>
      </c>
      <c r="J1185" s="274" t="str">
        <f>IF(ISBLANK(INDEX('Policy Characteristics'!D:D,MATCH($C1185,'Policy Characteristics'!$C:$C,0))),"",INDEX('Policy Characteristics'!D:D,MATCH($C1185,'Policy Characteristics'!$C:$C,0)))</f>
        <v/>
      </c>
      <c r="K1185" s="272" t="str">
        <f>IF(ISBLANK(INDEX('Policy Characteristics'!E:E,MATCH($C1185,'Policy Characteristics'!$C:$C,0))),"",INDEX('Policy Characteristics'!E:E,MATCH($C1185,'Policy Characteristics'!$C:$C,0)))</f>
        <v>GRA carbon tax revenue</v>
      </c>
      <c r="L1185" s="272">
        <f>IF(ISBLANK(INDEX('Policy Characteristics'!F:F,MATCH($C1185,'Policy Characteristics'!$C:$C,0))),"",INDEX('Policy Characteristics'!F:F,MATCH($C1185,'Policy Characteristics'!$C:$C,0)))</f>
        <v>0</v>
      </c>
      <c r="M1185" s="272">
        <f>IF(ISBLANK(INDEX('Policy Characteristics'!G:G,MATCH($C1185,'Policy Characteristics'!$C:$C,0))),"",INDEX('Policy Characteristics'!G:G,MATCH($C1185,'Policy Characteristics'!$C:$C,0)))</f>
        <v>10</v>
      </c>
      <c r="N1185" s="272">
        <f>IF(ISBLANK(INDEX('Policy Characteristics'!H:H,MATCH($C1185,'Policy Characteristics'!$C:$C,0))),"",INDEX('Policy Characteristics'!H:H,MATCH($C1185,'Policy Characteristics'!$C:$C,0)))</f>
        <v>1</v>
      </c>
      <c r="O1185" s="272" t="str">
        <f>IF(ISBLANK(INDEX('Policy Characteristics'!I:I,MATCH($C1185,'Policy Characteristics'!$C:$C,0))),"",INDEX('Policy Characteristics'!I:I,MATCH($C1185,'Policy Characteristics'!$C:$C,0)))</f>
        <v>weight</v>
      </c>
      <c r="P1185" s="272"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272" t="str">
        <f>IF(ISBLANK(INDEX('Policy Characteristics'!K:K,MATCH($C1185,'Policy Characteristics'!$C:$C,0))),"",INDEX('Policy Characteristics'!K:K,MATCH($C1185,'Policy Characteristics'!$C:$C,0)))</f>
        <v>io-model.html</v>
      </c>
      <c r="R1185" s="272" t="str">
        <f>IF(ISBLANK(INDEX('Policy Characteristics'!L:L,MATCH($C1185,'Policy Characteristics'!$C:$C,0))),"",INDEX('Policy Characteristics'!L:L,MATCH($C1185,'Policy Characteristics'!$C:$C,0)))</f>
        <v/>
      </c>
    </row>
    <row r="1186" spans="1:18" x14ac:dyDescent="0.25">
      <c r="A1186" s="272" t="str">
        <f>IF(ISBLANK(INDEX('Policy Characteristics'!A:A,MATCH($C1186,'Policy Characteristics'!$C:$C,0))),"",INDEX('Policy Characteristics'!A:A,MATCH($C1186,'Policy Characteristics'!$C:$C,0)))</f>
        <v>Government Revenue Accounting</v>
      </c>
      <c r="B1186" s="272" t="str">
        <f>IF(ISBLANK(INDEX('Policy Characteristics'!B:B,MATCH($C1186,'Policy Characteristics'!$C:$C,0))),"",INDEX('Policy Characteristics'!B:B,MATCH($C1186,'Policy Characteristics'!$C:$C,0)))</f>
        <v>Carbon Tax Revenue</v>
      </c>
      <c r="C1186" s="274" t="str">
        <f t="shared" si="68"/>
        <v>GRA for Carbon Tax Revenue</v>
      </c>
      <c r="D1186" s="1" t="s">
        <v>3076</v>
      </c>
      <c r="F1186" s="1" t="s">
        <v>3080</v>
      </c>
      <c r="H1186" s="43">
        <v>548</v>
      </c>
      <c r="I1186" s="4" t="str">
        <f t="shared" si="67"/>
        <v>Yes</v>
      </c>
      <c r="J1186" s="274" t="str">
        <f>IF(ISBLANK(INDEX('Policy Characteristics'!D:D,MATCH($C1186,'Policy Characteristics'!$C:$C,0))),"",INDEX('Policy Characteristics'!D:D,MATCH($C1186,'Policy Characteristics'!$C:$C,0)))</f>
        <v/>
      </c>
      <c r="K1186" s="272" t="str">
        <f>IF(ISBLANK(INDEX('Policy Characteristics'!E:E,MATCH($C1186,'Policy Characteristics'!$C:$C,0))),"",INDEX('Policy Characteristics'!E:E,MATCH($C1186,'Policy Characteristics'!$C:$C,0)))</f>
        <v>GRA carbon tax revenue</v>
      </c>
      <c r="L1186" s="272">
        <f>IF(ISBLANK(INDEX('Policy Characteristics'!F:F,MATCH($C1186,'Policy Characteristics'!$C:$C,0))),"",INDEX('Policy Characteristics'!F:F,MATCH($C1186,'Policy Characteristics'!$C:$C,0)))</f>
        <v>0</v>
      </c>
      <c r="M1186" s="272">
        <f>IF(ISBLANK(INDEX('Policy Characteristics'!G:G,MATCH($C1186,'Policy Characteristics'!$C:$C,0))),"",INDEX('Policy Characteristics'!G:G,MATCH($C1186,'Policy Characteristics'!$C:$C,0)))</f>
        <v>10</v>
      </c>
      <c r="N1186" s="272">
        <f>IF(ISBLANK(INDEX('Policy Characteristics'!H:H,MATCH($C1186,'Policy Characteristics'!$C:$C,0))),"",INDEX('Policy Characteristics'!H:H,MATCH($C1186,'Policy Characteristics'!$C:$C,0)))</f>
        <v>1</v>
      </c>
      <c r="O1186" s="272" t="str">
        <f>IF(ISBLANK(INDEX('Policy Characteristics'!I:I,MATCH($C1186,'Policy Characteristics'!$C:$C,0))),"",INDEX('Policy Characteristics'!I:I,MATCH($C1186,'Policy Characteristics'!$C:$C,0)))</f>
        <v>weight</v>
      </c>
      <c r="P1186" s="272"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272" t="str">
        <f>IF(ISBLANK(INDEX('Policy Characteristics'!K:K,MATCH($C1186,'Policy Characteristics'!$C:$C,0))),"",INDEX('Policy Characteristics'!K:K,MATCH($C1186,'Policy Characteristics'!$C:$C,0)))</f>
        <v>io-model.html</v>
      </c>
      <c r="R1186" s="272" t="str">
        <f>IF(ISBLANK(INDEX('Policy Characteristics'!L:L,MATCH($C1186,'Policy Characteristics'!$C:$C,0))),"",INDEX('Policy Characteristics'!L:L,MATCH($C1186,'Policy Characteristics'!$C:$C,0)))</f>
        <v/>
      </c>
    </row>
    <row r="1187" spans="1:18" x14ac:dyDescent="0.25">
      <c r="A1187" s="272" t="str">
        <f>IF(ISBLANK(INDEX('Policy Characteristics'!A:A,MATCH($C1187,'Policy Characteristics'!$C:$C,0))),"",INDEX('Policy Characteristics'!A:A,MATCH($C1187,'Policy Characteristics'!$C:$C,0)))</f>
        <v>Government Revenue Accounting</v>
      </c>
      <c r="B1187" s="272" t="str">
        <f>IF(ISBLANK(INDEX('Policy Characteristics'!B:B,MATCH($C1187,'Policy Characteristics'!$C:$C,0))),"",INDEX('Policy Characteristics'!B:B,MATCH($C1187,'Policy Characteristics'!$C:$C,0)))</f>
        <v>Carbon Tax Revenue</v>
      </c>
      <c r="C1187" s="274" t="str">
        <f t="shared" si="68"/>
        <v>GRA for Carbon Tax Revenue</v>
      </c>
      <c r="D1187" s="1" t="s">
        <v>3077</v>
      </c>
      <c r="F1187" s="1" t="s">
        <v>3081</v>
      </c>
      <c r="H1187" s="43">
        <v>549</v>
      </c>
      <c r="I1187" s="4" t="str">
        <f t="shared" si="67"/>
        <v>Yes</v>
      </c>
      <c r="J1187" s="274" t="str">
        <f>IF(ISBLANK(INDEX('Policy Characteristics'!D:D,MATCH($C1187,'Policy Characteristics'!$C:$C,0))),"",INDEX('Policy Characteristics'!D:D,MATCH($C1187,'Policy Characteristics'!$C:$C,0)))</f>
        <v/>
      </c>
      <c r="K1187" s="272" t="str">
        <f>IF(ISBLANK(INDEX('Policy Characteristics'!E:E,MATCH($C1187,'Policy Characteristics'!$C:$C,0))),"",INDEX('Policy Characteristics'!E:E,MATCH($C1187,'Policy Characteristics'!$C:$C,0)))</f>
        <v>GRA carbon tax revenue</v>
      </c>
      <c r="L1187" s="272">
        <f>IF(ISBLANK(INDEX('Policy Characteristics'!F:F,MATCH($C1187,'Policy Characteristics'!$C:$C,0))),"",INDEX('Policy Characteristics'!F:F,MATCH($C1187,'Policy Characteristics'!$C:$C,0)))</f>
        <v>0</v>
      </c>
      <c r="M1187" s="272">
        <f>IF(ISBLANK(INDEX('Policy Characteristics'!G:G,MATCH($C1187,'Policy Characteristics'!$C:$C,0))),"",INDEX('Policy Characteristics'!G:G,MATCH($C1187,'Policy Characteristics'!$C:$C,0)))</f>
        <v>10</v>
      </c>
      <c r="N1187" s="272">
        <f>IF(ISBLANK(INDEX('Policy Characteristics'!H:H,MATCH($C1187,'Policy Characteristics'!$C:$C,0))),"",INDEX('Policy Characteristics'!H:H,MATCH($C1187,'Policy Characteristics'!$C:$C,0)))</f>
        <v>1</v>
      </c>
      <c r="O1187" s="272" t="str">
        <f>IF(ISBLANK(INDEX('Policy Characteristics'!I:I,MATCH($C1187,'Policy Characteristics'!$C:$C,0))),"",INDEX('Policy Characteristics'!I:I,MATCH($C1187,'Policy Characteristics'!$C:$C,0)))</f>
        <v>weight</v>
      </c>
      <c r="P1187" s="272"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272" t="str">
        <f>IF(ISBLANK(INDEX('Policy Characteristics'!K:K,MATCH($C1187,'Policy Characteristics'!$C:$C,0))),"",INDEX('Policy Characteristics'!K:K,MATCH($C1187,'Policy Characteristics'!$C:$C,0)))</f>
        <v>io-model.html</v>
      </c>
      <c r="R1187" s="272" t="str">
        <f>IF(ISBLANK(INDEX('Policy Characteristics'!L:L,MATCH($C1187,'Policy Characteristics'!$C:$C,0))),"",INDEX('Policy Characteristics'!L:L,MATCH($C1187,'Policy Characteristics'!$C:$C,0)))</f>
        <v/>
      </c>
    </row>
    <row r="1188" spans="1:18" x14ac:dyDescent="0.25">
      <c r="A1188" s="272" t="str">
        <f>IF(ISBLANK(INDEX('Policy Characteristics'!A:A,MATCH($C1188,'Policy Characteristics'!$C:$C,0))),"",INDEX('Policy Characteristics'!A:A,MATCH($C1188,'Policy Characteristics'!$C:$C,0)))</f>
        <v>Government Revenue Accounting</v>
      </c>
      <c r="B1188" s="272" t="str">
        <f>IF(ISBLANK(INDEX('Policy Characteristics'!B:B,MATCH($C1188,'Policy Characteristics'!$C:$C,0))),"",INDEX('Policy Characteristics'!B:B,MATCH($C1188,'Policy Characteristics'!$C:$C,0)))</f>
        <v>Fuel Tax Revenue</v>
      </c>
      <c r="C1188" s="275" t="s">
        <v>3065</v>
      </c>
      <c r="D1188" s="1" t="s">
        <v>3073</v>
      </c>
      <c r="F1188" s="1" t="s">
        <v>3078</v>
      </c>
      <c r="H1188" s="43">
        <v>550</v>
      </c>
      <c r="I1188" s="1" t="s">
        <v>45</v>
      </c>
      <c r="J1188" s="274" t="str">
        <f>IF(ISBLANK(INDEX('Policy Characteristics'!D:D,MATCH($C1188,'Policy Characteristics'!$C:$C,0))),"",INDEX('Policy Characteristics'!D:D,MATCH($C1188,'Policy Characteristics'!$C:$C,0)))</f>
        <v/>
      </c>
      <c r="K1188" s="272" t="str">
        <f>IF(ISBLANK(INDEX('Policy Characteristics'!E:E,MATCH($C1188,'Policy Characteristics'!$C:$C,0))),"",INDEX('Policy Characteristics'!E:E,MATCH($C1188,'Policy Characteristics'!$C:$C,0)))</f>
        <v>GRA fuel tax revenue</v>
      </c>
      <c r="L1188" s="272">
        <f>IF(ISBLANK(INDEX('Policy Characteristics'!F:F,MATCH($C1188,'Policy Characteristics'!$C:$C,0))),"",INDEX('Policy Characteristics'!F:F,MATCH($C1188,'Policy Characteristics'!$C:$C,0)))</f>
        <v>0</v>
      </c>
      <c r="M1188" s="272">
        <f>IF(ISBLANK(INDEX('Policy Characteristics'!G:G,MATCH($C1188,'Policy Characteristics'!$C:$C,0))),"",INDEX('Policy Characteristics'!G:G,MATCH($C1188,'Policy Characteristics'!$C:$C,0)))</f>
        <v>10</v>
      </c>
      <c r="N1188" s="272">
        <f>IF(ISBLANK(INDEX('Policy Characteristics'!H:H,MATCH($C1188,'Policy Characteristics'!$C:$C,0))),"",INDEX('Policy Characteristics'!H:H,MATCH($C1188,'Policy Characteristics'!$C:$C,0)))</f>
        <v>1</v>
      </c>
      <c r="O1188" s="272" t="str">
        <f>IF(ISBLANK(INDEX('Policy Characteristics'!I:I,MATCH($C1188,'Policy Characteristics'!$C:$C,0))),"",INDEX('Policy Characteristics'!I:I,MATCH($C1188,'Policy Characteristics'!$C:$C,0)))</f>
        <v>weight</v>
      </c>
      <c r="P1188" s="272"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272" t="str">
        <f>IF(ISBLANK(INDEX('Policy Characteristics'!K:K,MATCH($C1188,'Policy Characteristics'!$C:$C,0))),"",INDEX('Policy Characteristics'!K:K,MATCH($C1188,'Policy Characteristics'!$C:$C,0)))</f>
        <v>io-model.html</v>
      </c>
      <c r="R1188" s="272" t="str">
        <f>IF(ISBLANK(INDEX('Policy Characteristics'!L:L,MATCH($C1188,'Policy Characteristics'!$C:$C,0))),"",INDEX('Policy Characteristics'!L:L,MATCH($C1188,'Policy Characteristics'!$C:$C,0)))</f>
        <v/>
      </c>
    </row>
    <row r="1189" spans="1:18" x14ac:dyDescent="0.25">
      <c r="A1189" s="272" t="str">
        <f>IF(ISBLANK(INDEX('Policy Characteristics'!A:A,MATCH($C1189,'Policy Characteristics'!$C:$C,0))),"",INDEX('Policy Characteristics'!A:A,MATCH($C1189,'Policy Characteristics'!$C:$C,0)))</f>
        <v>Government Revenue Accounting</v>
      </c>
      <c r="B1189" s="272" t="str">
        <f>IF(ISBLANK(INDEX('Policy Characteristics'!B:B,MATCH($C1189,'Policy Characteristics'!$C:$C,0))),"",INDEX('Policy Characteristics'!B:B,MATCH($C1189,'Policy Characteristics'!$C:$C,0)))</f>
        <v>Fuel Tax Revenue</v>
      </c>
      <c r="C1189" s="274" t="str">
        <f t="shared" ref="C1189:C1192" si="69">C$1188</f>
        <v>GRA for Fuel Tax Revenue</v>
      </c>
      <c r="D1189" s="1" t="s">
        <v>3074</v>
      </c>
      <c r="F1189" s="1" t="s">
        <v>3103</v>
      </c>
      <c r="H1189" s="43">
        <v>551</v>
      </c>
      <c r="I1189" s="4" t="str">
        <f t="shared" ref="I1189:I1192" si="70">I$1188</f>
        <v>Yes</v>
      </c>
      <c r="J1189" s="274" t="str">
        <f>IF(ISBLANK(INDEX('Policy Characteristics'!D:D,MATCH($C1189,'Policy Characteristics'!$C:$C,0))),"",INDEX('Policy Characteristics'!D:D,MATCH($C1189,'Policy Characteristics'!$C:$C,0)))</f>
        <v/>
      </c>
      <c r="K1189" s="272" t="str">
        <f>IF(ISBLANK(INDEX('Policy Characteristics'!E:E,MATCH($C1189,'Policy Characteristics'!$C:$C,0))),"",INDEX('Policy Characteristics'!E:E,MATCH($C1189,'Policy Characteristics'!$C:$C,0)))</f>
        <v>GRA fuel tax revenue</v>
      </c>
      <c r="L1189" s="272">
        <f>IF(ISBLANK(INDEX('Policy Characteristics'!F:F,MATCH($C1189,'Policy Characteristics'!$C:$C,0))),"",INDEX('Policy Characteristics'!F:F,MATCH($C1189,'Policy Characteristics'!$C:$C,0)))</f>
        <v>0</v>
      </c>
      <c r="M1189" s="272">
        <f>IF(ISBLANK(INDEX('Policy Characteristics'!G:G,MATCH($C1189,'Policy Characteristics'!$C:$C,0))),"",INDEX('Policy Characteristics'!G:G,MATCH($C1189,'Policy Characteristics'!$C:$C,0)))</f>
        <v>10</v>
      </c>
      <c r="N1189" s="272">
        <f>IF(ISBLANK(INDEX('Policy Characteristics'!H:H,MATCH($C1189,'Policy Characteristics'!$C:$C,0))),"",INDEX('Policy Characteristics'!H:H,MATCH($C1189,'Policy Characteristics'!$C:$C,0)))</f>
        <v>1</v>
      </c>
      <c r="O1189" s="272" t="str">
        <f>IF(ISBLANK(INDEX('Policy Characteristics'!I:I,MATCH($C1189,'Policy Characteristics'!$C:$C,0))),"",INDEX('Policy Characteristics'!I:I,MATCH($C1189,'Policy Characteristics'!$C:$C,0)))</f>
        <v>weight</v>
      </c>
      <c r="P1189" s="272"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272" t="str">
        <f>IF(ISBLANK(INDEX('Policy Characteristics'!K:K,MATCH($C1189,'Policy Characteristics'!$C:$C,0))),"",INDEX('Policy Characteristics'!K:K,MATCH($C1189,'Policy Characteristics'!$C:$C,0)))</f>
        <v>io-model.html</v>
      </c>
      <c r="R1189" s="272" t="str">
        <f>IF(ISBLANK(INDEX('Policy Characteristics'!L:L,MATCH($C1189,'Policy Characteristics'!$C:$C,0))),"",INDEX('Policy Characteristics'!L:L,MATCH($C1189,'Policy Characteristics'!$C:$C,0)))</f>
        <v/>
      </c>
    </row>
    <row r="1190" spans="1:18" x14ac:dyDescent="0.25">
      <c r="A1190" s="272" t="str">
        <f>IF(ISBLANK(INDEX('Policy Characteristics'!A:A,MATCH($C1190,'Policy Characteristics'!$C:$C,0))),"",INDEX('Policy Characteristics'!A:A,MATCH($C1190,'Policy Characteristics'!$C:$C,0)))</f>
        <v>Government Revenue Accounting</v>
      </c>
      <c r="B1190" s="272" t="str">
        <f>IF(ISBLANK(INDEX('Policy Characteristics'!B:B,MATCH($C1190,'Policy Characteristics'!$C:$C,0))),"",INDEX('Policy Characteristics'!B:B,MATCH($C1190,'Policy Characteristics'!$C:$C,0)))</f>
        <v>Fuel Tax Revenue</v>
      </c>
      <c r="C1190" s="274" t="str">
        <f t="shared" si="69"/>
        <v>GRA for Fuel Tax Revenue</v>
      </c>
      <c r="D1190" s="1" t="s">
        <v>3075</v>
      </c>
      <c r="F1190" s="1" t="s">
        <v>3079</v>
      </c>
      <c r="H1190" s="43">
        <v>552</v>
      </c>
      <c r="I1190" s="4" t="str">
        <f t="shared" si="70"/>
        <v>Yes</v>
      </c>
      <c r="J1190" s="274" t="str">
        <f>IF(ISBLANK(INDEX('Policy Characteristics'!D:D,MATCH($C1190,'Policy Characteristics'!$C:$C,0))),"",INDEX('Policy Characteristics'!D:D,MATCH($C1190,'Policy Characteristics'!$C:$C,0)))</f>
        <v/>
      </c>
      <c r="K1190" s="272" t="str">
        <f>IF(ISBLANK(INDEX('Policy Characteristics'!E:E,MATCH($C1190,'Policy Characteristics'!$C:$C,0))),"",INDEX('Policy Characteristics'!E:E,MATCH($C1190,'Policy Characteristics'!$C:$C,0)))</f>
        <v>GRA fuel tax revenue</v>
      </c>
      <c r="L1190" s="272">
        <f>IF(ISBLANK(INDEX('Policy Characteristics'!F:F,MATCH($C1190,'Policy Characteristics'!$C:$C,0))),"",INDEX('Policy Characteristics'!F:F,MATCH($C1190,'Policy Characteristics'!$C:$C,0)))</f>
        <v>0</v>
      </c>
      <c r="M1190" s="272">
        <f>IF(ISBLANK(INDEX('Policy Characteristics'!G:G,MATCH($C1190,'Policy Characteristics'!$C:$C,0))),"",INDEX('Policy Characteristics'!G:G,MATCH($C1190,'Policy Characteristics'!$C:$C,0)))</f>
        <v>10</v>
      </c>
      <c r="N1190" s="272">
        <f>IF(ISBLANK(INDEX('Policy Characteristics'!H:H,MATCH($C1190,'Policy Characteristics'!$C:$C,0))),"",INDEX('Policy Characteristics'!H:H,MATCH($C1190,'Policy Characteristics'!$C:$C,0)))</f>
        <v>1</v>
      </c>
      <c r="O1190" s="272" t="str">
        <f>IF(ISBLANK(INDEX('Policy Characteristics'!I:I,MATCH($C1190,'Policy Characteristics'!$C:$C,0))),"",INDEX('Policy Characteristics'!I:I,MATCH($C1190,'Policy Characteristics'!$C:$C,0)))</f>
        <v>weight</v>
      </c>
      <c r="P1190" s="272"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272" t="str">
        <f>IF(ISBLANK(INDEX('Policy Characteristics'!K:K,MATCH($C1190,'Policy Characteristics'!$C:$C,0))),"",INDEX('Policy Characteristics'!K:K,MATCH($C1190,'Policy Characteristics'!$C:$C,0)))</f>
        <v>io-model.html</v>
      </c>
      <c r="R1190" s="272" t="str">
        <f>IF(ISBLANK(INDEX('Policy Characteristics'!L:L,MATCH($C1190,'Policy Characteristics'!$C:$C,0))),"",INDEX('Policy Characteristics'!L:L,MATCH($C1190,'Policy Characteristics'!$C:$C,0)))</f>
        <v/>
      </c>
    </row>
    <row r="1191" spans="1:18" x14ac:dyDescent="0.25">
      <c r="A1191" s="272" t="str">
        <f>IF(ISBLANK(INDEX('Policy Characteristics'!A:A,MATCH($C1191,'Policy Characteristics'!$C:$C,0))),"",INDEX('Policy Characteristics'!A:A,MATCH($C1191,'Policy Characteristics'!$C:$C,0)))</f>
        <v>Government Revenue Accounting</v>
      </c>
      <c r="B1191" s="272" t="str">
        <f>IF(ISBLANK(INDEX('Policy Characteristics'!B:B,MATCH($C1191,'Policy Characteristics'!$C:$C,0))),"",INDEX('Policy Characteristics'!B:B,MATCH($C1191,'Policy Characteristics'!$C:$C,0)))</f>
        <v>Fuel Tax Revenue</v>
      </c>
      <c r="C1191" s="274" t="str">
        <f t="shared" si="69"/>
        <v>GRA for Fuel Tax Revenue</v>
      </c>
      <c r="D1191" s="1" t="s">
        <v>3076</v>
      </c>
      <c r="F1191" s="1" t="s">
        <v>3080</v>
      </c>
      <c r="H1191" s="43">
        <v>553</v>
      </c>
      <c r="I1191" s="4" t="str">
        <f t="shared" si="70"/>
        <v>Yes</v>
      </c>
      <c r="J1191" s="274" t="str">
        <f>IF(ISBLANK(INDEX('Policy Characteristics'!D:D,MATCH($C1191,'Policy Characteristics'!$C:$C,0))),"",INDEX('Policy Characteristics'!D:D,MATCH($C1191,'Policy Characteristics'!$C:$C,0)))</f>
        <v/>
      </c>
      <c r="K1191" s="272" t="str">
        <f>IF(ISBLANK(INDEX('Policy Characteristics'!E:E,MATCH($C1191,'Policy Characteristics'!$C:$C,0))),"",INDEX('Policy Characteristics'!E:E,MATCH($C1191,'Policy Characteristics'!$C:$C,0)))</f>
        <v>GRA fuel tax revenue</v>
      </c>
      <c r="L1191" s="272">
        <f>IF(ISBLANK(INDEX('Policy Characteristics'!F:F,MATCH($C1191,'Policy Characteristics'!$C:$C,0))),"",INDEX('Policy Characteristics'!F:F,MATCH($C1191,'Policy Characteristics'!$C:$C,0)))</f>
        <v>0</v>
      </c>
      <c r="M1191" s="272">
        <f>IF(ISBLANK(INDEX('Policy Characteristics'!G:G,MATCH($C1191,'Policy Characteristics'!$C:$C,0))),"",INDEX('Policy Characteristics'!G:G,MATCH($C1191,'Policy Characteristics'!$C:$C,0)))</f>
        <v>10</v>
      </c>
      <c r="N1191" s="272">
        <f>IF(ISBLANK(INDEX('Policy Characteristics'!H:H,MATCH($C1191,'Policy Characteristics'!$C:$C,0))),"",INDEX('Policy Characteristics'!H:H,MATCH($C1191,'Policy Characteristics'!$C:$C,0)))</f>
        <v>1</v>
      </c>
      <c r="O1191" s="272" t="str">
        <f>IF(ISBLANK(INDEX('Policy Characteristics'!I:I,MATCH($C1191,'Policy Characteristics'!$C:$C,0))),"",INDEX('Policy Characteristics'!I:I,MATCH($C1191,'Policy Characteristics'!$C:$C,0)))</f>
        <v>weight</v>
      </c>
      <c r="P1191" s="272"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272" t="str">
        <f>IF(ISBLANK(INDEX('Policy Characteristics'!K:K,MATCH($C1191,'Policy Characteristics'!$C:$C,0))),"",INDEX('Policy Characteristics'!K:K,MATCH($C1191,'Policy Characteristics'!$C:$C,0)))</f>
        <v>io-model.html</v>
      </c>
      <c r="R1191" s="272" t="str">
        <f>IF(ISBLANK(INDEX('Policy Characteristics'!L:L,MATCH($C1191,'Policy Characteristics'!$C:$C,0))),"",INDEX('Policy Characteristics'!L:L,MATCH($C1191,'Policy Characteristics'!$C:$C,0)))</f>
        <v/>
      </c>
    </row>
    <row r="1192" spans="1:18" x14ac:dyDescent="0.25">
      <c r="A1192" s="272" t="str">
        <f>IF(ISBLANK(INDEX('Policy Characteristics'!A:A,MATCH($C1192,'Policy Characteristics'!$C:$C,0))),"",INDEX('Policy Characteristics'!A:A,MATCH($C1192,'Policy Characteristics'!$C:$C,0)))</f>
        <v>Government Revenue Accounting</v>
      </c>
      <c r="B1192" s="272" t="str">
        <f>IF(ISBLANK(INDEX('Policy Characteristics'!B:B,MATCH($C1192,'Policy Characteristics'!$C:$C,0))),"",INDEX('Policy Characteristics'!B:B,MATCH($C1192,'Policy Characteristics'!$C:$C,0)))</f>
        <v>Fuel Tax Revenue</v>
      </c>
      <c r="C1192" s="274" t="str">
        <f t="shared" si="69"/>
        <v>GRA for Fuel Tax Revenue</v>
      </c>
      <c r="D1192" s="1" t="s">
        <v>3077</v>
      </c>
      <c r="F1192" s="1" t="s">
        <v>3081</v>
      </c>
      <c r="H1192" s="43">
        <v>554</v>
      </c>
      <c r="I1192" s="4" t="str">
        <f t="shared" si="70"/>
        <v>Yes</v>
      </c>
      <c r="J1192" s="274" t="str">
        <f>IF(ISBLANK(INDEX('Policy Characteristics'!D:D,MATCH($C1192,'Policy Characteristics'!$C:$C,0))),"",INDEX('Policy Characteristics'!D:D,MATCH($C1192,'Policy Characteristics'!$C:$C,0)))</f>
        <v/>
      </c>
      <c r="K1192" s="272" t="str">
        <f>IF(ISBLANK(INDEX('Policy Characteristics'!E:E,MATCH($C1192,'Policy Characteristics'!$C:$C,0))),"",INDEX('Policy Characteristics'!E:E,MATCH($C1192,'Policy Characteristics'!$C:$C,0)))</f>
        <v>GRA fuel tax revenue</v>
      </c>
      <c r="L1192" s="272">
        <f>IF(ISBLANK(INDEX('Policy Characteristics'!F:F,MATCH($C1192,'Policy Characteristics'!$C:$C,0))),"",INDEX('Policy Characteristics'!F:F,MATCH($C1192,'Policy Characteristics'!$C:$C,0)))</f>
        <v>0</v>
      </c>
      <c r="M1192" s="272">
        <f>IF(ISBLANK(INDEX('Policy Characteristics'!G:G,MATCH($C1192,'Policy Characteristics'!$C:$C,0))),"",INDEX('Policy Characteristics'!G:G,MATCH($C1192,'Policy Characteristics'!$C:$C,0)))</f>
        <v>10</v>
      </c>
      <c r="N1192" s="272">
        <f>IF(ISBLANK(INDEX('Policy Characteristics'!H:H,MATCH($C1192,'Policy Characteristics'!$C:$C,0))),"",INDEX('Policy Characteristics'!H:H,MATCH($C1192,'Policy Characteristics'!$C:$C,0)))</f>
        <v>1</v>
      </c>
      <c r="O1192" s="272" t="str">
        <f>IF(ISBLANK(INDEX('Policy Characteristics'!I:I,MATCH($C1192,'Policy Characteristics'!$C:$C,0))),"",INDEX('Policy Characteristics'!I:I,MATCH($C1192,'Policy Characteristics'!$C:$C,0)))</f>
        <v>weight</v>
      </c>
      <c r="P1192" s="272"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272" t="str">
        <f>IF(ISBLANK(INDEX('Policy Characteristics'!K:K,MATCH($C1192,'Policy Characteristics'!$C:$C,0))),"",INDEX('Policy Characteristics'!K:K,MATCH($C1192,'Policy Characteristics'!$C:$C,0)))</f>
        <v>io-model.html</v>
      </c>
      <c r="R1192" s="272" t="str">
        <f>IF(ISBLANK(INDEX('Policy Characteristics'!L:L,MATCH($C1192,'Policy Characteristics'!$C:$C,0))),"",INDEX('Policy Characteristics'!L:L,MATCH($C1192,'Policy Characteristics'!$C:$C,0)))</f>
        <v/>
      </c>
    </row>
    <row r="1193" spans="1:18" x14ac:dyDescent="0.25">
      <c r="A1193" s="272" t="str">
        <f>IF(ISBLANK(INDEX('Policy Characteristics'!A:A,MATCH($C1193,'Policy Characteristics'!$C:$C,0))),"",INDEX('Policy Characteristics'!A:A,MATCH($C1193,'Policy Characteristics'!$C:$C,0)))</f>
        <v>Government Revenue Accounting</v>
      </c>
      <c r="B1193" s="272" t="str">
        <f>IF(ISBLANK(INDEX('Policy Characteristics'!B:B,MATCH($C1193,'Policy Characteristics'!$C:$C,0))),"",INDEX('Policy Characteristics'!B:B,MATCH($C1193,'Policy Characteristics'!$C:$C,0)))</f>
        <v>EV Subsidy</v>
      </c>
      <c r="C1193" s="275" t="s">
        <v>3066</v>
      </c>
      <c r="D1193" s="1" t="s">
        <v>3073</v>
      </c>
      <c r="F1193" s="1" t="s">
        <v>3078</v>
      </c>
      <c r="H1193" s="43">
        <v>555</v>
      </c>
      <c r="I1193" s="1" t="s">
        <v>45</v>
      </c>
      <c r="J1193" s="274" t="str">
        <f>IF(ISBLANK(INDEX('Policy Characteristics'!D:D,MATCH($C1193,'Policy Characteristics'!$C:$C,0))),"",INDEX('Policy Characteristics'!D:D,MATCH($C1193,'Policy Characteristics'!$C:$C,0)))</f>
        <v/>
      </c>
      <c r="K1193" s="272" t="str">
        <f>IF(ISBLANK(INDEX('Policy Characteristics'!E:E,MATCH($C1193,'Policy Characteristics'!$C:$C,0))),"",INDEX('Policy Characteristics'!E:E,MATCH($C1193,'Policy Characteristics'!$C:$C,0)))</f>
        <v>GRA EV subsidy</v>
      </c>
      <c r="L1193" s="272">
        <f>IF(ISBLANK(INDEX('Policy Characteristics'!F:F,MATCH($C1193,'Policy Characteristics'!$C:$C,0))),"",INDEX('Policy Characteristics'!F:F,MATCH($C1193,'Policy Characteristics'!$C:$C,0)))</f>
        <v>0</v>
      </c>
      <c r="M1193" s="272">
        <f>IF(ISBLANK(INDEX('Policy Characteristics'!G:G,MATCH($C1193,'Policy Characteristics'!$C:$C,0))),"",INDEX('Policy Characteristics'!G:G,MATCH($C1193,'Policy Characteristics'!$C:$C,0)))</f>
        <v>10</v>
      </c>
      <c r="N1193" s="272">
        <f>IF(ISBLANK(INDEX('Policy Characteristics'!H:H,MATCH($C1193,'Policy Characteristics'!$C:$C,0))),"",INDEX('Policy Characteristics'!H:H,MATCH($C1193,'Policy Characteristics'!$C:$C,0)))</f>
        <v>1</v>
      </c>
      <c r="O1193" s="272" t="str">
        <f>IF(ISBLANK(INDEX('Policy Characteristics'!I:I,MATCH($C1193,'Policy Characteristics'!$C:$C,0))),"",INDEX('Policy Characteristics'!I:I,MATCH($C1193,'Policy Characteristics'!$C:$C,0)))</f>
        <v>weight</v>
      </c>
      <c r="P1193" s="272"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272" t="str">
        <f>IF(ISBLANK(INDEX('Policy Characteristics'!K:K,MATCH($C1193,'Policy Characteristics'!$C:$C,0))),"",INDEX('Policy Characteristics'!K:K,MATCH($C1193,'Policy Characteristics'!$C:$C,0)))</f>
        <v>io-model.html</v>
      </c>
      <c r="R1193" s="272" t="str">
        <f>IF(ISBLANK(INDEX('Policy Characteristics'!L:L,MATCH($C1193,'Policy Characteristics'!$C:$C,0))),"",INDEX('Policy Characteristics'!L:L,MATCH($C1193,'Policy Characteristics'!$C:$C,0)))</f>
        <v/>
      </c>
    </row>
    <row r="1194" spans="1:18" x14ac:dyDescent="0.25">
      <c r="A1194" s="272" t="str">
        <f>IF(ISBLANK(INDEX('Policy Characteristics'!A:A,MATCH($C1194,'Policy Characteristics'!$C:$C,0))),"",INDEX('Policy Characteristics'!A:A,MATCH($C1194,'Policy Characteristics'!$C:$C,0)))</f>
        <v>Government Revenue Accounting</v>
      </c>
      <c r="B1194" s="272" t="str">
        <f>IF(ISBLANK(INDEX('Policy Characteristics'!B:B,MATCH($C1194,'Policy Characteristics'!$C:$C,0))),"",INDEX('Policy Characteristics'!B:B,MATCH($C1194,'Policy Characteristics'!$C:$C,0)))</f>
        <v>EV Subsidy</v>
      </c>
      <c r="C1194" s="274" t="str">
        <f t="shared" ref="C1194:C1197" si="71">C$1193</f>
        <v>GRA for EV Subsidy</v>
      </c>
      <c r="D1194" s="1" t="s">
        <v>3074</v>
      </c>
      <c r="F1194" s="1" t="s">
        <v>3103</v>
      </c>
      <c r="H1194" s="43">
        <v>556</v>
      </c>
      <c r="I1194" s="4" t="str">
        <f t="shared" ref="I1194:I1197" si="72">I$1193</f>
        <v>Yes</v>
      </c>
      <c r="J1194" s="274" t="str">
        <f>IF(ISBLANK(INDEX('Policy Characteristics'!D:D,MATCH($C1194,'Policy Characteristics'!$C:$C,0))),"",INDEX('Policy Characteristics'!D:D,MATCH($C1194,'Policy Characteristics'!$C:$C,0)))</f>
        <v/>
      </c>
      <c r="K1194" s="272" t="str">
        <f>IF(ISBLANK(INDEX('Policy Characteristics'!E:E,MATCH($C1194,'Policy Characteristics'!$C:$C,0))),"",INDEX('Policy Characteristics'!E:E,MATCH($C1194,'Policy Characteristics'!$C:$C,0)))</f>
        <v>GRA EV subsidy</v>
      </c>
      <c r="L1194" s="272">
        <f>IF(ISBLANK(INDEX('Policy Characteristics'!F:F,MATCH($C1194,'Policy Characteristics'!$C:$C,0))),"",INDEX('Policy Characteristics'!F:F,MATCH($C1194,'Policy Characteristics'!$C:$C,0)))</f>
        <v>0</v>
      </c>
      <c r="M1194" s="272">
        <f>IF(ISBLANK(INDEX('Policy Characteristics'!G:G,MATCH($C1194,'Policy Characteristics'!$C:$C,0))),"",INDEX('Policy Characteristics'!G:G,MATCH($C1194,'Policy Characteristics'!$C:$C,0)))</f>
        <v>10</v>
      </c>
      <c r="N1194" s="272">
        <f>IF(ISBLANK(INDEX('Policy Characteristics'!H:H,MATCH($C1194,'Policy Characteristics'!$C:$C,0))),"",INDEX('Policy Characteristics'!H:H,MATCH($C1194,'Policy Characteristics'!$C:$C,0)))</f>
        <v>1</v>
      </c>
      <c r="O1194" s="272" t="str">
        <f>IF(ISBLANK(INDEX('Policy Characteristics'!I:I,MATCH($C1194,'Policy Characteristics'!$C:$C,0))),"",INDEX('Policy Characteristics'!I:I,MATCH($C1194,'Policy Characteristics'!$C:$C,0)))</f>
        <v>weight</v>
      </c>
      <c r="P1194" s="272"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272" t="str">
        <f>IF(ISBLANK(INDEX('Policy Characteristics'!K:K,MATCH($C1194,'Policy Characteristics'!$C:$C,0))),"",INDEX('Policy Characteristics'!K:K,MATCH($C1194,'Policy Characteristics'!$C:$C,0)))</f>
        <v>io-model.html</v>
      </c>
      <c r="R1194" s="272" t="str">
        <f>IF(ISBLANK(INDEX('Policy Characteristics'!L:L,MATCH($C1194,'Policy Characteristics'!$C:$C,0))),"",INDEX('Policy Characteristics'!L:L,MATCH($C1194,'Policy Characteristics'!$C:$C,0)))</f>
        <v/>
      </c>
    </row>
    <row r="1195" spans="1:18" x14ac:dyDescent="0.25">
      <c r="A1195" s="272" t="str">
        <f>IF(ISBLANK(INDEX('Policy Characteristics'!A:A,MATCH($C1195,'Policy Characteristics'!$C:$C,0))),"",INDEX('Policy Characteristics'!A:A,MATCH($C1195,'Policy Characteristics'!$C:$C,0)))</f>
        <v>Government Revenue Accounting</v>
      </c>
      <c r="B1195" s="272" t="str">
        <f>IF(ISBLANK(INDEX('Policy Characteristics'!B:B,MATCH($C1195,'Policy Characteristics'!$C:$C,0))),"",INDEX('Policy Characteristics'!B:B,MATCH($C1195,'Policy Characteristics'!$C:$C,0)))</f>
        <v>EV Subsidy</v>
      </c>
      <c r="C1195" s="274" t="str">
        <f t="shared" si="71"/>
        <v>GRA for EV Subsidy</v>
      </c>
      <c r="D1195" s="1" t="s">
        <v>3075</v>
      </c>
      <c r="F1195" s="1" t="s">
        <v>3079</v>
      </c>
      <c r="H1195" s="43">
        <v>557</v>
      </c>
      <c r="I1195" s="4" t="str">
        <f t="shared" si="72"/>
        <v>Yes</v>
      </c>
      <c r="J1195" s="274" t="str">
        <f>IF(ISBLANK(INDEX('Policy Characteristics'!D:D,MATCH($C1195,'Policy Characteristics'!$C:$C,0))),"",INDEX('Policy Characteristics'!D:D,MATCH($C1195,'Policy Characteristics'!$C:$C,0)))</f>
        <v/>
      </c>
      <c r="K1195" s="272" t="str">
        <f>IF(ISBLANK(INDEX('Policy Characteristics'!E:E,MATCH($C1195,'Policy Characteristics'!$C:$C,0))),"",INDEX('Policy Characteristics'!E:E,MATCH($C1195,'Policy Characteristics'!$C:$C,0)))</f>
        <v>GRA EV subsidy</v>
      </c>
      <c r="L1195" s="272">
        <f>IF(ISBLANK(INDEX('Policy Characteristics'!F:F,MATCH($C1195,'Policy Characteristics'!$C:$C,0))),"",INDEX('Policy Characteristics'!F:F,MATCH($C1195,'Policy Characteristics'!$C:$C,0)))</f>
        <v>0</v>
      </c>
      <c r="M1195" s="272">
        <f>IF(ISBLANK(INDEX('Policy Characteristics'!G:G,MATCH($C1195,'Policy Characteristics'!$C:$C,0))),"",INDEX('Policy Characteristics'!G:G,MATCH($C1195,'Policy Characteristics'!$C:$C,0)))</f>
        <v>10</v>
      </c>
      <c r="N1195" s="272">
        <f>IF(ISBLANK(INDEX('Policy Characteristics'!H:H,MATCH($C1195,'Policy Characteristics'!$C:$C,0))),"",INDEX('Policy Characteristics'!H:H,MATCH($C1195,'Policy Characteristics'!$C:$C,0)))</f>
        <v>1</v>
      </c>
      <c r="O1195" s="272" t="str">
        <f>IF(ISBLANK(INDEX('Policy Characteristics'!I:I,MATCH($C1195,'Policy Characteristics'!$C:$C,0))),"",INDEX('Policy Characteristics'!I:I,MATCH($C1195,'Policy Characteristics'!$C:$C,0)))</f>
        <v>weight</v>
      </c>
      <c r="P1195" s="272"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272" t="str">
        <f>IF(ISBLANK(INDEX('Policy Characteristics'!K:K,MATCH($C1195,'Policy Characteristics'!$C:$C,0))),"",INDEX('Policy Characteristics'!K:K,MATCH($C1195,'Policy Characteristics'!$C:$C,0)))</f>
        <v>io-model.html</v>
      </c>
      <c r="R1195" s="272" t="str">
        <f>IF(ISBLANK(INDEX('Policy Characteristics'!L:L,MATCH($C1195,'Policy Characteristics'!$C:$C,0))),"",INDEX('Policy Characteristics'!L:L,MATCH($C1195,'Policy Characteristics'!$C:$C,0)))</f>
        <v/>
      </c>
    </row>
    <row r="1196" spans="1:18" x14ac:dyDescent="0.25">
      <c r="A1196" s="272" t="str">
        <f>IF(ISBLANK(INDEX('Policy Characteristics'!A:A,MATCH($C1196,'Policy Characteristics'!$C:$C,0))),"",INDEX('Policy Characteristics'!A:A,MATCH($C1196,'Policy Characteristics'!$C:$C,0)))</f>
        <v>Government Revenue Accounting</v>
      </c>
      <c r="B1196" s="272" t="str">
        <f>IF(ISBLANK(INDEX('Policy Characteristics'!B:B,MATCH($C1196,'Policy Characteristics'!$C:$C,0))),"",INDEX('Policy Characteristics'!B:B,MATCH($C1196,'Policy Characteristics'!$C:$C,0)))</f>
        <v>EV Subsidy</v>
      </c>
      <c r="C1196" s="274" t="str">
        <f t="shared" si="71"/>
        <v>GRA for EV Subsidy</v>
      </c>
      <c r="D1196" s="1" t="s">
        <v>3076</v>
      </c>
      <c r="F1196" s="1" t="s">
        <v>3080</v>
      </c>
      <c r="H1196" s="43">
        <v>558</v>
      </c>
      <c r="I1196" s="4" t="str">
        <f t="shared" si="72"/>
        <v>Yes</v>
      </c>
      <c r="J1196" s="274" t="str">
        <f>IF(ISBLANK(INDEX('Policy Characteristics'!D:D,MATCH($C1196,'Policy Characteristics'!$C:$C,0))),"",INDEX('Policy Characteristics'!D:D,MATCH($C1196,'Policy Characteristics'!$C:$C,0)))</f>
        <v/>
      </c>
      <c r="K1196" s="272" t="str">
        <f>IF(ISBLANK(INDEX('Policy Characteristics'!E:E,MATCH($C1196,'Policy Characteristics'!$C:$C,0))),"",INDEX('Policy Characteristics'!E:E,MATCH($C1196,'Policy Characteristics'!$C:$C,0)))</f>
        <v>GRA EV subsidy</v>
      </c>
      <c r="L1196" s="272">
        <f>IF(ISBLANK(INDEX('Policy Characteristics'!F:F,MATCH($C1196,'Policy Characteristics'!$C:$C,0))),"",INDEX('Policy Characteristics'!F:F,MATCH($C1196,'Policy Characteristics'!$C:$C,0)))</f>
        <v>0</v>
      </c>
      <c r="M1196" s="272">
        <f>IF(ISBLANK(INDEX('Policy Characteristics'!G:G,MATCH($C1196,'Policy Characteristics'!$C:$C,0))),"",INDEX('Policy Characteristics'!G:G,MATCH($C1196,'Policy Characteristics'!$C:$C,0)))</f>
        <v>10</v>
      </c>
      <c r="N1196" s="272">
        <f>IF(ISBLANK(INDEX('Policy Characteristics'!H:H,MATCH($C1196,'Policy Characteristics'!$C:$C,0))),"",INDEX('Policy Characteristics'!H:H,MATCH($C1196,'Policy Characteristics'!$C:$C,0)))</f>
        <v>1</v>
      </c>
      <c r="O1196" s="272" t="str">
        <f>IF(ISBLANK(INDEX('Policy Characteristics'!I:I,MATCH($C1196,'Policy Characteristics'!$C:$C,0))),"",INDEX('Policy Characteristics'!I:I,MATCH($C1196,'Policy Characteristics'!$C:$C,0)))</f>
        <v>weight</v>
      </c>
      <c r="P1196" s="272"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272" t="str">
        <f>IF(ISBLANK(INDEX('Policy Characteristics'!K:K,MATCH($C1196,'Policy Characteristics'!$C:$C,0))),"",INDEX('Policy Characteristics'!K:K,MATCH($C1196,'Policy Characteristics'!$C:$C,0)))</f>
        <v>io-model.html</v>
      </c>
      <c r="R1196" s="272" t="str">
        <f>IF(ISBLANK(INDEX('Policy Characteristics'!L:L,MATCH($C1196,'Policy Characteristics'!$C:$C,0))),"",INDEX('Policy Characteristics'!L:L,MATCH($C1196,'Policy Characteristics'!$C:$C,0)))</f>
        <v/>
      </c>
    </row>
    <row r="1197" spans="1:18" x14ac:dyDescent="0.25">
      <c r="A1197" s="272" t="str">
        <f>IF(ISBLANK(INDEX('Policy Characteristics'!A:A,MATCH($C1197,'Policy Characteristics'!$C:$C,0))),"",INDEX('Policy Characteristics'!A:A,MATCH($C1197,'Policy Characteristics'!$C:$C,0)))</f>
        <v>Government Revenue Accounting</v>
      </c>
      <c r="B1197" s="272" t="str">
        <f>IF(ISBLANK(INDEX('Policy Characteristics'!B:B,MATCH($C1197,'Policy Characteristics'!$C:$C,0))),"",INDEX('Policy Characteristics'!B:B,MATCH($C1197,'Policy Characteristics'!$C:$C,0)))</f>
        <v>EV Subsidy</v>
      </c>
      <c r="C1197" s="274" t="str">
        <f t="shared" si="71"/>
        <v>GRA for EV Subsidy</v>
      </c>
      <c r="D1197" s="1" t="s">
        <v>3077</v>
      </c>
      <c r="F1197" s="1" t="s">
        <v>3081</v>
      </c>
      <c r="H1197" s="43">
        <v>559</v>
      </c>
      <c r="I1197" s="4" t="str">
        <f t="shared" si="72"/>
        <v>Yes</v>
      </c>
      <c r="J1197" s="274" t="str">
        <f>IF(ISBLANK(INDEX('Policy Characteristics'!D:D,MATCH($C1197,'Policy Characteristics'!$C:$C,0))),"",INDEX('Policy Characteristics'!D:D,MATCH($C1197,'Policy Characteristics'!$C:$C,0)))</f>
        <v/>
      </c>
      <c r="K1197" s="272" t="str">
        <f>IF(ISBLANK(INDEX('Policy Characteristics'!E:E,MATCH($C1197,'Policy Characteristics'!$C:$C,0))),"",INDEX('Policy Characteristics'!E:E,MATCH($C1197,'Policy Characteristics'!$C:$C,0)))</f>
        <v>GRA EV subsidy</v>
      </c>
      <c r="L1197" s="272">
        <f>IF(ISBLANK(INDEX('Policy Characteristics'!F:F,MATCH($C1197,'Policy Characteristics'!$C:$C,0))),"",INDEX('Policy Characteristics'!F:F,MATCH($C1197,'Policy Characteristics'!$C:$C,0)))</f>
        <v>0</v>
      </c>
      <c r="M1197" s="272">
        <f>IF(ISBLANK(INDEX('Policy Characteristics'!G:G,MATCH($C1197,'Policy Characteristics'!$C:$C,0))),"",INDEX('Policy Characteristics'!G:G,MATCH($C1197,'Policy Characteristics'!$C:$C,0)))</f>
        <v>10</v>
      </c>
      <c r="N1197" s="272">
        <f>IF(ISBLANK(INDEX('Policy Characteristics'!H:H,MATCH($C1197,'Policy Characteristics'!$C:$C,0))),"",INDEX('Policy Characteristics'!H:H,MATCH($C1197,'Policy Characteristics'!$C:$C,0)))</f>
        <v>1</v>
      </c>
      <c r="O1197" s="272" t="str">
        <f>IF(ISBLANK(INDEX('Policy Characteristics'!I:I,MATCH($C1197,'Policy Characteristics'!$C:$C,0))),"",INDEX('Policy Characteristics'!I:I,MATCH($C1197,'Policy Characteristics'!$C:$C,0)))</f>
        <v>weight</v>
      </c>
      <c r="P1197" s="272"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272" t="str">
        <f>IF(ISBLANK(INDEX('Policy Characteristics'!K:K,MATCH($C1197,'Policy Characteristics'!$C:$C,0))),"",INDEX('Policy Characteristics'!K:K,MATCH($C1197,'Policy Characteristics'!$C:$C,0)))</f>
        <v>io-model.html</v>
      </c>
      <c r="R1197" s="272" t="str">
        <f>IF(ISBLANK(INDEX('Policy Characteristics'!L:L,MATCH($C1197,'Policy Characteristics'!$C:$C,0))),"",INDEX('Policy Characteristics'!L:L,MATCH($C1197,'Policy Characteristics'!$C:$C,0)))</f>
        <v/>
      </c>
    </row>
    <row r="1198" spans="1:18" x14ac:dyDescent="0.25">
      <c r="A1198" s="272" t="str">
        <f>IF(ISBLANK(INDEX('Policy Characteristics'!A:A,MATCH($C1198,'Policy Characteristics'!$C:$C,0))),"",INDEX('Policy Characteristics'!A:A,MATCH($C1198,'Policy Characteristics'!$C:$C,0)))</f>
        <v>Government Revenue Accounting</v>
      </c>
      <c r="B1198" s="272" t="str">
        <f>IF(ISBLANK(INDEX('Policy Characteristics'!B:B,MATCH($C1198,'Policy Characteristics'!$C:$C,0))),"",INDEX('Policy Characteristics'!B:B,MATCH($C1198,'Policy Characteristics'!$C:$C,0)))</f>
        <v>Electricity Generation Subsidy</v>
      </c>
      <c r="C1198" s="275" t="s">
        <v>3067</v>
      </c>
      <c r="D1198" s="1" t="s">
        <v>3073</v>
      </c>
      <c r="F1198" s="1" t="s">
        <v>3078</v>
      </c>
      <c r="H1198" s="43">
        <v>560</v>
      </c>
      <c r="I1198" s="1" t="s">
        <v>45</v>
      </c>
      <c r="J1198" s="274" t="str">
        <f>IF(ISBLANK(INDEX('Policy Characteristics'!D:D,MATCH($C1198,'Policy Characteristics'!$C:$C,0))),"",INDEX('Policy Characteristics'!D:D,MATCH($C1198,'Policy Characteristics'!$C:$C,0)))</f>
        <v/>
      </c>
      <c r="K1198" s="272" t="str">
        <f>IF(ISBLANK(INDEX('Policy Characteristics'!E:E,MATCH($C1198,'Policy Characteristics'!$C:$C,0))),"",INDEX('Policy Characteristics'!E:E,MATCH($C1198,'Policy Characteristics'!$C:$C,0)))</f>
        <v>GRA elec gen subsidy</v>
      </c>
      <c r="L1198" s="272">
        <f>IF(ISBLANK(INDEX('Policy Characteristics'!F:F,MATCH($C1198,'Policy Characteristics'!$C:$C,0))),"",INDEX('Policy Characteristics'!F:F,MATCH($C1198,'Policy Characteristics'!$C:$C,0)))</f>
        <v>0</v>
      </c>
      <c r="M1198" s="272">
        <f>IF(ISBLANK(INDEX('Policy Characteristics'!G:G,MATCH($C1198,'Policy Characteristics'!$C:$C,0))),"",INDEX('Policy Characteristics'!G:G,MATCH($C1198,'Policy Characteristics'!$C:$C,0)))</f>
        <v>10</v>
      </c>
      <c r="N1198" s="272">
        <f>IF(ISBLANK(INDEX('Policy Characteristics'!H:H,MATCH($C1198,'Policy Characteristics'!$C:$C,0))),"",INDEX('Policy Characteristics'!H:H,MATCH($C1198,'Policy Characteristics'!$C:$C,0)))</f>
        <v>1</v>
      </c>
      <c r="O1198" s="272" t="str">
        <f>IF(ISBLANK(INDEX('Policy Characteristics'!I:I,MATCH($C1198,'Policy Characteristics'!$C:$C,0))),"",INDEX('Policy Characteristics'!I:I,MATCH($C1198,'Policy Characteristics'!$C:$C,0)))</f>
        <v>weight</v>
      </c>
      <c r="P1198" s="272"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272" t="str">
        <f>IF(ISBLANK(INDEX('Policy Characteristics'!K:K,MATCH($C1198,'Policy Characteristics'!$C:$C,0))),"",INDEX('Policy Characteristics'!K:K,MATCH($C1198,'Policy Characteristics'!$C:$C,0)))</f>
        <v>io-model.html</v>
      </c>
      <c r="R1198" s="272" t="str">
        <f>IF(ISBLANK(INDEX('Policy Characteristics'!L:L,MATCH($C1198,'Policy Characteristics'!$C:$C,0))),"",INDEX('Policy Characteristics'!L:L,MATCH($C1198,'Policy Characteristics'!$C:$C,0)))</f>
        <v/>
      </c>
    </row>
    <row r="1199" spans="1:18" x14ac:dyDescent="0.25">
      <c r="A1199" s="272" t="str">
        <f>IF(ISBLANK(INDEX('Policy Characteristics'!A:A,MATCH($C1199,'Policy Characteristics'!$C:$C,0))),"",INDEX('Policy Characteristics'!A:A,MATCH($C1199,'Policy Characteristics'!$C:$C,0)))</f>
        <v>Government Revenue Accounting</v>
      </c>
      <c r="B1199" s="272" t="str">
        <f>IF(ISBLANK(INDEX('Policy Characteristics'!B:B,MATCH($C1199,'Policy Characteristics'!$C:$C,0))),"",INDEX('Policy Characteristics'!B:B,MATCH($C1199,'Policy Characteristics'!$C:$C,0)))</f>
        <v>Electricity Generation Subsidy</v>
      </c>
      <c r="C1199" s="274" t="str">
        <f t="shared" ref="C1199:C1202" si="73">C$1198</f>
        <v>GRA for Electricity Generation Subsidies</v>
      </c>
      <c r="D1199" s="1" t="s">
        <v>3074</v>
      </c>
      <c r="F1199" s="1" t="s">
        <v>3103</v>
      </c>
      <c r="H1199" s="43">
        <v>561</v>
      </c>
      <c r="I1199" s="4" t="str">
        <f t="shared" ref="I1199:I1202" si="74">I$1198</f>
        <v>Yes</v>
      </c>
      <c r="J1199" s="274" t="str">
        <f>IF(ISBLANK(INDEX('Policy Characteristics'!D:D,MATCH($C1199,'Policy Characteristics'!$C:$C,0))),"",INDEX('Policy Characteristics'!D:D,MATCH($C1199,'Policy Characteristics'!$C:$C,0)))</f>
        <v/>
      </c>
      <c r="K1199" s="272" t="str">
        <f>IF(ISBLANK(INDEX('Policy Characteristics'!E:E,MATCH($C1199,'Policy Characteristics'!$C:$C,0))),"",INDEX('Policy Characteristics'!E:E,MATCH($C1199,'Policy Characteristics'!$C:$C,0)))</f>
        <v>GRA elec gen subsidy</v>
      </c>
      <c r="L1199" s="272">
        <f>IF(ISBLANK(INDEX('Policy Characteristics'!F:F,MATCH($C1199,'Policy Characteristics'!$C:$C,0))),"",INDEX('Policy Characteristics'!F:F,MATCH($C1199,'Policy Characteristics'!$C:$C,0)))</f>
        <v>0</v>
      </c>
      <c r="M1199" s="272">
        <f>IF(ISBLANK(INDEX('Policy Characteristics'!G:G,MATCH($C1199,'Policy Characteristics'!$C:$C,0))),"",INDEX('Policy Characteristics'!G:G,MATCH($C1199,'Policy Characteristics'!$C:$C,0)))</f>
        <v>10</v>
      </c>
      <c r="N1199" s="272">
        <f>IF(ISBLANK(INDEX('Policy Characteristics'!H:H,MATCH($C1199,'Policy Characteristics'!$C:$C,0))),"",INDEX('Policy Characteristics'!H:H,MATCH($C1199,'Policy Characteristics'!$C:$C,0)))</f>
        <v>1</v>
      </c>
      <c r="O1199" s="272" t="str">
        <f>IF(ISBLANK(INDEX('Policy Characteristics'!I:I,MATCH($C1199,'Policy Characteristics'!$C:$C,0))),"",INDEX('Policy Characteristics'!I:I,MATCH($C1199,'Policy Characteristics'!$C:$C,0)))</f>
        <v>weight</v>
      </c>
      <c r="P1199" s="272"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272" t="str">
        <f>IF(ISBLANK(INDEX('Policy Characteristics'!K:K,MATCH($C1199,'Policy Characteristics'!$C:$C,0))),"",INDEX('Policy Characteristics'!K:K,MATCH($C1199,'Policy Characteristics'!$C:$C,0)))</f>
        <v>io-model.html</v>
      </c>
      <c r="R1199" s="272" t="str">
        <f>IF(ISBLANK(INDEX('Policy Characteristics'!L:L,MATCH($C1199,'Policy Characteristics'!$C:$C,0))),"",INDEX('Policy Characteristics'!L:L,MATCH($C1199,'Policy Characteristics'!$C:$C,0)))</f>
        <v/>
      </c>
    </row>
    <row r="1200" spans="1:18" x14ac:dyDescent="0.25">
      <c r="A1200" s="272" t="str">
        <f>IF(ISBLANK(INDEX('Policy Characteristics'!A:A,MATCH($C1200,'Policy Characteristics'!$C:$C,0))),"",INDEX('Policy Characteristics'!A:A,MATCH($C1200,'Policy Characteristics'!$C:$C,0)))</f>
        <v>Government Revenue Accounting</v>
      </c>
      <c r="B1200" s="272" t="str">
        <f>IF(ISBLANK(INDEX('Policy Characteristics'!B:B,MATCH($C1200,'Policy Characteristics'!$C:$C,0))),"",INDEX('Policy Characteristics'!B:B,MATCH($C1200,'Policy Characteristics'!$C:$C,0)))</f>
        <v>Electricity Generation Subsidy</v>
      </c>
      <c r="C1200" s="274" t="str">
        <f t="shared" si="73"/>
        <v>GRA for Electricity Generation Subsidies</v>
      </c>
      <c r="D1200" s="1" t="s">
        <v>3075</v>
      </c>
      <c r="F1200" s="1" t="s">
        <v>3079</v>
      </c>
      <c r="H1200" s="43">
        <v>562</v>
      </c>
      <c r="I1200" s="4" t="str">
        <f t="shared" si="74"/>
        <v>Yes</v>
      </c>
      <c r="J1200" s="274" t="str">
        <f>IF(ISBLANK(INDEX('Policy Characteristics'!D:D,MATCH($C1200,'Policy Characteristics'!$C:$C,0))),"",INDEX('Policy Characteristics'!D:D,MATCH($C1200,'Policy Characteristics'!$C:$C,0)))</f>
        <v/>
      </c>
      <c r="K1200" s="272" t="str">
        <f>IF(ISBLANK(INDEX('Policy Characteristics'!E:E,MATCH($C1200,'Policy Characteristics'!$C:$C,0))),"",INDEX('Policy Characteristics'!E:E,MATCH($C1200,'Policy Characteristics'!$C:$C,0)))</f>
        <v>GRA elec gen subsidy</v>
      </c>
      <c r="L1200" s="272">
        <f>IF(ISBLANK(INDEX('Policy Characteristics'!F:F,MATCH($C1200,'Policy Characteristics'!$C:$C,0))),"",INDEX('Policy Characteristics'!F:F,MATCH($C1200,'Policy Characteristics'!$C:$C,0)))</f>
        <v>0</v>
      </c>
      <c r="M1200" s="272">
        <f>IF(ISBLANK(INDEX('Policy Characteristics'!G:G,MATCH($C1200,'Policy Characteristics'!$C:$C,0))),"",INDEX('Policy Characteristics'!G:G,MATCH($C1200,'Policy Characteristics'!$C:$C,0)))</f>
        <v>10</v>
      </c>
      <c r="N1200" s="272">
        <f>IF(ISBLANK(INDEX('Policy Characteristics'!H:H,MATCH($C1200,'Policy Characteristics'!$C:$C,0))),"",INDEX('Policy Characteristics'!H:H,MATCH($C1200,'Policy Characteristics'!$C:$C,0)))</f>
        <v>1</v>
      </c>
      <c r="O1200" s="272" t="str">
        <f>IF(ISBLANK(INDEX('Policy Characteristics'!I:I,MATCH($C1200,'Policy Characteristics'!$C:$C,0))),"",INDEX('Policy Characteristics'!I:I,MATCH($C1200,'Policy Characteristics'!$C:$C,0)))</f>
        <v>weight</v>
      </c>
      <c r="P1200" s="272"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272" t="str">
        <f>IF(ISBLANK(INDEX('Policy Characteristics'!K:K,MATCH($C1200,'Policy Characteristics'!$C:$C,0))),"",INDEX('Policy Characteristics'!K:K,MATCH($C1200,'Policy Characteristics'!$C:$C,0)))</f>
        <v>io-model.html</v>
      </c>
      <c r="R1200" s="272" t="str">
        <f>IF(ISBLANK(INDEX('Policy Characteristics'!L:L,MATCH($C1200,'Policy Characteristics'!$C:$C,0))),"",INDEX('Policy Characteristics'!L:L,MATCH($C1200,'Policy Characteristics'!$C:$C,0)))</f>
        <v/>
      </c>
    </row>
    <row r="1201" spans="1:18" x14ac:dyDescent="0.25">
      <c r="A1201" s="272" t="str">
        <f>IF(ISBLANK(INDEX('Policy Characteristics'!A:A,MATCH($C1201,'Policy Characteristics'!$C:$C,0))),"",INDEX('Policy Characteristics'!A:A,MATCH($C1201,'Policy Characteristics'!$C:$C,0)))</f>
        <v>Government Revenue Accounting</v>
      </c>
      <c r="B1201" s="272" t="str">
        <f>IF(ISBLANK(INDEX('Policy Characteristics'!B:B,MATCH($C1201,'Policy Characteristics'!$C:$C,0))),"",INDEX('Policy Characteristics'!B:B,MATCH($C1201,'Policy Characteristics'!$C:$C,0)))</f>
        <v>Electricity Generation Subsidy</v>
      </c>
      <c r="C1201" s="274" t="str">
        <f t="shared" si="73"/>
        <v>GRA for Electricity Generation Subsidies</v>
      </c>
      <c r="D1201" s="1" t="s">
        <v>3076</v>
      </c>
      <c r="F1201" s="1" t="s">
        <v>3080</v>
      </c>
      <c r="H1201" s="43">
        <v>563</v>
      </c>
      <c r="I1201" s="4" t="str">
        <f t="shared" si="74"/>
        <v>Yes</v>
      </c>
      <c r="J1201" s="274" t="str">
        <f>IF(ISBLANK(INDEX('Policy Characteristics'!D:D,MATCH($C1201,'Policy Characteristics'!$C:$C,0))),"",INDEX('Policy Characteristics'!D:D,MATCH($C1201,'Policy Characteristics'!$C:$C,0)))</f>
        <v/>
      </c>
      <c r="K1201" s="272" t="str">
        <f>IF(ISBLANK(INDEX('Policy Characteristics'!E:E,MATCH($C1201,'Policy Characteristics'!$C:$C,0))),"",INDEX('Policy Characteristics'!E:E,MATCH($C1201,'Policy Characteristics'!$C:$C,0)))</f>
        <v>GRA elec gen subsidy</v>
      </c>
      <c r="L1201" s="272">
        <f>IF(ISBLANK(INDEX('Policy Characteristics'!F:F,MATCH($C1201,'Policy Characteristics'!$C:$C,0))),"",INDEX('Policy Characteristics'!F:F,MATCH($C1201,'Policy Characteristics'!$C:$C,0)))</f>
        <v>0</v>
      </c>
      <c r="M1201" s="272">
        <f>IF(ISBLANK(INDEX('Policy Characteristics'!G:G,MATCH($C1201,'Policy Characteristics'!$C:$C,0))),"",INDEX('Policy Characteristics'!G:G,MATCH($C1201,'Policy Characteristics'!$C:$C,0)))</f>
        <v>10</v>
      </c>
      <c r="N1201" s="272">
        <f>IF(ISBLANK(INDEX('Policy Characteristics'!H:H,MATCH($C1201,'Policy Characteristics'!$C:$C,0))),"",INDEX('Policy Characteristics'!H:H,MATCH($C1201,'Policy Characteristics'!$C:$C,0)))</f>
        <v>1</v>
      </c>
      <c r="O1201" s="272" t="str">
        <f>IF(ISBLANK(INDEX('Policy Characteristics'!I:I,MATCH($C1201,'Policy Characteristics'!$C:$C,0))),"",INDEX('Policy Characteristics'!I:I,MATCH($C1201,'Policy Characteristics'!$C:$C,0)))</f>
        <v>weight</v>
      </c>
      <c r="P1201" s="272"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272" t="str">
        <f>IF(ISBLANK(INDEX('Policy Characteristics'!K:K,MATCH($C1201,'Policy Characteristics'!$C:$C,0))),"",INDEX('Policy Characteristics'!K:K,MATCH($C1201,'Policy Characteristics'!$C:$C,0)))</f>
        <v>io-model.html</v>
      </c>
      <c r="R1201" s="272" t="str">
        <f>IF(ISBLANK(INDEX('Policy Characteristics'!L:L,MATCH($C1201,'Policy Characteristics'!$C:$C,0))),"",INDEX('Policy Characteristics'!L:L,MATCH($C1201,'Policy Characteristics'!$C:$C,0)))</f>
        <v/>
      </c>
    </row>
    <row r="1202" spans="1:18" x14ac:dyDescent="0.25">
      <c r="A1202" s="272" t="str">
        <f>IF(ISBLANK(INDEX('Policy Characteristics'!A:A,MATCH($C1202,'Policy Characteristics'!$C:$C,0))),"",INDEX('Policy Characteristics'!A:A,MATCH($C1202,'Policy Characteristics'!$C:$C,0)))</f>
        <v>Government Revenue Accounting</v>
      </c>
      <c r="B1202" s="272" t="str">
        <f>IF(ISBLANK(INDEX('Policy Characteristics'!B:B,MATCH($C1202,'Policy Characteristics'!$C:$C,0))),"",INDEX('Policy Characteristics'!B:B,MATCH($C1202,'Policy Characteristics'!$C:$C,0)))</f>
        <v>Electricity Generation Subsidy</v>
      </c>
      <c r="C1202" s="274" t="str">
        <f t="shared" si="73"/>
        <v>GRA for Electricity Generation Subsidies</v>
      </c>
      <c r="D1202" s="1" t="s">
        <v>3077</v>
      </c>
      <c r="F1202" s="1" t="s">
        <v>3081</v>
      </c>
      <c r="H1202" s="43">
        <v>564</v>
      </c>
      <c r="I1202" s="4" t="str">
        <f t="shared" si="74"/>
        <v>Yes</v>
      </c>
      <c r="J1202" s="274" t="str">
        <f>IF(ISBLANK(INDEX('Policy Characteristics'!D:D,MATCH($C1202,'Policy Characteristics'!$C:$C,0))),"",INDEX('Policy Characteristics'!D:D,MATCH($C1202,'Policy Characteristics'!$C:$C,0)))</f>
        <v/>
      </c>
      <c r="K1202" s="272" t="str">
        <f>IF(ISBLANK(INDEX('Policy Characteristics'!E:E,MATCH($C1202,'Policy Characteristics'!$C:$C,0))),"",INDEX('Policy Characteristics'!E:E,MATCH($C1202,'Policy Characteristics'!$C:$C,0)))</f>
        <v>GRA elec gen subsidy</v>
      </c>
      <c r="L1202" s="272">
        <f>IF(ISBLANK(INDEX('Policy Characteristics'!F:F,MATCH($C1202,'Policy Characteristics'!$C:$C,0))),"",INDEX('Policy Characteristics'!F:F,MATCH($C1202,'Policy Characteristics'!$C:$C,0)))</f>
        <v>0</v>
      </c>
      <c r="M1202" s="272">
        <f>IF(ISBLANK(INDEX('Policy Characteristics'!G:G,MATCH($C1202,'Policy Characteristics'!$C:$C,0))),"",INDEX('Policy Characteristics'!G:G,MATCH($C1202,'Policy Characteristics'!$C:$C,0)))</f>
        <v>10</v>
      </c>
      <c r="N1202" s="272">
        <f>IF(ISBLANK(INDEX('Policy Characteristics'!H:H,MATCH($C1202,'Policy Characteristics'!$C:$C,0))),"",INDEX('Policy Characteristics'!H:H,MATCH($C1202,'Policy Characteristics'!$C:$C,0)))</f>
        <v>1</v>
      </c>
      <c r="O1202" s="272" t="str">
        <f>IF(ISBLANK(INDEX('Policy Characteristics'!I:I,MATCH($C1202,'Policy Characteristics'!$C:$C,0))),"",INDEX('Policy Characteristics'!I:I,MATCH($C1202,'Policy Characteristics'!$C:$C,0)))</f>
        <v>weight</v>
      </c>
      <c r="P1202" s="272"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272" t="str">
        <f>IF(ISBLANK(INDEX('Policy Characteristics'!K:K,MATCH($C1202,'Policy Characteristics'!$C:$C,0))),"",INDEX('Policy Characteristics'!K:K,MATCH($C1202,'Policy Characteristics'!$C:$C,0)))</f>
        <v>io-model.html</v>
      </c>
      <c r="R1202" s="272" t="str">
        <f>IF(ISBLANK(INDEX('Policy Characteristics'!L:L,MATCH($C1202,'Policy Characteristics'!$C:$C,0))),"",INDEX('Policy Characteristics'!L:L,MATCH($C1202,'Policy Characteristics'!$C:$C,0)))</f>
        <v/>
      </c>
    </row>
    <row r="1203" spans="1:18" x14ac:dyDescent="0.25">
      <c r="A1203" s="272" t="str">
        <f>IF(ISBLANK(INDEX('Policy Characteristics'!A:A,MATCH($C1203,'Policy Characteristics'!$C:$C,0))),"",INDEX('Policy Characteristics'!A:A,MATCH($C1203,'Policy Characteristics'!$C:$C,0)))</f>
        <v>Government Revenue Accounting</v>
      </c>
      <c r="B1203" s="272" t="str">
        <f>IF(ISBLANK(INDEX('Policy Characteristics'!B:B,MATCH($C1203,'Policy Characteristics'!$C:$C,0))),"",INDEX('Policy Characteristics'!B:B,MATCH($C1203,'Policy Characteristics'!$C:$C,0)))</f>
        <v>Electricity Capacity Construction Subsidy</v>
      </c>
      <c r="C1203" s="275" t="s">
        <v>3068</v>
      </c>
      <c r="D1203" s="1" t="s">
        <v>3073</v>
      </c>
      <c r="F1203" s="1" t="s">
        <v>3078</v>
      </c>
      <c r="H1203" s="43">
        <v>565</v>
      </c>
      <c r="I1203" s="1" t="s">
        <v>45</v>
      </c>
      <c r="J1203" s="274" t="str">
        <f>IF(ISBLANK(INDEX('Policy Characteristics'!D:D,MATCH($C1203,'Policy Characteristics'!$C:$C,0))),"",INDEX('Policy Characteristics'!D:D,MATCH($C1203,'Policy Characteristics'!$C:$C,0)))</f>
        <v/>
      </c>
      <c r="K1203" s="272" t="str">
        <f>IF(ISBLANK(INDEX('Policy Characteristics'!E:E,MATCH($C1203,'Policy Characteristics'!$C:$C,0))),"",INDEX('Policy Characteristics'!E:E,MATCH($C1203,'Policy Characteristics'!$C:$C,0)))</f>
        <v>GRA elec cap const subsidy</v>
      </c>
      <c r="L1203" s="272">
        <f>IF(ISBLANK(INDEX('Policy Characteristics'!F:F,MATCH($C1203,'Policy Characteristics'!$C:$C,0))),"",INDEX('Policy Characteristics'!F:F,MATCH($C1203,'Policy Characteristics'!$C:$C,0)))</f>
        <v>0</v>
      </c>
      <c r="M1203" s="272">
        <f>IF(ISBLANK(INDEX('Policy Characteristics'!G:G,MATCH($C1203,'Policy Characteristics'!$C:$C,0))),"",INDEX('Policy Characteristics'!G:G,MATCH($C1203,'Policy Characteristics'!$C:$C,0)))</f>
        <v>10</v>
      </c>
      <c r="N1203" s="272">
        <f>IF(ISBLANK(INDEX('Policy Characteristics'!H:H,MATCH($C1203,'Policy Characteristics'!$C:$C,0))),"",INDEX('Policy Characteristics'!H:H,MATCH($C1203,'Policy Characteristics'!$C:$C,0)))</f>
        <v>1</v>
      </c>
      <c r="O1203" s="272" t="str">
        <f>IF(ISBLANK(INDEX('Policy Characteristics'!I:I,MATCH($C1203,'Policy Characteristics'!$C:$C,0))),"",INDEX('Policy Characteristics'!I:I,MATCH($C1203,'Policy Characteristics'!$C:$C,0)))</f>
        <v>weight</v>
      </c>
      <c r="P1203" s="272"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272" t="str">
        <f>IF(ISBLANK(INDEX('Policy Characteristics'!K:K,MATCH($C1203,'Policy Characteristics'!$C:$C,0))),"",INDEX('Policy Characteristics'!K:K,MATCH($C1203,'Policy Characteristics'!$C:$C,0)))</f>
        <v>io-model.html</v>
      </c>
      <c r="R1203" s="272" t="str">
        <f>IF(ISBLANK(INDEX('Policy Characteristics'!L:L,MATCH($C1203,'Policy Characteristics'!$C:$C,0))),"",INDEX('Policy Characteristics'!L:L,MATCH($C1203,'Policy Characteristics'!$C:$C,0)))</f>
        <v/>
      </c>
    </row>
    <row r="1204" spans="1:18" x14ac:dyDescent="0.25">
      <c r="A1204" s="272" t="str">
        <f>IF(ISBLANK(INDEX('Policy Characteristics'!A:A,MATCH($C1204,'Policy Characteristics'!$C:$C,0))),"",INDEX('Policy Characteristics'!A:A,MATCH($C1204,'Policy Characteristics'!$C:$C,0)))</f>
        <v>Government Revenue Accounting</v>
      </c>
      <c r="B1204" s="272" t="str">
        <f>IF(ISBLANK(INDEX('Policy Characteristics'!B:B,MATCH($C1204,'Policy Characteristics'!$C:$C,0))),"",INDEX('Policy Characteristics'!B:B,MATCH($C1204,'Policy Characteristics'!$C:$C,0)))</f>
        <v>Electricity Capacity Construction Subsidy</v>
      </c>
      <c r="C1204" s="274" t="str">
        <f t="shared" ref="C1204:C1207" si="75">C$1203</f>
        <v>GRA for Electricity Capacity Construction Subsidies</v>
      </c>
      <c r="D1204" s="1" t="s">
        <v>3074</v>
      </c>
      <c r="F1204" s="1" t="s">
        <v>3103</v>
      </c>
      <c r="H1204" s="43">
        <v>566</v>
      </c>
      <c r="I1204" s="4" t="str">
        <f t="shared" ref="I1204:I1207" si="76">I$1203</f>
        <v>Yes</v>
      </c>
      <c r="J1204" s="274" t="str">
        <f>IF(ISBLANK(INDEX('Policy Characteristics'!D:D,MATCH($C1204,'Policy Characteristics'!$C:$C,0))),"",INDEX('Policy Characteristics'!D:D,MATCH($C1204,'Policy Characteristics'!$C:$C,0)))</f>
        <v/>
      </c>
      <c r="K1204" s="272" t="str">
        <f>IF(ISBLANK(INDEX('Policy Characteristics'!E:E,MATCH($C1204,'Policy Characteristics'!$C:$C,0))),"",INDEX('Policy Characteristics'!E:E,MATCH($C1204,'Policy Characteristics'!$C:$C,0)))</f>
        <v>GRA elec cap const subsidy</v>
      </c>
      <c r="L1204" s="272">
        <f>IF(ISBLANK(INDEX('Policy Characteristics'!F:F,MATCH($C1204,'Policy Characteristics'!$C:$C,0))),"",INDEX('Policy Characteristics'!F:F,MATCH($C1204,'Policy Characteristics'!$C:$C,0)))</f>
        <v>0</v>
      </c>
      <c r="M1204" s="272">
        <f>IF(ISBLANK(INDEX('Policy Characteristics'!G:G,MATCH($C1204,'Policy Characteristics'!$C:$C,0))),"",INDEX('Policy Characteristics'!G:G,MATCH($C1204,'Policy Characteristics'!$C:$C,0)))</f>
        <v>10</v>
      </c>
      <c r="N1204" s="272">
        <f>IF(ISBLANK(INDEX('Policy Characteristics'!H:H,MATCH($C1204,'Policy Characteristics'!$C:$C,0))),"",INDEX('Policy Characteristics'!H:H,MATCH($C1204,'Policy Characteristics'!$C:$C,0)))</f>
        <v>1</v>
      </c>
      <c r="O1204" s="272" t="str">
        <f>IF(ISBLANK(INDEX('Policy Characteristics'!I:I,MATCH($C1204,'Policy Characteristics'!$C:$C,0))),"",INDEX('Policy Characteristics'!I:I,MATCH($C1204,'Policy Characteristics'!$C:$C,0)))</f>
        <v>weight</v>
      </c>
      <c r="P1204" s="272"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272" t="str">
        <f>IF(ISBLANK(INDEX('Policy Characteristics'!K:K,MATCH($C1204,'Policy Characteristics'!$C:$C,0))),"",INDEX('Policy Characteristics'!K:K,MATCH($C1204,'Policy Characteristics'!$C:$C,0)))</f>
        <v>io-model.html</v>
      </c>
      <c r="R1204" s="272" t="str">
        <f>IF(ISBLANK(INDEX('Policy Characteristics'!L:L,MATCH($C1204,'Policy Characteristics'!$C:$C,0))),"",INDEX('Policy Characteristics'!L:L,MATCH($C1204,'Policy Characteristics'!$C:$C,0)))</f>
        <v/>
      </c>
    </row>
    <row r="1205" spans="1:18" x14ac:dyDescent="0.25">
      <c r="A1205" s="272" t="str">
        <f>IF(ISBLANK(INDEX('Policy Characteristics'!A:A,MATCH($C1205,'Policy Characteristics'!$C:$C,0))),"",INDEX('Policy Characteristics'!A:A,MATCH($C1205,'Policy Characteristics'!$C:$C,0)))</f>
        <v>Government Revenue Accounting</v>
      </c>
      <c r="B1205" s="272" t="str">
        <f>IF(ISBLANK(INDEX('Policy Characteristics'!B:B,MATCH($C1205,'Policy Characteristics'!$C:$C,0))),"",INDEX('Policy Characteristics'!B:B,MATCH($C1205,'Policy Characteristics'!$C:$C,0)))</f>
        <v>Electricity Capacity Construction Subsidy</v>
      </c>
      <c r="C1205" s="274" t="str">
        <f t="shared" si="75"/>
        <v>GRA for Electricity Capacity Construction Subsidies</v>
      </c>
      <c r="D1205" s="1" t="s">
        <v>3075</v>
      </c>
      <c r="F1205" s="1" t="s">
        <v>3079</v>
      </c>
      <c r="H1205" s="43">
        <v>567</v>
      </c>
      <c r="I1205" s="4" t="str">
        <f t="shared" si="76"/>
        <v>Yes</v>
      </c>
      <c r="J1205" s="274" t="str">
        <f>IF(ISBLANK(INDEX('Policy Characteristics'!D:D,MATCH($C1205,'Policy Characteristics'!$C:$C,0))),"",INDEX('Policy Characteristics'!D:D,MATCH($C1205,'Policy Characteristics'!$C:$C,0)))</f>
        <v/>
      </c>
      <c r="K1205" s="272" t="str">
        <f>IF(ISBLANK(INDEX('Policy Characteristics'!E:E,MATCH($C1205,'Policy Characteristics'!$C:$C,0))),"",INDEX('Policy Characteristics'!E:E,MATCH($C1205,'Policy Characteristics'!$C:$C,0)))</f>
        <v>GRA elec cap const subsidy</v>
      </c>
      <c r="L1205" s="272">
        <f>IF(ISBLANK(INDEX('Policy Characteristics'!F:F,MATCH($C1205,'Policy Characteristics'!$C:$C,0))),"",INDEX('Policy Characteristics'!F:F,MATCH($C1205,'Policy Characteristics'!$C:$C,0)))</f>
        <v>0</v>
      </c>
      <c r="M1205" s="272">
        <f>IF(ISBLANK(INDEX('Policy Characteristics'!G:G,MATCH($C1205,'Policy Characteristics'!$C:$C,0))),"",INDEX('Policy Characteristics'!G:G,MATCH($C1205,'Policy Characteristics'!$C:$C,0)))</f>
        <v>10</v>
      </c>
      <c r="N1205" s="272">
        <f>IF(ISBLANK(INDEX('Policy Characteristics'!H:H,MATCH($C1205,'Policy Characteristics'!$C:$C,0))),"",INDEX('Policy Characteristics'!H:H,MATCH($C1205,'Policy Characteristics'!$C:$C,0)))</f>
        <v>1</v>
      </c>
      <c r="O1205" s="272" t="str">
        <f>IF(ISBLANK(INDEX('Policy Characteristics'!I:I,MATCH($C1205,'Policy Characteristics'!$C:$C,0))),"",INDEX('Policy Characteristics'!I:I,MATCH($C1205,'Policy Characteristics'!$C:$C,0)))</f>
        <v>weight</v>
      </c>
      <c r="P1205" s="272"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272" t="str">
        <f>IF(ISBLANK(INDEX('Policy Characteristics'!K:K,MATCH($C1205,'Policy Characteristics'!$C:$C,0))),"",INDEX('Policy Characteristics'!K:K,MATCH($C1205,'Policy Characteristics'!$C:$C,0)))</f>
        <v>io-model.html</v>
      </c>
      <c r="R1205" s="272" t="str">
        <f>IF(ISBLANK(INDEX('Policy Characteristics'!L:L,MATCH($C1205,'Policy Characteristics'!$C:$C,0))),"",INDEX('Policy Characteristics'!L:L,MATCH($C1205,'Policy Characteristics'!$C:$C,0)))</f>
        <v/>
      </c>
    </row>
    <row r="1206" spans="1:18" x14ac:dyDescent="0.25">
      <c r="A1206" s="272" t="str">
        <f>IF(ISBLANK(INDEX('Policy Characteristics'!A:A,MATCH($C1206,'Policy Characteristics'!$C:$C,0))),"",INDEX('Policy Characteristics'!A:A,MATCH($C1206,'Policy Characteristics'!$C:$C,0)))</f>
        <v>Government Revenue Accounting</v>
      </c>
      <c r="B1206" s="272" t="str">
        <f>IF(ISBLANK(INDEX('Policy Characteristics'!B:B,MATCH($C1206,'Policy Characteristics'!$C:$C,0))),"",INDEX('Policy Characteristics'!B:B,MATCH($C1206,'Policy Characteristics'!$C:$C,0)))</f>
        <v>Electricity Capacity Construction Subsidy</v>
      </c>
      <c r="C1206" s="274" t="str">
        <f t="shared" si="75"/>
        <v>GRA for Electricity Capacity Construction Subsidies</v>
      </c>
      <c r="D1206" s="1" t="s">
        <v>3076</v>
      </c>
      <c r="F1206" s="1" t="s">
        <v>3080</v>
      </c>
      <c r="H1206" s="43">
        <v>568</v>
      </c>
      <c r="I1206" s="4" t="str">
        <f t="shared" si="76"/>
        <v>Yes</v>
      </c>
      <c r="J1206" s="274" t="str">
        <f>IF(ISBLANK(INDEX('Policy Characteristics'!D:D,MATCH($C1206,'Policy Characteristics'!$C:$C,0))),"",INDEX('Policy Characteristics'!D:D,MATCH($C1206,'Policy Characteristics'!$C:$C,0)))</f>
        <v/>
      </c>
      <c r="K1206" s="272" t="str">
        <f>IF(ISBLANK(INDEX('Policy Characteristics'!E:E,MATCH($C1206,'Policy Characteristics'!$C:$C,0))),"",INDEX('Policy Characteristics'!E:E,MATCH($C1206,'Policy Characteristics'!$C:$C,0)))</f>
        <v>GRA elec cap const subsidy</v>
      </c>
      <c r="L1206" s="272">
        <f>IF(ISBLANK(INDEX('Policy Characteristics'!F:F,MATCH($C1206,'Policy Characteristics'!$C:$C,0))),"",INDEX('Policy Characteristics'!F:F,MATCH($C1206,'Policy Characteristics'!$C:$C,0)))</f>
        <v>0</v>
      </c>
      <c r="M1206" s="272">
        <f>IF(ISBLANK(INDEX('Policy Characteristics'!G:G,MATCH($C1206,'Policy Characteristics'!$C:$C,0))),"",INDEX('Policy Characteristics'!G:G,MATCH($C1206,'Policy Characteristics'!$C:$C,0)))</f>
        <v>10</v>
      </c>
      <c r="N1206" s="272">
        <f>IF(ISBLANK(INDEX('Policy Characteristics'!H:H,MATCH($C1206,'Policy Characteristics'!$C:$C,0))),"",INDEX('Policy Characteristics'!H:H,MATCH($C1206,'Policy Characteristics'!$C:$C,0)))</f>
        <v>1</v>
      </c>
      <c r="O1206" s="272" t="str">
        <f>IF(ISBLANK(INDEX('Policy Characteristics'!I:I,MATCH($C1206,'Policy Characteristics'!$C:$C,0))),"",INDEX('Policy Characteristics'!I:I,MATCH($C1206,'Policy Characteristics'!$C:$C,0)))</f>
        <v>weight</v>
      </c>
      <c r="P1206" s="272"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272" t="str">
        <f>IF(ISBLANK(INDEX('Policy Characteristics'!K:K,MATCH($C1206,'Policy Characteristics'!$C:$C,0))),"",INDEX('Policy Characteristics'!K:K,MATCH($C1206,'Policy Characteristics'!$C:$C,0)))</f>
        <v>io-model.html</v>
      </c>
      <c r="R1206" s="272" t="str">
        <f>IF(ISBLANK(INDEX('Policy Characteristics'!L:L,MATCH($C1206,'Policy Characteristics'!$C:$C,0))),"",INDEX('Policy Characteristics'!L:L,MATCH($C1206,'Policy Characteristics'!$C:$C,0)))</f>
        <v/>
      </c>
    </row>
    <row r="1207" spans="1:18" x14ac:dyDescent="0.25">
      <c r="A1207" s="272" t="str">
        <f>IF(ISBLANK(INDEX('Policy Characteristics'!A:A,MATCH($C1207,'Policy Characteristics'!$C:$C,0))),"",INDEX('Policy Characteristics'!A:A,MATCH($C1207,'Policy Characteristics'!$C:$C,0)))</f>
        <v>Government Revenue Accounting</v>
      </c>
      <c r="B1207" s="272" t="str">
        <f>IF(ISBLANK(INDEX('Policy Characteristics'!B:B,MATCH($C1207,'Policy Characteristics'!$C:$C,0))),"",INDEX('Policy Characteristics'!B:B,MATCH($C1207,'Policy Characteristics'!$C:$C,0)))</f>
        <v>Electricity Capacity Construction Subsidy</v>
      </c>
      <c r="C1207" s="274" t="str">
        <f t="shared" si="75"/>
        <v>GRA for Electricity Capacity Construction Subsidies</v>
      </c>
      <c r="D1207" s="1" t="s">
        <v>3077</v>
      </c>
      <c r="F1207" s="1" t="s">
        <v>3081</v>
      </c>
      <c r="H1207" s="43">
        <v>569</v>
      </c>
      <c r="I1207" s="4" t="str">
        <f t="shared" si="76"/>
        <v>Yes</v>
      </c>
      <c r="J1207" s="274" t="str">
        <f>IF(ISBLANK(INDEX('Policy Characteristics'!D:D,MATCH($C1207,'Policy Characteristics'!$C:$C,0))),"",INDEX('Policy Characteristics'!D:D,MATCH($C1207,'Policy Characteristics'!$C:$C,0)))</f>
        <v/>
      </c>
      <c r="K1207" s="272" t="str">
        <f>IF(ISBLANK(INDEX('Policy Characteristics'!E:E,MATCH($C1207,'Policy Characteristics'!$C:$C,0))),"",INDEX('Policy Characteristics'!E:E,MATCH($C1207,'Policy Characteristics'!$C:$C,0)))</f>
        <v>GRA elec cap const subsidy</v>
      </c>
      <c r="L1207" s="272">
        <f>IF(ISBLANK(INDEX('Policy Characteristics'!F:F,MATCH($C1207,'Policy Characteristics'!$C:$C,0))),"",INDEX('Policy Characteristics'!F:F,MATCH($C1207,'Policy Characteristics'!$C:$C,0)))</f>
        <v>0</v>
      </c>
      <c r="M1207" s="272">
        <f>IF(ISBLANK(INDEX('Policy Characteristics'!G:G,MATCH($C1207,'Policy Characteristics'!$C:$C,0))),"",INDEX('Policy Characteristics'!G:G,MATCH($C1207,'Policy Characteristics'!$C:$C,0)))</f>
        <v>10</v>
      </c>
      <c r="N1207" s="272">
        <f>IF(ISBLANK(INDEX('Policy Characteristics'!H:H,MATCH($C1207,'Policy Characteristics'!$C:$C,0))),"",INDEX('Policy Characteristics'!H:H,MATCH($C1207,'Policy Characteristics'!$C:$C,0)))</f>
        <v>1</v>
      </c>
      <c r="O1207" s="272" t="str">
        <f>IF(ISBLANK(INDEX('Policy Characteristics'!I:I,MATCH($C1207,'Policy Characteristics'!$C:$C,0))),"",INDEX('Policy Characteristics'!I:I,MATCH($C1207,'Policy Characteristics'!$C:$C,0)))</f>
        <v>weight</v>
      </c>
      <c r="P1207" s="272"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272" t="str">
        <f>IF(ISBLANK(INDEX('Policy Characteristics'!K:K,MATCH($C1207,'Policy Characteristics'!$C:$C,0))),"",INDEX('Policy Characteristics'!K:K,MATCH($C1207,'Policy Characteristics'!$C:$C,0)))</f>
        <v>io-model.html</v>
      </c>
      <c r="R1207" s="272" t="str">
        <f>IF(ISBLANK(INDEX('Policy Characteristics'!L:L,MATCH($C1207,'Policy Characteristics'!$C:$C,0))),"",INDEX('Policy Characteristics'!L:L,MATCH($C1207,'Policy Characteristics'!$C:$C,0)))</f>
        <v/>
      </c>
    </row>
    <row r="1208" spans="1:18" x14ac:dyDescent="0.25">
      <c r="A1208" s="272" t="str">
        <f>IF(ISBLANK(INDEX('Policy Characteristics'!A:A,MATCH($C1208,'Policy Characteristics'!$C:$C,0))),"",INDEX('Policy Characteristics'!A:A,MATCH($C1208,'Policy Characteristics'!$C:$C,0)))</f>
        <v>Government Revenue Accounting</v>
      </c>
      <c r="B1208" s="272" t="str">
        <f>IF(ISBLANK(INDEX('Policy Characteristics'!B:B,MATCH($C1208,'Policy Characteristics'!$C:$C,0))),"",INDEX('Policy Characteristics'!B:B,MATCH($C1208,'Policy Characteristics'!$C:$C,0)))</f>
        <v>Distributed Solar Subsidy</v>
      </c>
      <c r="C1208" s="275" t="s">
        <v>3069</v>
      </c>
      <c r="D1208" s="1" t="s">
        <v>3073</v>
      </c>
      <c r="F1208" s="1" t="s">
        <v>3078</v>
      </c>
      <c r="H1208" s="43">
        <v>570</v>
      </c>
      <c r="I1208" s="1" t="s">
        <v>45</v>
      </c>
      <c r="J1208" s="274" t="str">
        <f>IF(ISBLANK(INDEX('Policy Characteristics'!D:D,MATCH($C1208,'Policy Characteristics'!$C:$C,0))),"",INDEX('Policy Characteristics'!D:D,MATCH($C1208,'Policy Characteristics'!$C:$C,0)))</f>
        <v/>
      </c>
      <c r="K1208" s="272" t="str">
        <f>IF(ISBLANK(INDEX('Policy Characteristics'!E:E,MATCH($C1208,'Policy Characteristics'!$C:$C,0))),"",INDEX('Policy Characteristics'!E:E,MATCH($C1208,'Policy Characteristics'!$C:$C,0)))</f>
        <v>GRA dist solar subsidy</v>
      </c>
      <c r="L1208" s="272">
        <f>IF(ISBLANK(INDEX('Policy Characteristics'!F:F,MATCH($C1208,'Policy Characteristics'!$C:$C,0))),"",INDEX('Policy Characteristics'!F:F,MATCH($C1208,'Policy Characteristics'!$C:$C,0)))</f>
        <v>0</v>
      </c>
      <c r="M1208" s="272">
        <f>IF(ISBLANK(INDEX('Policy Characteristics'!G:G,MATCH($C1208,'Policy Characteristics'!$C:$C,0))),"",INDEX('Policy Characteristics'!G:G,MATCH($C1208,'Policy Characteristics'!$C:$C,0)))</f>
        <v>10</v>
      </c>
      <c r="N1208" s="272">
        <f>IF(ISBLANK(INDEX('Policy Characteristics'!H:H,MATCH($C1208,'Policy Characteristics'!$C:$C,0))),"",INDEX('Policy Characteristics'!H:H,MATCH($C1208,'Policy Characteristics'!$C:$C,0)))</f>
        <v>1</v>
      </c>
      <c r="O1208" s="272" t="str">
        <f>IF(ISBLANK(INDEX('Policy Characteristics'!I:I,MATCH($C1208,'Policy Characteristics'!$C:$C,0))),"",INDEX('Policy Characteristics'!I:I,MATCH($C1208,'Policy Characteristics'!$C:$C,0)))</f>
        <v>weight</v>
      </c>
      <c r="P1208" s="272"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272" t="str">
        <f>IF(ISBLANK(INDEX('Policy Characteristics'!K:K,MATCH($C1208,'Policy Characteristics'!$C:$C,0))),"",INDEX('Policy Characteristics'!K:K,MATCH($C1208,'Policy Characteristics'!$C:$C,0)))</f>
        <v>io-model.html</v>
      </c>
      <c r="R1208" s="272" t="str">
        <f>IF(ISBLANK(INDEX('Policy Characteristics'!L:L,MATCH($C1208,'Policy Characteristics'!$C:$C,0))),"",INDEX('Policy Characteristics'!L:L,MATCH($C1208,'Policy Characteristics'!$C:$C,0)))</f>
        <v/>
      </c>
    </row>
    <row r="1209" spans="1:18" x14ac:dyDescent="0.25">
      <c r="A1209" s="272" t="str">
        <f>IF(ISBLANK(INDEX('Policy Characteristics'!A:A,MATCH($C1209,'Policy Characteristics'!$C:$C,0))),"",INDEX('Policy Characteristics'!A:A,MATCH($C1209,'Policy Characteristics'!$C:$C,0)))</f>
        <v>Government Revenue Accounting</v>
      </c>
      <c r="B1209" s="272" t="str">
        <f>IF(ISBLANK(INDEX('Policy Characteristics'!B:B,MATCH($C1209,'Policy Characteristics'!$C:$C,0))),"",INDEX('Policy Characteristics'!B:B,MATCH($C1209,'Policy Characteristics'!$C:$C,0)))</f>
        <v>Distributed Solar Subsidy</v>
      </c>
      <c r="C1209" s="274" t="str">
        <f t="shared" ref="C1209:C1212" si="77">C$1208</f>
        <v>GRA for Distributed Solar Subsidy</v>
      </c>
      <c r="D1209" s="1" t="s">
        <v>3074</v>
      </c>
      <c r="F1209" s="1" t="s">
        <v>3103</v>
      </c>
      <c r="H1209" s="43">
        <v>571</v>
      </c>
      <c r="I1209" s="4" t="str">
        <f t="shared" ref="I1209:I1212" si="78">I$1208</f>
        <v>Yes</v>
      </c>
      <c r="J1209" s="274" t="str">
        <f>IF(ISBLANK(INDEX('Policy Characteristics'!D:D,MATCH($C1209,'Policy Characteristics'!$C:$C,0))),"",INDEX('Policy Characteristics'!D:D,MATCH($C1209,'Policy Characteristics'!$C:$C,0)))</f>
        <v/>
      </c>
      <c r="K1209" s="272" t="str">
        <f>IF(ISBLANK(INDEX('Policy Characteristics'!E:E,MATCH($C1209,'Policy Characteristics'!$C:$C,0))),"",INDEX('Policy Characteristics'!E:E,MATCH($C1209,'Policy Characteristics'!$C:$C,0)))</f>
        <v>GRA dist solar subsidy</v>
      </c>
      <c r="L1209" s="272">
        <f>IF(ISBLANK(INDEX('Policy Characteristics'!F:F,MATCH($C1209,'Policy Characteristics'!$C:$C,0))),"",INDEX('Policy Characteristics'!F:F,MATCH($C1209,'Policy Characteristics'!$C:$C,0)))</f>
        <v>0</v>
      </c>
      <c r="M1209" s="272">
        <f>IF(ISBLANK(INDEX('Policy Characteristics'!G:G,MATCH($C1209,'Policy Characteristics'!$C:$C,0))),"",INDEX('Policy Characteristics'!G:G,MATCH($C1209,'Policy Characteristics'!$C:$C,0)))</f>
        <v>10</v>
      </c>
      <c r="N1209" s="272">
        <f>IF(ISBLANK(INDEX('Policy Characteristics'!H:H,MATCH($C1209,'Policy Characteristics'!$C:$C,0))),"",INDEX('Policy Characteristics'!H:H,MATCH($C1209,'Policy Characteristics'!$C:$C,0)))</f>
        <v>1</v>
      </c>
      <c r="O1209" s="272" t="str">
        <f>IF(ISBLANK(INDEX('Policy Characteristics'!I:I,MATCH($C1209,'Policy Characteristics'!$C:$C,0))),"",INDEX('Policy Characteristics'!I:I,MATCH($C1209,'Policy Characteristics'!$C:$C,0)))</f>
        <v>weight</v>
      </c>
      <c r="P1209" s="272"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272" t="str">
        <f>IF(ISBLANK(INDEX('Policy Characteristics'!K:K,MATCH($C1209,'Policy Characteristics'!$C:$C,0))),"",INDEX('Policy Characteristics'!K:K,MATCH($C1209,'Policy Characteristics'!$C:$C,0)))</f>
        <v>io-model.html</v>
      </c>
      <c r="R1209" s="272" t="str">
        <f>IF(ISBLANK(INDEX('Policy Characteristics'!L:L,MATCH($C1209,'Policy Characteristics'!$C:$C,0))),"",INDEX('Policy Characteristics'!L:L,MATCH($C1209,'Policy Characteristics'!$C:$C,0)))</f>
        <v/>
      </c>
    </row>
    <row r="1210" spans="1:18" x14ac:dyDescent="0.25">
      <c r="A1210" s="272" t="str">
        <f>IF(ISBLANK(INDEX('Policy Characteristics'!A:A,MATCH($C1210,'Policy Characteristics'!$C:$C,0))),"",INDEX('Policy Characteristics'!A:A,MATCH($C1210,'Policy Characteristics'!$C:$C,0)))</f>
        <v>Government Revenue Accounting</v>
      </c>
      <c r="B1210" s="272" t="str">
        <f>IF(ISBLANK(INDEX('Policy Characteristics'!B:B,MATCH($C1210,'Policy Characteristics'!$C:$C,0))),"",INDEX('Policy Characteristics'!B:B,MATCH($C1210,'Policy Characteristics'!$C:$C,0)))</f>
        <v>Distributed Solar Subsidy</v>
      </c>
      <c r="C1210" s="274" t="str">
        <f t="shared" si="77"/>
        <v>GRA for Distributed Solar Subsidy</v>
      </c>
      <c r="D1210" s="1" t="s">
        <v>3075</v>
      </c>
      <c r="F1210" s="1" t="s">
        <v>3079</v>
      </c>
      <c r="H1210" s="43">
        <v>572</v>
      </c>
      <c r="I1210" s="4" t="str">
        <f t="shared" si="78"/>
        <v>Yes</v>
      </c>
      <c r="J1210" s="274" t="str">
        <f>IF(ISBLANK(INDEX('Policy Characteristics'!D:D,MATCH($C1210,'Policy Characteristics'!$C:$C,0))),"",INDEX('Policy Characteristics'!D:D,MATCH($C1210,'Policy Characteristics'!$C:$C,0)))</f>
        <v/>
      </c>
      <c r="K1210" s="272" t="str">
        <f>IF(ISBLANK(INDEX('Policy Characteristics'!E:E,MATCH($C1210,'Policy Characteristics'!$C:$C,0))),"",INDEX('Policy Characteristics'!E:E,MATCH($C1210,'Policy Characteristics'!$C:$C,0)))</f>
        <v>GRA dist solar subsidy</v>
      </c>
      <c r="L1210" s="272">
        <f>IF(ISBLANK(INDEX('Policy Characteristics'!F:F,MATCH($C1210,'Policy Characteristics'!$C:$C,0))),"",INDEX('Policy Characteristics'!F:F,MATCH($C1210,'Policy Characteristics'!$C:$C,0)))</f>
        <v>0</v>
      </c>
      <c r="M1210" s="272">
        <f>IF(ISBLANK(INDEX('Policy Characteristics'!G:G,MATCH($C1210,'Policy Characteristics'!$C:$C,0))),"",INDEX('Policy Characteristics'!G:G,MATCH($C1210,'Policy Characteristics'!$C:$C,0)))</f>
        <v>10</v>
      </c>
      <c r="N1210" s="272">
        <f>IF(ISBLANK(INDEX('Policy Characteristics'!H:H,MATCH($C1210,'Policy Characteristics'!$C:$C,0))),"",INDEX('Policy Characteristics'!H:H,MATCH($C1210,'Policy Characteristics'!$C:$C,0)))</f>
        <v>1</v>
      </c>
      <c r="O1210" s="272" t="str">
        <f>IF(ISBLANK(INDEX('Policy Characteristics'!I:I,MATCH($C1210,'Policy Characteristics'!$C:$C,0))),"",INDEX('Policy Characteristics'!I:I,MATCH($C1210,'Policy Characteristics'!$C:$C,0)))</f>
        <v>weight</v>
      </c>
      <c r="P1210" s="272"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272" t="str">
        <f>IF(ISBLANK(INDEX('Policy Characteristics'!K:K,MATCH($C1210,'Policy Characteristics'!$C:$C,0))),"",INDEX('Policy Characteristics'!K:K,MATCH($C1210,'Policy Characteristics'!$C:$C,0)))</f>
        <v>io-model.html</v>
      </c>
      <c r="R1210" s="272" t="str">
        <f>IF(ISBLANK(INDEX('Policy Characteristics'!L:L,MATCH($C1210,'Policy Characteristics'!$C:$C,0))),"",INDEX('Policy Characteristics'!L:L,MATCH($C1210,'Policy Characteristics'!$C:$C,0)))</f>
        <v/>
      </c>
    </row>
    <row r="1211" spans="1:18" x14ac:dyDescent="0.25">
      <c r="A1211" s="272" t="str">
        <f>IF(ISBLANK(INDEX('Policy Characteristics'!A:A,MATCH($C1211,'Policy Characteristics'!$C:$C,0))),"",INDEX('Policy Characteristics'!A:A,MATCH($C1211,'Policy Characteristics'!$C:$C,0)))</f>
        <v>Government Revenue Accounting</v>
      </c>
      <c r="B1211" s="272" t="str">
        <f>IF(ISBLANK(INDEX('Policy Characteristics'!B:B,MATCH($C1211,'Policy Characteristics'!$C:$C,0))),"",INDEX('Policy Characteristics'!B:B,MATCH($C1211,'Policy Characteristics'!$C:$C,0)))</f>
        <v>Distributed Solar Subsidy</v>
      </c>
      <c r="C1211" s="274" t="str">
        <f t="shared" si="77"/>
        <v>GRA for Distributed Solar Subsidy</v>
      </c>
      <c r="D1211" s="1" t="s">
        <v>3076</v>
      </c>
      <c r="F1211" s="1" t="s">
        <v>3080</v>
      </c>
      <c r="H1211" s="43">
        <v>573</v>
      </c>
      <c r="I1211" s="4" t="str">
        <f t="shared" si="78"/>
        <v>Yes</v>
      </c>
      <c r="J1211" s="274" t="str">
        <f>IF(ISBLANK(INDEX('Policy Characteristics'!D:D,MATCH($C1211,'Policy Characteristics'!$C:$C,0))),"",INDEX('Policy Characteristics'!D:D,MATCH($C1211,'Policy Characteristics'!$C:$C,0)))</f>
        <v/>
      </c>
      <c r="K1211" s="272" t="str">
        <f>IF(ISBLANK(INDEX('Policy Characteristics'!E:E,MATCH($C1211,'Policy Characteristics'!$C:$C,0))),"",INDEX('Policy Characteristics'!E:E,MATCH($C1211,'Policy Characteristics'!$C:$C,0)))</f>
        <v>GRA dist solar subsidy</v>
      </c>
      <c r="L1211" s="272">
        <f>IF(ISBLANK(INDEX('Policy Characteristics'!F:F,MATCH($C1211,'Policy Characteristics'!$C:$C,0))),"",INDEX('Policy Characteristics'!F:F,MATCH($C1211,'Policy Characteristics'!$C:$C,0)))</f>
        <v>0</v>
      </c>
      <c r="M1211" s="272">
        <f>IF(ISBLANK(INDEX('Policy Characteristics'!G:G,MATCH($C1211,'Policy Characteristics'!$C:$C,0))),"",INDEX('Policy Characteristics'!G:G,MATCH($C1211,'Policy Characteristics'!$C:$C,0)))</f>
        <v>10</v>
      </c>
      <c r="N1211" s="272">
        <f>IF(ISBLANK(INDEX('Policy Characteristics'!H:H,MATCH($C1211,'Policy Characteristics'!$C:$C,0))),"",INDEX('Policy Characteristics'!H:H,MATCH($C1211,'Policy Characteristics'!$C:$C,0)))</f>
        <v>1</v>
      </c>
      <c r="O1211" s="272" t="str">
        <f>IF(ISBLANK(INDEX('Policy Characteristics'!I:I,MATCH($C1211,'Policy Characteristics'!$C:$C,0))),"",INDEX('Policy Characteristics'!I:I,MATCH($C1211,'Policy Characteristics'!$C:$C,0)))</f>
        <v>weight</v>
      </c>
      <c r="P1211" s="272"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272" t="str">
        <f>IF(ISBLANK(INDEX('Policy Characteristics'!K:K,MATCH($C1211,'Policy Characteristics'!$C:$C,0))),"",INDEX('Policy Characteristics'!K:K,MATCH($C1211,'Policy Characteristics'!$C:$C,0)))</f>
        <v>io-model.html</v>
      </c>
      <c r="R1211" s="272" t="str">
        <f>IF(ISBLANK(INDEX('Policy Characteristics'!L:L,MATCH($C1211,'Policy Characteristics'!$C:$C,0))),"",INDEX('Policy Characteristics'!L:L,MATCH($C1211,'Policy Characteristics'!$C:$C,0)))</f>
        <v/>
      </c>
    </row>
    <row r="1212" spans="1:18" x14ac:dyDescent="0.25">
      <c r="A1212" s="272" t="str">
        <f>IF(ISBLANK(INDEX('Policy Characteristics'!A:A,MATCH($C1212,'Policy Characteristics'!$C:$C,0))),"",INDEX('Policy Characteristics'!A:A,MATCH($C1212,'Policy Characteristics'!$C:$C,0)))</f>
        <v>Government Revenue Accounting</v>
      </c>
      <c r="B1212" s="272" t="str">
        <f>IF(ISBLANK(INDEX('Policy Characteristics'!B:B,MATCH($C1212,'Policy Characteristics'!$C:$C,0))),"",INDEX('Policy Characteristics'!B:B,MATCH($C1212,'Policy Characteristics'!$C:$C,0)))</f>
        <v>Distributed Solar Subsidy</v>
      </c>
      <c r="C1212" s="274" t="str">
        <f t="shared" si="77"/>
        <v>GRA for Distributed Solar Subsidy</v>
      </c>
      <c r="D1212" s="1" t="s">
        <v>3077</v>
      </c>
      <c r="F1212" s="1" t="s">
        <v>3081</v>
      </c>
      <c r="H1212" s="43">
        <v>574</v>
      </c>
      <c r="I1212" s="4" t="str">
        <f t="shared" si="78"/>
        <v>Yes</v>
      </c>
      <c r="J1212" s="274" t="str">
        <f>IF(ISBLANK(INDEX('Policy Characteristics'!D:D,MATCH($C1212,'Policy Characteristics'!$C:$C,0))),"",INDEX('Policy Characteristics'!D:D,MATCH($C1212,'Policy Characteristics'!$C:$C,0)))</f>
        <v/>
      </c>
      <c r="K1212" s="272" t="str">
        <f>IF(ISBLANK(INDEX('Policy Characteristics'!E:E,MATCH($C1212,'Policy Characteristics'!$C:$C,0))),"",INDEX('Policy Characteristics'!E:E,MATCH($C1212,'Policy Characteristics'!$C:$C,0)))</f>
        <v>GRA dist solar subsidy</v>
      </c>
      <c r="L1212" s="272">
        <f>IF(ISBLANK(INDEX('Policy Characteristics'!F:F,MATCH($C1212,'Policy Characteristics'!$C:$C,0))),"",INDEX('Policy Characteristics'!F:F,MATCH($C1212,'Policy Characteristics'!$C:$C,0)))</f>
        <v>0</v>
      </c>
      <c r="M1212" s="272">
        <f>IF(ISBLANK(INDEX('Policy Characteristics'!G:G,MATCH($C1212,'Policy Characteristics'!$C:$C,0))),"",INDEX('Policy Characteristics'!G:G,MATCH($C1212,'Policy Characteristics'!$C:$C,0)))</f>
        <v>10</v>
      </c>
      <c r="N1212" s="272">
        <f>IF(ISBLANK(INDEX('Policy Characteristics'!H:H,MATCH($C1212,'Policy Characteristics'!$C:$C,0))),"",INDEX('Policy Characteristics'!H:H,MATCH($C1212,'Policy Characteristics'!$C:$C,0)))</f>
        <v>1</v>
      </c>
      <c r="O1212" s="272" t="str">
        <f>IF(ISBLANK(INDEX('Policy Characteristics'!I:I,MATCH($C1212,'Policy Characteristics'!$C:$C,0))),"",INDEX('Policy Characteristics'!I:I,MATCH($C1212,'Policy Characteristics'!$C:$C,0)))</f>
        <v>weight</v>
      </c>
      <c r="P1212" s="272"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272" t="str">
        <f>IF(ISBLANK(INDEX('Policy Characteristics'!K:K,MATCH($C1212,'Policy Characteristics'!$C:$C,0))),"",INDEX('Policy Characteristics'!K:K,MATCH($C1212,'Policy Characteristics'!$C:$C,0)))</f>
        <v>io-model.html</v>
      </c>
      <c r="R1212" s="272" t="str">
        <f>IF(ISBLANK(INDEX('Policy Characteristics'!L:L,MATCH($C1212,'Policy Characteristics'!$C:$C,0))),"",INDEX('Policy Characteristics'!L:L,MATCH($C1212,'Policy Characteristics'!$C:$C,0)))</f>
        <v/>
      </c>
    </row>
    <row r="1213" spans="1:18" x14ac:dyDescent="0.25">
      <c r="A1213" s="272" t="str">
        <f>IF(ISBLANK(INDEX('Policy Characteristics'!A:A,MATCH($C1213,'Policy Characteristics'!$C:$C,0))),"",INDEX('Policy Characteristics'!A:A,MATCH($C1213,'Policy Characteristics'!$C:$C,0)))</f>
        <v>Government Revenue Accounting</v>
      </c>
      <c r="B1213" s="272" t="str">
        <f>IF(ISBLANK(INDEX('Policy Characteristics'!B:B,MATCH($C1213,'Policy Characteristics'!$C:$C,0))),"",INDEX('Policy Characteristics'!B:B,MATCH($C1213,'Policy Characteristics'!$C:$C,0)))</f>
        <v>Fuel Subsidy</v>
      </c>
      <c r="C1213" s="275" t="s">
        <v>3070</v>
      </c>
      <c r="D1213" s="1" t="s">
        <v>3073</v>
      </c>
      <c r="F1213" s="1" t="s">
        <v>3078</v>
      </c>
      <c r="H1213" s="43">
        <v>575</v>
      </c>
      <c r="I1213" s="1" t="s">
        <v>45</v>
      </c>
      <c r="J1213" s="274" t="str">
        <f>IF(ISBLANK(INDEX('Policy Characteristics'!D:D,MATCH($C1213,'Policy Characteristics'!$C:$C,0))),"",INDEX('Policy Characteristics'!D:D,MATCH($C1213,'Policy Characteristics'!$C:$C,0)))</f>
        <v/>
      </c>
      <c r="K1213" s="272" t="str">
        <f>IF(ISBLANK(INDEX('Policy Characteristics'!E:E,MATCH($C1213,'Policy Characteristics'!$C:$C,0))),"",INDEX('Policy Characteristics'!E:E,MATCH($C1213,'Policy Characteristics'!$C:$C,0)))</f>
        <v>GRA fuel subsidy</v>
      </c>
      <c r="L1213" s="272">
        <f>IF(ISBLANK(INDEX('Policy Characteristics'!F:F,MATCH($C1213,'Policy Characteristics'!$C:$C,0))),"",INDEX('Policy Characteristics'!F:F,MATCH($C1213,'Policy Characteristics'!$C:$C,0)))</f>
        <v>0</v>
      </c>
      <c r="M1213" s="272">
        <f>IF(ISBLANK(INDEX('Policy Characteristics'!G:G,MATCH($C1213,'Policy Characteristics'!$C:$C,0))),"",INDEX('Policy Characteristics'!G:G,MATCH($C1213,'Policy Characteristics'!$C:$C,0)))</f>
        <v>10</v>
      </c>
      <c r="N1213" s="272">
        <f>IF(ISBLANK(INDEX('Policy Characteristics'!H:H,MATCH($C1213,'Policy Characteristics'!$C:$C,0))),"",INDEX('Policy Characteristics'!H:H,MATCH($C1213,'Policy Characteristics'!$C:$C,0)))</f>
        <v>1</v>
      </c>
      <c r="O1213" s="272" t="str">
        <f>IF(ISBLANK(INDEX('Policy Characteristics'!I:I,MATCH($C1213,'Policy Characteristics'!$C:$C,0))),"",INDEX('Policy Characteristics'!I:I,MATCH($C1213,'Policy Characteristics'!$C:$C,0)))</f>
        <v>weight</v>
      </c>
      <c r="P1213" s="272"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272" t="str">
        <f>IF(ISBLANK(INDEX('Policy Characteristics'!K:K,MATCH($C1213,'Policy Characteristics'!$C:$C,0))),"",INDEX('Policy Characteristics'!K:K,MATCH($C1213,'Policy Characteristics'!$C:$C,0)))</f>
        <v>io-model.html</v>
      </c>
      <c r="R1213" s="272" t="str">
        <f>IF(ISBLANK(INDEX('Policy Characteristics'!L:L,MATCH($C1213,'Policy Characteristics'!$C:$C,0))),"",INDEX('Policy Characteristics'!L:L,MATCH($C1213,'Policy Characteristics'!$C:$C,0)))</f>
        <v/>
      </c>
    </row>
    <row r="1214" spans="1:18" x14ac:dyDescent="0.25">
      <c r="A1214" s="272" t="str">
        <f>IF(ISBLANK(INDEX('Policy Characteristics'!A:A,MATCH($C1214,'Policy Characteristics'!$C:$C,0))),"",INDEX('Policy Characteristics'!A:A,MATCH($C1214,'Policy Characteristics'!$C:$C,0)))</f>
        <v>Government Revenue Accounting</v>
      </c>
      <c r="B1214" s="272" t="str">
        <f>IF(ISBLANK(INDEX('Policy Characteristics'!B:B,MATCH($C1214,'Policy Characteristics'!$C:$C,0))),"",INDEX('Policy Characteristics'!B:B,MATCH($C1214,'Policy Characteristics'!$C:$C,0)))</f>
        <v>Fuel Subsidy</v>
      </c>
      <c r="C1214" s="274" t="str">
        <f t="shared" ref="C1214:C1217" si="79">C$1213</f>
        <v>GRA for Fuel Subsidies</v>
      </c>
      <c r="D1214" s="1" t="s">
        <v>3074</v>
      </c>
      <c r="F1214" s="1" t="s">
        <v>3103</v>
      </c>
      <c r="H1214" s="43">
        <v>576</v>
      </c>
      <c r="I1214" s="4" t="str">
        <f t="shared" ref="I1214:I1217" si="80">I$1213</f>
        <v>Yes</v>
      </c>
      <c r="J1214" s="274" t="str">
        <f>IF(ISBLANK(INDEX('Policy Characteristics'!D:D,MATCH($C1214,'Policy Characteristics'!$C:$C,0))),"",INDEX('Policy Characteristics'!D:D,MATCH($C1214,'Policy Characteristics'!$C:$C,0)))</f>
        <v/>
      </c>
      <c r="K1214" s="272" t="str">
        <f>IF(ISBLANK(INDEX('Policy Characteristics'!E:E,MATCH($C1214,'Policy Characteristics'!$C:$C,0))),"",INDEX('Policy Characteristics'!E:E,MATCH($C1214,'Policy Characteristics'!$C:$C,0)))</f>
        <v>GRA fuel subsidy</v>
      </c>
      <c r="L1214" s="272">
        <f>IF(ISBLANK(INDEX('Policy Characteristics'!F:F,MATCH($C1214,'Policy Characteristics'!$C:$C,0))),"",INDEX('Policy Characteristics'!F:F,MATCH($C1214,'Policy Characteristics'!$C:$C,0)))</f>
        <v>0</v>
      </c>
      <c r="M1214" s="272">
        <f>IF(ISBLANK(INDEX('Policy Characteristics'!G:G,MATCH($C1214,'Policy Characteristics'!$C:$C,0))),"",INDEX('Policy Characteristics'!G:G,MATCH($C1214,'Policy Characteristics'!$C:$C,0)))</f>
        <v>10</v>
      </c>
      <c r="N1214" s="272">
        <f>IF(ISBLANK(INDEX('Policy Characteristics'!H:H,MATCH($C1214,'Policy Characteristics'!$C:$C,0))),"",INDEX('Policy Characteristics'!H:H,MATCH($C1214,'Policy Characteristics'!$C:$C,0)))</f>
        <v>1</v>
      </c>
      <c r="O1214" s="272" t="str">
        <f>IF(ISBLANK(INDEX('Policy Characteristics'!I:I,MATCH($C1214,'Policy Characteristics'!$C:$C,0))),"",INDEX('Policy Characteristics'!I:I,MATCH($C1214,'Policy Characteristics'!$C:$C,0)))</f>
        <v>weight</v>
      </c>
      <c r="P1214" s="272"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272" t="str">
        <f>IF(ISBLANK(INDEX('Policy Characteristics'!K:K,MATCH($C1214,'Policy Characteristics'!$C:$C,0))),"",INDEX('Policy Characteristics'!K:K,MATCH($C1214,'Policy Characteristics'!$C:$C,0)))</f>
        <v>io-model.html</v>
      </c>
      <c r="R1214" s="272" t="str">
        <f>IF(ISBLANK(INDEX('Policy Characteristics'!L:L,MATCH($C1214,'Policy Characteristics'!$C:$C,0))),"",INDEX('Policy Characteristics'!L:L,MATCH($C1214,'Policy Characteristics'!$C:$C,0)))</f>
        <v/>
      </c>
    </row>
    <row r="1215" spans="1:18" x14ac:dyDescent="0.25">
      <c r="A1215" s="272" t="str">
        <f>IF(ISBLANK(INDEX('Policy Characteristics'!A:A,MATCH($C1215,'Policy Characteristics'!$C:$C,0))),"",INDEX('Policy Characteristics'!A:A,MATCH($C1215,'Policy Characteristics'!$C:$C,0)))</f>
        <v>Government Revenue Accounting</v>
      </c>
      <c r="B1215" s="272" t="str">
        <f>IF(ISBLANK(INDEX('Policy Characteristics'!B:B,MATCH($C1215,'Policy Characteristics'!$C:$C,0))),"",INDEX('Policy Characteristics'!B:B,MATCH($C1215,'Policy Characteristics'!$C:$C,0)))</f>
        <v>Fuel Subsidy</v>
      </c>
      <c r="C1215" s="274" t="str">
        <f t="shared" si="79"/>
        <v>GRA for Fuel Subsidies</v>
      </c>
      <c r="D1215" s="1" t="s">
        <v>3075</v>
      </c>
      <c r="F1215" s="1" t="s">
        <v>3079</v>
      </c>
      <c r="H1215" s="43">
        <v>577</v>
      </c>
      <c r="I1215" s="4" t="str">
        <f t="shared" si="80"/>
        <v>Yes</v>
      </c>
      <c r="J1215" s="274" t="str">
        <f>IF(ISBLANK(INDEX('Policy Characteristics'!D:D,MATCH($C1215,'Policy Characteristics'!$C:$C,0))),"",INDEX('Policy Characteristics'!D:D,MATCH($C1215,'Policy Characteristics'!$C:$C,0)))</f>
        <v/>
      </c>
      <c r="K1215" s="272" t="str">
        <f>IF(ISBLANK(INDEX('Policy Characteristics'!E:E,MATCH($C1215,'Policy Characteristics'!$C:$C,0))),"",INDEX('Policy Characteristics'!E:E,MATCH($C1215,'Policy Characteristics'!$C:$C,0)))</f>
        <v>GRA fuel subsidy</v>
      </c>
      <c r="L1215" s="272">
        <f>IF(ISBLANK(INDEX('Policy Characteristics'!F:F,MATCH($C1215,'Policy Characteristics'!$C:$C,0))),"",INDEX('Policy Characteristics'!F:F,MATCH($C1215,'Policy Characteristics'!$C:$C,0)))</f>
        <v>0</v>
      </c>
      <c r="M1215" s="272">
        <f>IF(ISBLANK(INDEX('Policy Characteristics'!G:G,MATCH($C1215,'Policy Characteristics'!$C:$C,0))),"",INDEX('Policy Characteristics'!G:G,MATCH($C1215,'Policy Characteristics'!$C:$C,0)))</f>
        <v>10</v>
      </c>
      <c r="N1215" s="272">
        <f>IF(ISBLANK(INDEX('Policy Characteristics'!H:H,MATCH($C1215,'Policy Characteristics'!$C:$C,0))),"",INDEX('Policy Characteristics'!H:H,MATCH($C1215,'Policy Characteristics'!$C:$C,0)))</f>
        <v>1</v>
      </c>
      <c r="O1215" s="272" t="str">
        <f>IF(ISBLANK(INDEX('Policy Characteristics'!I:I,MATCH($C1215,'Policy Characteristics'!$C:$C,0))),"",INDEX('Policy Characteristics'!I:I,MATCH($C1215,'Policy Characteristics'!$C:$C,0)))</f>
        <v>weight</v>
      </c>
      <c r="P1215" s="272"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272" t="str">
        <f>IF(ISBLANK(INDEX('Policy Characteristics'!K:K,MATCH($C1215,'Policy Characteristics'!$C:$C,0))),"",INDEX('Policy Characteristics'!K:K,MATCH($C1215,'Policy Characteristics'!$C:$C,0)))</f>
        <v>io-model.html</v>
      </c>
      <c r="R1215" s="272" t="str">
        <f>IF(ISBLANK(INDEX('Policy Characteristics'!L:L,MATCH($C1215,'Policy Characteristics'!$C:$C,0))),"",INDEX('Policy Characteristics'!L:L,MATCH($C1215,'Policy Characteristics'!$C:$C,0)))</f>
        <v/>
      </c>
    </row>
    <row r="1216" spans="1:18" x14ac:dyDescent="0.25">
      <c r="A1216" s="272" t="str">
        <f>IF(ISBLANK(INDEX('Policy Characteristics'!A:A,MATCH($C1216,'Policy Characteristics'!$C:$C,0))),"",INDEX('Policy Characteristics'!A:A,MATCH($C1216,'Policy Characteristics'!$C:$C,0)))</f>
        <v>Government Revenue Accounting</v>
      </c>
      <c r="B1216" s="272" t="str">
        <f>IF(ISBLANK(INDEX('Policy Characteristics'!B:B,MATCH($C1216,'Policy Characteristics'!$C:$C,0))),"",INDEX('Policy Characteristics'!B:B,MATCH($C1216,'Policy Characteristics'!$C:$C,0)))</f>
        <v>Fuel Subsidy</v>
      </c>
      <c r="C1216" s="274" t="str">
        <f t="shared" si="79"/>
        <v>GRA for Fuel Subsidies</v>
      </c>
      <c r="D1216" s="1" t="s">
        <v>3076</v>
      </c>
      <c r="F1216" s="1" t="s">
        <v>3080</v>
      </c>
      <c r="H1216" s="43">
        <v>578</v>
      </c>
      <c r="I1216" s="4" t="str">
        <f t="shared" si="80"/>
        <v>Yes</v>
      </c>
      <c r="J1216" s="274" t="str">
        <f>IF(ISBLANK(INDEX('Policy Characteristics'!D:D,MATCH($C1216,'Policy Characteristics'!$C:$C,0))),"",INDEX('Policy Characteristics'!D:D,MATCH($C1216,'Policy Characteristics'!$C:$C,0)))</f>
        <v/>
      </c>
      <c r="K1216" s="272" t="str">
        <f>IF(ISBLANK(INDEX('Policy Characteristics'!E:E,MATCH($C1216,'Policy Characteristics'!$C:$C,0))),"",INDEX('Policy Characteristics'!E:E,MATCH($C1216,'Policy Characteristics'!$C:$C,0)))</f>
        <v>GRA fuel subsidy</v>
      </c>
      <c r="L1216" s="272">
        <f>IF(ISBLANK(INDEX('Policy Characteristics'!F:F,MATCH($C1216,'Policy Characteristics'!$C:$C,0))),"",INDEX('Policy Characteristics'!F:F,MATCH($C1216,'Policy Characteristics'!$C:$C,0)))</f>
        <v>0</v>
      </c>
      <c r="M1216" s="272">
        <f>IF(ISBLANK(INDEX('Policy Characteristics'!G:G,MATCH($C1216,'Policy Characteristics'!$C:$C,0))),"",INDEX('Policy Characteristics'!G:G,MATCH($C1216,'Policy Characteristics'!$C:$C,0)))</f>
        <v>10</v>
      </c>
      <c r="N1216" s="272">
        <f>IF(ISBLANK(INDEX('Policy Characteristics'!H:H,MATCH($C1216,'Policy Characteristics'!$C:$C,0))),"",INDEX('Policy Characteristics'!H:H,MATCH($C1216,'Policy Characteristics'!$C:$C,0)))</f>
        <v>1</v>
      </c>
      <c r="O1216" s="272" t="str">
        <f>IF(ISBLANK(INDEX('Policy Characteristics'!I:I,MATCH($C1216,'Policy Characteristics'!$C:$C,0))),"",INDEX('Policy Characteristics'!I:I,MATCH($C1216,'Policy Characteristics'!$C:$C,0)))</f>
        <v>weight</v>
      </c>
      <c r="P1216" s="272"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272" t="str">
        <f>IF(ISBLANK(INDEX('Policy Characteristics'!K:K,MATCH($C1216,'Policy Characteristics'!$C:$C,0))),"",INDEX('Policy Characteristics'!K:K,MATCH($C1216,'Policy Characteristics'!$C:$C,0)))</f>
        <v>io-model.html</v>
      </c>
      <c r="R1216" s="272" t="str">
        <f>IF(ISBLANK(INDEX('Policy Characteristics'!L:L,MATCH($C1216,'Policy Characteristics'!$C:$C,0))),"",INDEX('Policy Characteristics'!L:L,MATCH($C1216,'Policy Characteristics'!$C:$C,0)))</f>
        <v/>
      </c>
    </row>
    <row r="1217" spans="1:18" x14ac:dyDescent="0.25">
      <c r="A1217" s="272" t="str">
        <f>IF(ISBLANK(INDEX('Policy Characteristics'!A:A,MATCH($C1217,'Policy Characteristics'!$C:$C,0))),"",INDEX('Policy Characteristics'!A:A,MATCH($C1217,'Policy Characteristics'!$C:$C,0)))</f>
        <v>Government Revenue Accounting</v>
      </c>
      <c r="B1217" s="272" t="str">
        <f>IF(ISBLANK(INDEX('Policy Characteristics'!B:B,MATCH($C1217,'Policy Characteristics'!$C:$C,0))),"",INDEX('Policy Characteristics'!B:B,MATCH($C1217,'Policy Characteristics'!$C:$C,0)))</f>
        <v>Fuel Subsidy</v>
      </c>
      <c r="C1217" s="274" t="str">
        <f t="shared" si="79"/>
        <v>GRA for Fuel Subsidies</v>
      </c>
      <c r="D1217" s="1" t="s">
        <v>3077</v>
      </c>
      <c r="F1217" s="1" t="s">
        <v>3081</v>
      </c>
      <c r="H1217" s="43">
        <v>579</v>
      </c>
      <c r="I1217" s="4" t="str">
        <f t="shared" si="80"/>
        <v>Yes</v>
      </c>
      <c r="J1217" s="274" t="str">
        <f>IF(ISBLANK(INDEX('Policy Characteristics'!D:D,MATCH($C1217,'Policy Characteristics'!$C:$C,0))),"",INDEX('Policy Characteristics'!D:D,MATCH($C1217,'Policy Characteristics'!$C:$C,0)))</f>
        <v/>
      </c>
      <c r="K1217" s="272" t="str">
        <f>IF(ISBLANK(INDEX('Policy Characteristics'!E:E,MATCH($C1217,'Policy Characteristics'!$C:$C,0))),"",INDEX('Policy Characteristics'!E:E,MATCH($C1217,'Policy Characteristics'!$C:$C,0)))</f>
        <v>GRA fuel subsidy</v>
      </c>
      <c r="L1217" s="272">
        <f>IF(ISBLANK(INDEX('Policy Characteristics'!F:F,MATCH($C1217,'Policy Characteristics'!$C:$C,0))),"",INDEX('Policy Characteristics'!F:F,MATCH($C1217,'Policy Characteristics'!$C:$C,0)))</f>
        <v>0</v>
      </c>
      <c r="M1217" s="272">
        <f>IF(ISBLANK(INDEX('Policy Characteristics'!G:G,MATCH($C1217,'Policy Characteristics'!$C:$C,0))),"",INDEX('Policy Characteristics'!G:G,MATCH($C1217,'Policy Characteristics'!$C:$C,0)))</f>
        <v>10</v>
      </c>
      <c r="N1217" s="272">
        <f>IF(ISBLANK(INDEX('Policy Characteristics'!H:H,MATCH($C1217,'Policy Characteristics'!$C:$C,0))),"",INDEX('Policy Characteristics'!H:H,MATCH($C1217,'Policy Characteristics'!$C:$C,0)))</f>
        <v>1</v>
      </c>
      <c r="O1217" s="272" t="str">
        <f>IF(ISBLANK(INDEX('Policy Characteristics'!I:I,MATCH($C1217,'Policy Characteristics'!$C:$C,0))),"",INDEX('Policy Characteristics'!I:I,MATCH($C1217,'Policy Characteristics'!$C:$C,0)))</f>
        <v>weight</v>
      </c>
      <c r="P1217" s="272"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272" t="str">
        <f>IF(ISBLANK(INDEX('Policy Characteristics'!K:K,MATCH($C1217,'Policy Characteristics'!$C:$C,0))),"",INDEX('Policy Characteristics'!K:K,MATCH($C1217,'Policy Characteristics'!$C:$C,0)))</f>
        <v>io-model.html</v>
      </c>
      <c r="R1217" s="272" t="str">
        <f>IF(ISBLANK(INDEX('Policy Characteristics'!L:L,MATCH($C1217,'Policy Characteristics'!$C:$C,0))),"",INDEX('Policy Characteristics'!L:L,MATCH($C1217,'Policy Characteristics'!$C:$C,0)))</f>
        <v/>
      </c>
    </row>
    <row r="1218" spans="1:18" x14ac:dyDescent="0.25">
      <c r="A1218" s="272" t="str">
        <f>IF(ISBLANK(INDEX('Policy Characteristics'!A:A,MATCH($C1218,'Policy Characteristics'!$C:$C,0))),"",INDEX('Policy Characteristics'!A:A,MATCH($C1218,'Policy Characteristics'!$C:$C,0)))</f>
        <v>Government Revenue Accounting</v>
      </c>
      <c r="B1218" s="272" t="str">
        <f>IF(ISBLANK(INDEX('Policy Characteristics'!B:B,MATCH($C1218,'Policy Characteristics'!$C:$C,0))),"",INDEX('Policy Characteristics'!B:B,MATCH($C1218,'Policy Characteristics'!$C:$C,0)))</f>
        <v>National Debt Interest</v>
      </c>
      <c r="C1218" s="275" t="s">
        <v>3071</v>
      </c>
      <c r="D1218" s="1" t="s">
        <v>3073</v>
      </c>
      <c r="F1218" s="1" t="s">
        <v>3078</v>
      </c>
      <c r="H1218" s="43">
        <v>580</v>
      </c>
      <c r="I1218" s="1" t="s">
        <v>45</v>
      </c>
      <c r="J1218" s="274" t="str">
        <f>IF(ISBLANK(INDEX('Policy Characteristics'!D:D,MATCH($C1218,'Policy Characteristics'!$C:$C,0))),"",INDEX('Policy Characteristics'!D:D,MATCH($C1218,'Policy Characteristics'!$C:$C,0)))</f>
        <v/>
      </c>
      <c r="K1218" s="272" t="str">
        <f>IF(ISBLANK(INDEX('Policy Characteristics'!E:E,MATCH($C1218,'Policy Characteristics'!$C:$C,0))),"",INDEX('Policy Characteristics'!E:E,MATCH($C1218,'Policy Characteristics'!$C:$C,0)))</f>
        <v>GRA national debt interest</v>
      </c>
      <c r="L1218" s="272">
        <f>IF(ISBLANK(INDEX('Policy Characteristics'!F:F,MATCH($C1218,'Policy Characteristics'!$C:$C,0))),"",INDEX('Policy Characteristics'!F:F,MATCH($C1218,'Policy Characteristics'!$C:$C,0)))</f>
        <v>0</v>
      </c>
      <c r="M1218" s="272">
        <f>IF(ISBLANK(INDEX('Policy Characteristics'!G:G,MATCH($C1218,'Policy Characteristics'!$C:$C,0))),"",INDEX('Policy Characteristics'!G:G,MATCH($C1218,'Policy Characteristics'!$C:$C,0)))</f>
        <v>10</v>
      </c>
      <c r="N1218" s="272">
        <f>IF(ISBLANK(INDEX('Policy Characteristics'!H:H,MATCH($C1218,'Policy Characteristics'!$C:$C,0))),"",INDEX('Policy Characteristics'!H:H,MATCH($C1218,'Policy Characteristics'!$C:$C,0)))</f>
        <v>1</v>
      </c>
      <c r="O1218" s="272" t="str">
        <f>IF(ISBLANK(INDEX('Policy Characteristics'!I:I,MATCH($C1218,'Policy Characteristics'!$C:$C,0))),"",INDEX('Policy Characteristics'!I:I,MATCH($C1218,'Policy Characteristics'!$C:$C,0)))</f>
        <v>weight</v>
      </c>
      <c r="P1218" s="272"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272" t="str">
        <f>IF(ISBLANK(INDEX('Policy Characteristics'!K:K,MATCH($C1218,'Policy Characteristics'!$C:$C,0))),"",INDEX('Policy Characteristics'!K:K,MATCH($C1218,'Policy Characteristics'!$C:$C,0)))</f>
        <v>io-model.html</v>
      </c>
      <c r="R1218" s="272" t="str">
        <f>IF(ISBLANK(INDEX('Policy Characteristics'!L:L,MATCH($C1218,'Policy Characteristics'!$C:$C,0))),"",INDEX('Policy Characteristics'!L:L,MATCH($C1218,'Policy Characteristics'!$C:$C,0)))</f>
        <v/>
      </c>
    </row>
    <row r="1219" spans="1:18" x14ac:dyDescent="0.25">
      <c r="A1219" s="272" t="str">
        <f>IF(ISBLANK(INDEX('Policy Characteristics'!A:A,MATCH($C1219,'Policy Characteristics'!$C:$C,0))),"",INDEX('Policy Characteristics'!A:A,MATCH($C1219,'Policy Characteristics'!$C:$C,0)))</f>
        <v>Government Revenue Accounting</v>
      </c>
      <c r="B1219" s="272" t="str">
        <f>IF(ISBLANK(INDEX('Policy Characteristics'!B:B,MATCH($C1219,'Policy Characteristics'!$C:$C,0))),"",INDEX('Policy Characteristics'!B:B,MATCH($C1219,'Policy Characteristics'!$C:$C,0)))</f>
        <v>National Debt Interest</v>
      </c>
      <c r="C1219" s="274" t="str">
        <f t="shared" ref="C1219:C1222" si="81">C$1218</f>
        <v>GRA for National Debt Interest</v>
      </c>
      <c r="D1219" s="1" t="s">
        <v>3074</v>
      </c>
      <c r="F1219" s="1" t="s">
        <v>3103</v>
      </c>
      <c r="H1219" s="43">
        <v>581</v>
      </c>
      <c r="I1219" s="4" t="str">
        <f t="shared" ref="I1219:I1222" si="82">I$1218</f>
        <v>Yes</v>
      </c>
      <c r="J1219" s="274" t="str">
        <f>IF(ISBLANK(INDEX('Policy Characteristics'!D:D,MATCH($C1219,'Policy Characteristics'!$C:$C,0))),"",INDEX('Policy Characteristics'!D:D,MATCH($C1219,'Policy Characteristics'!$C:$C,0)))</f>
        <v/>
      </c>
      <c r="K1219" s="272" t="str">
        <f>IF(ISBLANK(INDEX('Policy Characteristics'!E:E,MATCH($C1219,'Policy Characteristics'!$C:$C,0))),"",INDEX('Policy Characteristics'!E:E,MATCH($C1219,'Policy Characteristics'!$C:$C,0)))</f>
        <v>GRA national debt interest</v>
      </c>
      <c r="L1219" s="272">
        <f>IF(ISBLANK(INDEX('Policy Characteristics'!F:F,MATCH($C1219,'Policy Characteristics'!$C:$C,0))),"",INDEX('Policy Characteristics'!F:F,MATCH($C1219,'Policy Characteristics'!$C:$C,0)))</f>
        <v>0</v>
      </c>
      <c r="M1219" s="272">
        <f>IF(ISBLANK(INDEX('Policy Characteristics'!G:G,MATCH($C1219,'Policy Characteristics'!$C:$C,0))),"",INDEX('Policy Characteristics'!G:G,MATCH($C1219,'Policy Characteristics'!$C:$C,0)))</f>
        <v>10</v>
      </c>
      <c r="N1219" s="272">
        <f>IF(ISBLANK(INDEX('Policy Characteristics'!H:H,MATCH($C1219,'Policy Characteristics'!$C:$C,0))),"",INDEX('Policy Characteristics'!H:H,MATCH($C1219,'Policy Characteristics'!$C:$C,0)))</f>
        <v>1</v>
      </c>
      <c r="O1219" s="272" t="str">
        <f>IF(ISBLANK(INDEX('Policy Characteristics'!I:I,MATCH($C1219,'Policy Characteristics'!$C:$C,0))),"",INDEX('Policy Characteristics'!I:I,MATCH($C1219,'Policy Characteristics'!$C:$C,0)))</f>
        <v>weight</v>
      </c>
      <c r="P1219" s="272"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272" t="str">
        <f>IF(ISBLANK(INDEX('Policy Characteristics'!K:K,MATCH($C1219,'Policy Characteristics'!$C:$C,0))),"",INDEX('Policy Characteristics'!K:K,MATCH($C1219,'Policy Characteristics'!$C:$C,0)))</f>
        <v>io-model.html</v>
      </c>
      <c r="R1219" s="272" t="str">
        <f>IF(ISBLANK(INDEX('Policy Characteristics'!L:L,MATCH($C1219,'Policy Characteristics'!$C:$C,0))),"",INDEX('Policy Characteristics'!L:L,MATCH($C1219,'Policy Characteristics'!$C:$C,0)))</f>
        <v/>
      </c>
    </row>
    <row r="1220" spans="1:18" x14ac:dyDescent="0.25">
      <c r="A1220" s="272" t="str">
        <f>IF(ISBLANK(INDEX('Policy Characteristics'!A:A,MATCH($C1220,'Policy Characteristics'!$C:$C,0))),"",INDEX('Policy Characteristics'!A:A,MATCH($C1220,'Policy Characteristics'!$C:$C,0)))</f>
        <v>Government Revenue Accounting</v>
      </c>
      <c r="B1220" s="272" t="str">
        <f>IF(ISBLANK(INDEX('Policy Characteristics'!B:B,MATCH($C1220,'Policy Characteristics'!$C:$C,0))),"",INDEX('Policy Characteristics'!B:B,MATCH($C1220,'Policy Characteristics'!$C:$C,0)))</f>
        <v>National Debt Interest</v>
      </c>
      <c r="C1220" s="274" t="str">
        <f t="shared" si="81"/>
        <v>GRA for National Debt Interest</v>
      </c>
      <c r="D1220" s="1" t="s">
        <v>3075</v>
      </c>
      <c r="F1220" s="1" t="s">
        <v>3079</v>
      </c>
      <c r="H1220" s="43">
        <v>582</v>
      </c>
      <c r="I1220" s="4" t="str">
        <f t="shared" si="82"/>
        <v>Yes</v>
      </c>
      <c r="J1220" s="274" t="str">
        <f>IF(ISBLANK(INDEX('Policy Characteristics'!D:D,MATCH($C1220,'Policy Characteristics'!$C:$C,0))),"",INDEX('Policy Characteristics'!D:D,MATCH($C1220,'Policy Characteristics'!$C:$C,0)))</f>
        <v/>
      </c>
      <c r="K1220" s="272" t="str">
        <f>IF(ISBLANK(INDEX('Policy Characteristics'!E:E,MATCH($C1220,'Policy Characteristics'!$C:$C,0))),"",INDEX('Policy Characteristics'!E:E,MATCH($C1220,'Policy Characteristics'!$C:$C,0)))</f>
        <v>GRA national debt interest</v>
      </c>
      <c r="L1220" s="272">
        <f>IF(ISBLANK(INDEX('Policy Characteristics'!F:F,MATCH($C1220,'Policy Characteristics'!$C:$C,0))),"",INDEX('Policy Characteristics'!F:F,MATCH($C1220,'Policy Characteristics'!$C:$C,0)))</f>
        <v>0</v>
      </c>
      <c r="M1220" s="272">
        <f>IF(ISBLANK(INDEX('Policy Characteristics'!G:G,MATCH($C1220,'Policy Characteristics'!$C:$C,0))),"",INDEX('Policy Characteristics'!G:G,MATCH($C1220,'Policy Characteristics'!$C:$C,0)))</f>
        <v>10</v>
      </c>
      <c r="N1220" s="272">
        <f>IF(ISBLANK(INDEX('Policy Characteristics'!H:H,MATCH($C1220,'Policy Characteristics'!$C:$C,0))),"",INDEX('Policy Characteristics'!H:H,MATCH($C1220,'Policy Characteristics'!$C:$C,0)))</f>
        <v>1</v>
      </c>
      <c r="O1220" s="272" t="str">
        <f>IF(ISBLANK(INDEX('Policy Characteristics'!I:I,MATCH($C1220,'Policy Characteristics'!$C:$C,0))),"",INDEX('Policy Characteristics'!I:I,MATCH($C1220,'Policy Characteristics'!$C:$C,0)))</f>
        <v>weight</v>
      </c>
      <c r="P1220" s="272"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272" t="str">
        <f>IF(ISBLANK(INDEX('Policy Characteristics'!K:K,MATCH($C1220,'Policy Characteristics'!$C:$C,0))),"",INDEX('Policy Characteristics'!K:K,MATCH($C1220,'Policy Characteristics'!$C:$C,0)))</f>
        <v>io-model.html</v>
      </c>
      <c r="R1220" s="272" t="str">
        <f>IF(ISBLANK(INDEX('Policy Characteristics'!L:L,MATCH($C1220,'Policy Characteristics'!$C:$C,0))),"",INDEX('Policy Characteristics'!L:L,MATCH($C1220,'Policy Characteristics'!$C:$C,0)))</f>
        <v/>
      </c>
    </row>
    <row r="1221" spans="1:18" x14ac:dyDescent="0.25">
      <c r="A1221" s="272" t="str">
        <f>IF(ISBLANK(INDEX('Policy Characteristics'!A:A,MATCH($C1221,'Policy Characteristics'!$C:$C,0))),"",INDEX('Policy Characteristics'!A:A,MATCH($C1221,'Policy Characteristics'!$C:$C,0)))</f>
        <v>Government Revenue Accounting</v>
      </c>
      <c r="B1221" s="272" t="str">
        <f>IF(ISBLANK(INDEX('Policy Characteristics'!B:B,MATCH($C1221,'Policy Characteristics'!$C:$C,0))),"",INDEX('Policy Characteristics'!B:B,MATCH($C1221,'Policy Characteristics'!$C:$C,0)))</f>
        <v>National Debt Interest</v>
      </c>
      <c r="C1221" s="274" t="str">
        <f t="shared" si="81"/>
        <v>GRA for National Debt Interest</v>
      </c>
      <c r="D1221" s="1" t="s">
        <v>3076</v>
      </c>
      <c r="F1221" s="1" t="s">
        <v>3080</v>
      </c>
      <c r="H1221" s="43">
        <v>583</v>
      </c>
      <c r="I1221" s="4" t="str">
        <f t="shared" si="82"/>
        <v>Yes</v>
      </c>
      <c r="J1221" s="274" t="str">
        <f>IF(ISBLANK(INDEX('Policy Characteristics'!D:D,MATCH($C1221,'Policy Characteristics'!$C:$C,0))),"",INDEX('Policy Characteristics'!D:D,MATCH($C1221,'Policy Characteristics'!$C:$C,0)))</f>
        <v/>
      </c>
      <c r="K1221" s="272" t="str">
        <f>IF(ISBLANK(INDEX('Policy Characteristics'!E:E,MATCH($C1221,'Policy Characteristics'!$C:$C,0))),"",INDEX('Policy Characteristics'!E:E,MATCH($C1221,'Policy Characteristics'!$C:$C,0)))</f>
        <v>GRA national debt interest</v>
      </c>
      <c r="L1221" s="272">
        <f>IF(ISBLANK(INDEX('Policy Characteristics'!F:F,MATCH($C1221,'Policy Characteristics'!$C:$C,0))),"",INDEX('Policy Characteristics'!F:F,MATCH($C1221,'Policy Characteristics'!$C:$C,0)))</f>
        <v>0</v>
      </c>
      <c r="M1221" s="272">
        <f>IF(ISBLANK(INDEX('Policy Characteristics'!G:G,MATCH($C1221,'Policy Characteristics'!$C:$C,0))),"",INDEX('Policy Characteristics'!G:G,MATCH($C1221,'Policy Characteristics'!$C:$C,0)))</f>
        <v>10</v>
      </c>
      <c r="N1221" s="272">
        <f>IF(ISBLANK(INDEX('Policy Characteristics'!H:H,MATCH($C1221,'Policy Characteristics'!$C:$C,0))),"",INDEX('Policy Characteristics'!H:H,MATCH($C1221,'Policy Characteristics'!$C:$C,0)))</f>
        <v>1</v>
      </c>
      <c r="O1221" s="272" t="str">
        <f>IF(ISBLANK(INDEX('Policy Characteristics'!I:I,MATCH($C1221,'Policy Characteristics'!$C:$C,0))),"",INDEX('Policy Characteristics'!I:I,MATCH($C1221,'Policy Characteristics'!$C:$C,0)))</f>
        <v>weight</v>
      </c>
      <c r="P1221" s="272"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272" t="str">
        <f>IF(ISBLANK(INDEX('Policy Characteristics'!K:K,MATCH($C1221,'Policy Characteristics'!$C:$C,0))),"",INDEX('Policy Characteristics'!K:K,MATCH($C1221,'Policy Characteristics'!$C:$C,0)))</f>
        <v>io-model.html</v>
      </c>
      <c r="R1221" s="272" t="str">
        <f>IF(ISBLANK(INDEX('Policy Characteristics'!L:L,MATCH($C1221,'Policy Characteristics'!$C:$C,0))),"",INDEX('Policy Characteristics'!L:L,MATCH($C1221,'Policy Characteristics'!$C:$C,0)))</f>
        <v/>
      </c>
    </row>
    <row r="1222" spans="1:18" x14ac:dyDescent="0.25">
      <c r="A1222" s="272" t="str">
        <f>IF(ISBLANK(INDEX('Policy Characteristics'!A:A,MATCH($C1222,'Policy Characteristics'!$C:$C,0))),"",INDEX('Policy Characteristics'!A:A,MATCH($C1222,'Policy Characteristics'!$C:$C,0)))</f>
        <v>Government Revenue Accounting</v>
      </c>
      <c r="B1222" s="272" t="str">
        <f>IF(ISBLANK(INDEX('Policy Characteristics'!B:B,MATCH($C1222,'Policy Characteristics'!$C:$C,0))),"",INDEX('Policy Characteristics'!B:B,MATCH($C1222,'Policy Characteristics'!$C:$C,0)))</f>
        <v>National Debt Interest</v>
      </c>
      <c r="C1222" s="274" t="str">
        <f t="shared" si="81"/>
        <v>GRA for National Debt Interest</v>
      </c>
      <c r="D1222" s="1" t="s">
        <v>3077</v>
      </c>
      <c r="F1222" s="1" t="s">
        <v>3081</v>
      </c>
      <c r="H1222" s="43">
        <v>584</v>
      </c>
      <c r="I1222" s="4" t="str">
        <f t="shared" si="82"/>
        <v>Yes</v>
      </c>
      <c r="J1222" s="274" t="str">
        <f>IF(ISBLANK(INDEX('Policy Characteristics'!D:D,MATCH($C1222,'Policy Characteristics'!$C:$C,0))),"",INDEX('Policy Characteristics'!D:D,MATCH($C1222,'Policy Characteristics'!$C:$C,0)))</f>
        <v/>
      </c>
      <c r="K1222" s="272" t="str">
        <f>IF(ISBLANK(INDEX('Policy Characteristics'!E:E,MATCH($C1222,'Policy Characteristics'!$C:$C,0))),"",INDEX('Policy Characteristics'!E:E,MATCH($C1222,'Policy Characteristics'!$C:$C,0)))</f>
        <v>GRA national debt interest</v>
      </c>
      <c r="L1222" s="272">
        <f>IF(ISBLANK(INDEX('Policy Characteristics'!F:F,MATCH($C1222,'Policy Characteristics'!$C:$C,0))),"",INDEX('Policy Characteristics'!F:F,MATCH($C1222,'Policy Characteristics'!$C:$C,0)))</f>
        <v>0</v>
      </c>
      <c r="M1222" s="272">
        <f>IF(ISBLANK(INDEX('Policy Characteristics'!G:G,MATCH($C1222,'Policy Characteristics'!$C:$C,0))),"",INDEX('Policy Characteristics'!G:G,MATCH($C1222,'Policy Characteristics'!$C:$C,0)))</f>
        <v>10</v>
      </c>
      <c r="N1222" s="272">
        <f>IF(ISBLANK(INDEX('Policy Characteristics'!H:H,MATCH($C1222,'Policy Characteristics'!$C:$C,0))),"",INDEX('Policy Characteristics'!H:H,MATCH($C1222,'Policy Characteristics'!$C:$C,0)))</f>
        <v>1</v>
      </c>
      <c r="O1222" s="272" t="str">
        <f>IF(ISBLANK(INDEX('Policy Characteristics'!I:I,MATCH($C1222,'Policy Characteristics'!$C:$C,0))),"",INDEX('Policy Characteristics'!I:I,MATCH($C1222,'Policy Characteristics'!$C:$C,0)))</f>
        <v>weight</v>
      </c>
      <c r="P1222" s="272"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272" t="str">
        <f>IF(ISBLANK(INDEX('Policy Characteristics'!K:K,MATCH($C1222,'Policy Characteristics'!$C:$C,0))),"",INDEX('Policy Characteristics'!K:K,MATCH($C1222,'Policy Characteristics'!$C:$C,0)))</f>
        <v>io-model.html</v>
      </c>
      <c r="R1222" s="272" t="str">
        <f>IF(ISBLANK(INDEX('Policy Characteristics'!L:L,MATCH($C1222,'Policy Characteristics'!$C:$C,0))),"",INDEX('Policy Characteristics'!L:L,MATCH($C1222,'Policy Characteristics'!$C:$C,0)))</f>
        <v/>
      </c>
    </row>
    <row r="1223" spans="1:18" x14ac:dyDescent="0.25">
      <c r="A1223" s="272" t="str">
        <f>IF(ISBLANK(INDEX('Policy Characteristics'!A:A,MATCH($C1223,'Policy Characteristics'!$C:$C,0))),"",INDEX('Policy Characteristics'!A:A,MATCH($C1223,'Policy Characteristics'!$C:$C,0)))</f>
        <v>Government Revenue Accounting</v>
      </c>
      <c r="B1223" s="272" t="str">
        <f>IF(ISBLANK(INDEX('Policy Characteristics'!B:B,MATCH($C1223,'Policy Characteristics'!$C:$C,0))),"",INDEX('Policy Characteristics'!B:B,MATCH($C1223,'Policy Characteristics'!$C:$C,0)))</f>
        <v>Remaining Government Cash Flows</v>
      </c>
      <c r="C1223" s="275" t="s">
        <v>3072</v>
      </c>
      <c r="D1223" s="1" t="s">
        <v>3073</v>
      </c>
      <c r="F1223" s="1" t="s">
        <v>3078</v>
      </c>
      <c r="H1223" s="43">
        <v>585</v>
      </c>
      <c r="I1223" s="1" t="s">
        <v>45</v>
      </c>
      <c r="J1223" s="274" t="str">
        <f>IF(ISBLANK(INDEX('Policy Characteristics'!D:D,MATCH($C1223,'Policy Characteristics'!$C:$C,0))),"",INDEX('Policy Characteristics'!D:D,MATCH($C1223,'Policy Characteristics'!$C:$C,0)))</f>
        <v/>
      </c>
      <c r="K1223" s="272" t="str">
        <f>IF(ISBLANK(INDEX('Policy Characteristics'!E:E,MATCH($C1223,'Policy Characteristics'!$C:$C,0))),"",INDEX('Policy Characteristics'!E:E,MATCH($C1223,'Policy Characteristics'!$C:$C,0)))</f>
        <v>GRA remaining cash flow changes</v>
      </c>
      <c r="L1223" s="272">
        <f>IF(ISBLANK(INDEX('Policy Characteristics'!F:F,MATCH($C1223,'Policy Characteristics'!$C:$C,0))),"",INDEX('Policy Characteristics'!F:F,MATCH($C1223,'Policy Characteristics'!$C:$C,0)))</f>
        <v>0</v>
      </c>
      <c r="M1223" s="272">
        <f>IF(ISBLANK(INDEX('Policy Characteristics'!G:G,MATCH($C1223,'Policy Characteristics'!$C:$C,0))),"",INDEX('Policy Characteristics'!G:G,MATCH($C1223,'Policy Characteristics'!$C:$C,0)))</f>
        <v>10</v>
      </c>
      <c r="N1223" s="272">
        <f>IF(ISBLANK(INDEX('Policy Characteristics'!H:H,MATCH($C1223,'Policy Characteristics'!$C:$C,0))),"",INDEX('Policy Characteristics'!H:H,MATCH($C1223,'Policy Characteristics'!$C:$C,0)))</f>
        <v>1</v>
      </c>
      <c r="O1223" s="272" t="str">
        <f>IF(ISBLANK(INDEX('Policy Characteristics'!I:I,MATCH($C1223,'Policy Characteristics'!$C:$C,0))),"",INDEX('Policy Characteristics'!I:I,MATCH($C1223,'Policy Characteristics'!$C:$C,0)))</f>
        <v>weight</v>
      </c>
      <c r="P1223" s="272"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272" t="str">
        <f>IF(ISBLANK(INDEX('Policy Characteristics'!K:K,MATCH($C1223,'Policy Characteristics'!$C:$C,0))),"",INDEX('Policy Characteristics'!K:K,MATCH($C1223,'Policy Characteristics'!$C:$C,0)))</f>
        <v>io-model.html</v>
      </c>
      <c r="R1223" s="272" t="str">
        <f>IF(ISBLANK(INDEX('Policy Characteristics'!L:L,MATCH($C1223,'Policy Characteristics'!$C:$C,0))),"",INDEX('Policy Characteristics'!L:L,MATCH($C1223,'Policy Characteristics'!$C:$C,0)))</f>
        <v/>
      </c>
    </row>
    <row r="1224" spans="1:18" x14ac:dyDescent="0.25">
      <c r="A1224" s="272" t="str">
        <f>IF(ISBLANK(INDEX('Policy Characteristics'!A:A,MATCH($C1224,'Policy Characteristics'!$C:$C,0))),"",INDEX('Policy Characteristics'!A:A,MATCH($C1224,'Policy Characteristics'!$C:$C,0)))</f>
        <v>Government Revenue Accounting</v>
      </c>
      <c r="B1224" s="272" t="str">
        <f>IF(ISBLANK(INDEX('Policy Characteristics'!B:B,MATCH($C1224,'Policy Characteristics'!$C:$C,0))),"",INDEX('Policy Characteristics'!B:B,MATCH($C1224,'Policy Characteristics'!$C:$C,0)))</f>
        <v>Remaining Government Cash Flows</v>
      </c>
      <c r="C1224" s="274" t="str">
        <f t="shared" ref="C1224" si="83">C$1223</f>
        <v>GRA for Remaining Government Cash Flow Changes</v>
      </c>
      <c r="D1224" s="1" t="s">
        <v>3074</v>
      </c>
      <c r="F1224" s="1" t="s">
        <v>3103</v>
      </c>
      <c r="H1224" s="43">
        <v>586</v>
      </c>
      <c r="I1224" s="4" t="str">
        <f t="shared" ref="I1224:I1227" si="84">I$1223</f>
        <v>Yes</v>
      </c>
      <c r="J1224" s="274" t="str">
        <f>IF(ISBLANK(INDEX('Policy Characteristics'!D:D,MATCH($C1224,'Policy Characteristics'!$C:$C,0))),"",INDEX('Policy Characteristics'!D:D,MATCH($C1224,'Policy Characteristics'!$C:$C,0)))</f>
        <v/>
      </c>
      <c r="K1224" s="272" t="str">
        <f>IF(ISBLANK(INDEX('Policy Characteristics'!E:E,MATCH($C1224,'Policy Characteristics'!$C:$C,0))),"",INDEX('Policy Characteristics'!E:E,MATCH($C1224,'Policy Characteristics'!$C:$C,0)))</f>
        <v>GRA remaining cash flow changes</v>
      </c>
      <c r="L1224" s="272">
        <f>IF(ISBLANK(INDEX('Policy Characteristics'!F:F,MATCH($C1224,'Policy Characteristics'!$C:$C,0))),"",INDEX('Policy Characteristics'!F:F,MATCH($C1224,'Policy Characteristics'!$C:$C,0)))</f>
        <v>0</v>
      </c>
      <c r="M1224" s="272">
        <f>IF(ISBLANK(INDEX('Policy Characteristics'!G:G,MATCH($C1224,'Policy Characteristics'!$C:$C,0))),"",INDEX('Policy Characteristics'!G:G,MATCH($C1224,'Policy Characteristics'!$C:$C,0)))</f>
        <v>10</v>
      </c>
      <c r="N1224" s="272">
        <f>IF(ISBLANK(INDEX('Policy Characteristics'!H:H,MATCH($C1224,'Policy Characteristics'!$C:$C,0))),"",INDEX('Policy Characteristics'!H:H,MATCH($C1224,'Policy Characteristics'!$C:$C,0)))</f>
        <v>1</v>
      </c>
      <c r="O1224" s="272" t="str">
        <f>IF(ISBLANK(INDEX('Policy Characteristics'!I:I,MATCH($C1224,'Policy Characteristics'!$C:$C,0))),"",INDEX('Policy Characteristics'!I:I,MATCH($C1224,'Policy Characteristics'!$C:$C,0)))</f>
        <v>weight</v>
      </c>
      <c r="P1224" s="272"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272" t="str">
        <f>IF(ISBLANK(INDEX('Policy Characteristics'!K:K,MATCH($C1224,'Policy Characteristics'!$C:$C,0))),"",INDEX('Policy Characteristics'!K:K,MATCH($C1224,'Policy Characteristics'!$C:$C,0)))</f>
        <v>io-model.html</v>
      </c>
      <c r="R1224" s="272" t="str">
        <f>IF(ISBLANK(INDEX('Policy Characteristics'!L:L,MATCH($C1224,'Policy Characteristics'!$C:$C,0))),"",INDEX('Policy Characteristics'!L:L,MATCH($C1224,'Policy Characteristics'!$C:$C,0)))</f>
        <v/>
      </c>
    </row>
    <row r="1225" spans="1:18" x14ac:dyDescent="0.25">
      <c r="A1225" s="272" t="str">
        <f>IF(ISBLANK(INDEX('Policy Characteristics'!A:A,MATCH($C1225,'Policy Characteristics'!$C:$C,0))),"",INDEX('Policy Characteristics'!A:A,MATCH($C1225,'Policy Characteristics'!$C:$C,0)))</f>
        <v>Government Revenue Accounting</v>
      </c>
      <c r="B1225" s="272" t="str">
        <f>IF(ISBLANK(INDEX('Policy Characteristics'!B:B,MATCH($C1225,'Policy Characteristics'!$C:$C,0))),"",INDEX('Policy Characteristics'!B:B,MATCH($C1225,'Policy Characteristics'!$C:$C,0)))</f>
        <v>Remaining Government Cash Flows</v>
      </c>
      <c r="C1225" s="274" t="str">
        <f t="shared" ref="C1225:C1227" si="85">C$1223</f>
        <v>GRA for Remaining Government Cash Flow Changes</v>
      </c>
      <c r="D1225" s="1" t="s">
        <v>3075</v>
      </c>
      <c r="F1225" s="1" t="s">
        <v>3079</v>
      </c>
      <c r="H1225" s="43">
        <v>587</v>
      </c>
      <c r="I1225" s="4" t="str">
        <f t="shared" si="84"/>
        <v>Yes</v>
      </c>
      <c r="J1225" s="274" t="str">
        <f>IF(ISBLANK(INDEX('Policy Characteristics'!D:D,MATCH($C1225,'Policy Characteristics'!$C:$C,0))),"",INDEX('Policy Characteristics'!D:D,MATCH($C1225,'Policy Characteristics'!$C:$C,0)))</f>
        <v/>
      </c>
      <c r="K1225" s="272" t="str">
        <f>IF(ISBLANK(INDEX('Policy Characteristics'!E:E,MATCH($C1225,'Policy Characteristics'!$C:$C,0))),"",INDEX('Policy Characteristics'!E:E,MATCH($C1225,'Policy Characteristics'!$C:$C,0)))</f>
        <v>GRA remaining cash flow changes</v>
      </c>
      <c r="L1225" s="272">
        <f>IF(ISBLANK(INDEX('Policy Characteristics'!F:F,MATCH($C1225,'Policy Characteristics'!$C:$C,0))),"",INDEX('Policy Characteristics'!F:F,MATCH($C1225,'Policy Characteristics'!$C:$C,0)))</f>
        <v>0</v>
      </c>
      <c r="M1225" s="272">
        <f>IF(ISBLANK(INDEX('Policy Characteristics'!G:G,MATCH($C1225,'Policy Characteristics'!$C:$C,0))),"",INDEX('Policy Characteristics'!G:G,MATCH($C1225,'Policy Characteristics'!$C:$C,0)))</f>
        <v>10</v>
      </c>
      <c r="N1225" s="272">
        <f>IF(ISBLANK(INDEX('Policy Characteristics'!H:H,MATCH($C1225,'Policy Characteristics'!$C:$C,0))),"",INDEX('Policy Characteristics'!H:H,MATCH($C1225,'Policy Characteristics'!$C:$C,0)))</f>
        <v>1</v>
      </c>
      <c r="O1225" s="272" t="str">
        <f>IF(ISBLANK(INDEX('Policy Characteristics'!I:I,MATCH($C1225,'Policy Characteristics'!$C:$C,0))),"",INDEX('Policy Characteristics'!I:I,MATCH($C1225,'Policy Characteristics'!$C:$C,0)))</f>
        <v>weight</v>
      </c>
      <c r="P1225" s="272"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272" t="str">
        <f>IF(ISBLANK(INDEX('Policy Characteristics'!K:K,MATCH($C1225,'Policy Characteristics'!$C:$C,0))),"",INDEX('Policy Characteristics'!K:K,MATCH($C1225,'Policy Characteristics'!$C:$C,0)))</f>
        <v>io-model.html</v>
      </c>
      <c r="R1225" s="272" t="str">
        <f>IF(ISBLANK(INDEX('Policy Characteristics'!L:L,MATCH($C1225,'Policy Characteristics'!$C:$C,0))),"",INDEX('Policy Characteristics'!L:L,MATCH($C1225,'Policy Characteristics'!$C:$C,0)))</f>
        <v/>
      </c>
    </row>
    <row r="1226" spans="1:18" x14ac:dyDescent="0.25">
      <c r="A1226" s="272" t="str">
        <f>IF(ISBLANK(INDEX('Policy Characteristics'!A:A,MATCH($C1226,'Policy Characteristics'!$C:$C,0))),"",INDEX('Policy Characteristics'!A:A,MATCH($C1226,'Policy Characteristics'!$C:$C,0)))</f>
        <v>Government Revenue Accounting</v>
      </c>
      <c r="B1226" s="272" t="str">
        <f>IF(ISBLANK(INDEX('Policy Characteristics'!B:B,MATCH($C1226,'Policy Characteristics'!$C:$C,0))),"",INDEX('Policy Characteristics'!B:B,MATCH($C1226,'Policy Characteristics'!$C:$C,0)))</f>
        <v>Remaining Government Cash Flows</v>
      </c>
      <c r="C1226" s="274" t="str">
        <f t="shared" si="85"/>
        <v>GRA for Remaining Government Cash Flow Changes</v>
      </c>
      <c r="D1226" s="1" t="s">
        <v>3076</v>
      </c>
      <c r="F1226" s="1" t="s">
        <v>3080</v>
      </c>
      <c r="H1226" s="43">
        <v>588</v>
      </c>
      <c r="I1226" s="4" t="str">
        <f t="shared" si="84"/>
        <v>Yes</v>
      </c>
      <c r="J1226" s="274" t="str">
        <f>IF(ISBLANK(INDEX('Policy Characteristics'!D:D,MATCH($C1226,'Policy Characteristics'!$C:$C,0))),"",INDEX('Policy Characteristics'!D:D,MATCH($C1226,'Policy Characteristics'!$C:$C,0)))</f>
        <v/>
      </c>
      <c r="K1226" s="272" t="str">
        <f>IF(ISBLANK(INDEX('Policy Characteristics'!E:E,MATCH($C1226,'Policy Characteristics'!$C:$C,0))),"",INDEX('Policy Characteristics'!E:E,MATCH($C1226,'Policy Characteristics'!$C:$C,0)))</f>
        <v>GRA remaining cash flow changes</v>
      </c>
      <c r="L1226" s="272">
        <f>IF(ISBLANK(INDEX('Policy Characteristics'!F:F,MATCH($C1226,'Policy Characteristics'!$C:$C,0))),"",INDEX('Policy Characteristics'!F:F,MATCH($C1226,'Policy Characteristics'!$C:$C,0)))</f>
        <v>0</v>
      </c>
      <c r="M1226" s="272">
        <f>IF(ISBLANK(INDEX('Policy Characteristics'!G:G,MATCH($C1226,'Policy Characteristics'!$C:$C,0))),"",INDEX('Policy Characteristics'!G:G,MATCH($C1226,'Policy Characteristics'!$C:$C,0)))</f>
        <v>10</v>
      </c>
      <c r="N1226" s="272">
        <f>IF(ISBLANK(INDEX('Policy Characteristics'!H:H,MATCH($C1226,'Policy Characteristics'!$C:$C,0))),"",INDEX('Policy Characteristics'!H:H,MATCH($C1226,'Policy Characteristics'!$C:$C,0)))</f>
        <v>1</v>
      </c>
      <c r="O1226" s="272" t="str">
        <f>IF(ISBLANK(INDEX('Policy Characteristics'!I:I,MATCH($C1226,'Policy Characteristics'!$C:$C,0))),"",INDEX('Policy Characteristics'!I:I,MATCH($C1226,'Policy Characteristics'!$C:$C,0)))</f>
        <v>weight</v>
      </c>
      <c r="P1226" s="272"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272" t="str">
        <f>IF(ISBLANK(INDEX('Policy Characteristics'!K:K,MATCH($C1226,'Policy Characteristics'!$C:$C,0))),"",INDEX('Policy Characteristics'!K:K,MATCH($C1226,'Policy Characteristics'!$C:$C,0)))</f>
        <v>io-model.html</v>
      </c>
      <c r="R1226" s="272" t="str">
        <f>IF(ISBLANK(INDEX('Policy Characteristics'!L:L,MATCH($C1226,'Policy Characteristics'!$C:$C,0))),"",INDEX('Policy Characteristics'!L:L,MATCH($C1226,'Policy Characteristics'!$C:$C,0)))</f>
        <v/>
      </c>
    </row>
    <row r="1227" spans="1:18" x14ac:dyDescent="0.25">
      <c r="A1227" s="272" t="str">
        <f>IF(ISBLANK(INDEX('Policy Characteristics'!A:A,MATCH($C1227,'Policy Characteristics'!$C:$C,0))),"",INDEX('Policy Characteristics'!A:A,MATCH($C1227,'Policy Characteristics'!$C:$C,0)))</f>
        <v>Government Revenue Accounting</v>
      </c>
      <c r="B1227" s="272" t="str">
        <f>IF(ISBLANK(INDEX('Policy Characteristics'!B:B,MATCH($C1227,'Policy Characteristics'!$C:$C,0))),"",INDEX('Policy Characteristics'!B:B,MATCH($C1227,'Policy Characteristics'!$C:$C,0)))</f>
        <v>Remaining Government Cash Flows</v>
      </c>
      <c r="C1227" s="274" t="str">
        <f t="shared" si="85"/>
        <v>GRA for Remaining Government Cash Flow Changes</v>
      </c>
      <c r="D1227" s="1" t="s">
        <v>3077</v>
      </c>
      <c r="F1227" s="1" t="s">
        <v>3081</v>
      </c>
      <c r="H1227" s="43">
        <v>589</v>
      </c>
      <c r="I1227" s="4" t="str">
        <f t="shared" si="84"/>
        <v>Yes</v>
      </c>
      <c r="J1227" s="274" t="str">
        <f>IF(ISBLANK(INDEX('Policy Characteristics'!D:D,MATCH($C1227,'Policy Characteristics'!$C:$C,0))),"",INDEX('Policy Characteristics'!D:D,MATCH($C1227,'Policy Characteristics'!$C:$C,0)))</f>
        <v/>
      </c>
      <c r="K1227" s="272" t="str">
        <f>IF(ISBLANK(INDEX('Policy Characteristics'!E:E,MATCH($C1227,'Policy Characteristics'!$C:$C,0))),"",INDEX('Policy Characteristics'!E:E,MATCH($C1227,'Policy Characteristics'!$C:$C,0)))</f>
        <v>GRA remaining cash flow changes</v>
      </c>
      <c r="L1227" s="272">
        <f>IF(ISBLANK(INDEX('Policy Characteristics'!F:F,MATCH($C1227,'Policy Characteristics'!$C:$C,0))),"",INDEX('Policy Characteristics'!F:F,MATCH($C1227,'Policy Characteristics'!$C:$C,0)))</f>
        <v>0</v>
      </c>
      <c r="M1227" s="272">
        <f>IF(ISBLANK(INDEX('Policy Characteristics'!G:G,MATCH($C1227,'Policy Characteristics'!$C:$C,0))),"",INDEX('Policy Characteristics'!G:G,MATCH($C1227,'Policy Characteristics'!$C:$C,0)))</f>
        <v>10</v>
      </c>
      <c r="N1227" s="272">
        <f>IF(ISBLANK(INDEX('Policy Characteristics'!H:H,MATCH($C1227,'Policy Characteristics'!$C:$C,0))),"",INDEX('Policy Characteristics'!H:H,MATCH($C1227,'Policy Characteristics'!$C:$C,0)))</f>
        <v>1</v>
      </c>
      <c r="O1227" s="272" t="str">
        <f>IF(ISBLANK(INDEX('Policy Characteristics'!I:I,MATCH($C1227,'Policy Characteristics'!$C:$C,0))),"",INDEX('Policy Characteristics'!I:I,MATCH($C1227,'Policy Characteristics'!$C:$C,0)))</f>
        <v>weight</v>
      </c>
      <c r="P1227" s="272"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272" t="str">
        <f>IF(ISBLANK(INDEX('Policy Characteristics'!K:K,MATCH($C1227,'Policy Characteristics'!$C:$C,0))),"",INDEX('Policy Characteristics'!K:K,MATCH($C1227,'Policy Characteristics'!$C:$C,0)))</f>
        <v>io-model.html</v>
      </c>
      <c r="R1227" s="272" t="str">
        <f>IF(ISBLANK(INDEX('Policy Characteristics'!L:L,MATCH($C1227,'Policy Characteristics'!$C:$C,0))),"",INDEX('Policy Characteristics'!L:L,MATCH($C1227,'Policy Characteristics'!$C:$C,0)))</f>
        <v/>
      </c>
    </row>
    <row r="1228" spans="1:18" x14ac:dyDescent="0.25">
      <c r="A1228" s="272" t="s">
        <v>2914</v>
      </c>
      <c r="B1228" s="272" t="s">
        <v>3461</v>
      </c>
      <c r="C1228" s="275" t="s">
        <v>3451</v>
      </c>
      <c r="H1228" s="43">
        <v>1601</v>
      </c>
      <c r="I1228" s="1" t="s">
        <v>46</v>
      </c>
      <c r="J1228" s="274" t="s">
        <v>195</v>
      </c>
      <c r="K1228" s="272" t="s">
        <v>195</v>
      </c>
      <c r="L1228" s="285">
        <v>0</v>
      </c>
      <c r="M1228" s="285">
        <v>1</v>
      </c>
      <c r="N1228" s="285">
        <v>1</v>
      </c>
      <c r="O1228" s="272" t="s">
        <v>31</v>
      </c>
      <c r="P1228" s="272" t="s">
        <v>3462</v>
      </c>
      <c r="Q1228" s="272" t="s">
        <v>195</v>
      </c>
      <c r="R1228" s="272" t="s">
        <v>195</v>
      </c>
    </row>
  </sheetData>
  <sortState xmlns:xlrd2="http://schemas.microsoft.com/office/spreadsheetml/2017/richdata2" ref="A129:I149">
    <sortCondition ref="B129:B149"/>
  </sortState>
  <conditionalFormatting sqref="I1:I1183">
    <cfRule type="containsText" dxfId="0" priority="1" operator="containsText" text="No">
      <formula>NOT(ISERROR(SEARCH("No",I1)))</formula>
    </cfRule>
  </conditionalFormatting>
  <conditionalFormatting sqref="I1188 I1193 I1198 I1203 I1208 I1213 I1218 I1223">
    <cfRule type="containsText" dxfId="4" priority="126" operator="containsText" text="No">
      <formula>NOT(ISERROR(SEARCH("No",I1188)))</formula>
    </cfRule>
  </conditionalFormatting>
  <conditionalFormatting sqref="I1228:I1048576">
    <cfRule type="containsText" dxfId="3" priority="6" operator="containsText" text="No">
      <formula>NOT(ISERROR(SEARCH("No",I1228)))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40625" defaultRowHeight="15" x14ac:dyDescent="0.25"/>
  <cols>
    <col min="1" max="2" width="76.85546875" customWidth="1"/>
  </cols>
  <sheetData>
    <row r="1" spans="1:2" x14ac:dyDescent="0.25">
      <c r="A1" s="374" t="s">
        <v>2906</v>
      </c>
      <c r="B1" s="374"/>
    </row>
    <row r="2" spans="1:2" x14ac:dyDescent="0.25">
      <c r="A2" s="201" t="s">
        <v>2907</v>
      </c>
      <c r="B2" s="201" t="s">
        <v>2908</v>
      </c>
    </row>
    <row r="3" spans="1:2" x14ac:dyDescent="0.25">
      <c r="A3" s="202" t="s">
        <v>374</v>
      </c>
      <c r="B3" t="str">
        <f>A3</f>
        <v>million metric tons / year</v>
      </c>
    </row>
    <row r="4" spans="1:2" x14ac:dyDescent="0.25">
      <c r="A4" s="202" t="s">
        <v>3008</v>
      </c>
      <c r="B4" t="str">
        <f>A4</f>
        <v>g CO2e / 2019 dollar</v>
      </c>
    </row>
    <row r="5" spans="1:2" x14ac:dyDescent="0.25">
      <c r="A5" s="203" t="s">
        <v>2352</v>
      </c>
      <c r="B5" t="str">
        <f t="shared" ref="B5:B40" si="0">A5</f>
        <v>thousand metric tons / year</v>
      </c>
    </row>
    <row r="6" spans="1:2" x14ac:dyDescent="0.25">
      <c r="A6" s="203" t="s">
        <v>3009</v>
      </c>
      <c r="B6" t="str">
        <f>A6</f>
        <v>g CO2 / 2019 dollar</v>
      </c>
    </row>
    <row r="7" spans="1:2" x14ac:dyDescent="0.25">
      <c r="A7" s="203" t="s">
        <v>3102</v>
      </c>
      <c r="B7" t="str">
        <f t="shared" si="0"/>
        <v>2019 dollars / ton CO2e abated, Annual average abatement (MtCO2e)</v>
      </c>
    </row>
    <row r="8" spans="1:2" x14ac:dyDescent="0.25">
      <c r="A8" s="203" t="s">
        <v>3010</v>
      </c>
      <c r="B8" t="str">
        <f t="shared" si="0"/>
        <v>billion 2019 dollars / year</v>
      </c>
    </row>
    <row r="9" spans="1:2" x14ac:dyDescent="0.25">
      <c r="A9" s="203" t="s">
        <v>3046</v>
      </c>
      <c r="B9" t="str">
        <f t="shared" si="0"/>
        <v>billion 2019 dollars</v>
      </c>
    </row>
    <row r="10" spans="1:2" x14ac:dyDescent="0.25">
      <c r="A10" s="203" t="s">
        <v>2954</v>
      </c>
      <c r="B10" t="str">
        <f t="shared" si="0"/>
        <v>jobs</v>
      </c>
    </row>
    <row r="11" spans="1:2" x14ac:dyDescent="0.25">
      <c r="A11" s="203" t="s">
        <v>2998</v>
      </c>
      <c r="B11" t="str">
        <f t="shared" si="0"/>
        <v>incidents / year</v>
      </c>
    </row>
    <row r="12" spans="1:2" x14ac:dyDescent="0.25">
      <c r="A12" s="203" t="s">
        <v>2973</v>
      </c>
      <c r="B12" t="str">
        <f t="shared" si="0"/>
        <v>% change</v>
      </c>
    </row>
    <row r="13" spans="1:2" x14ac:dyDescent="0.25">
      <c r="A13" s="203" t="s">
        <v>3011</v>
      </c>
      <c r="B13" t="str">
        <f t="shared" si="0"/>
        <v>2019 dollars / employee-year</v>
      </c>
    </row>
    <row r="14" spans="1:2" x14ac:dyDescent="0.25">
      <c r="A14" s="203" t="s">
        <v>375</v>
      </c>
      <c r="B14" t="str">
        <f t="shared" si="0"/>
        <v>lives / year</v>
      </c>
    </row>
    <row r="15" spans="1:2" x14ac:dyDescent="0.25">
      <c r="A15" s="203" t="s">
        <v>376</v>
      </c>
      <c r="B15" t="str">
        <f t="shared" si="0"/>
        <v>terawatt-hours (TWh) / year</v>
      </c>
    </row>
    <row r="16" spans="1:2" x14ac:dyDescent="0.25">
      <c r="A16" s="203" t="s">
        <v>377</v>
      </c>
      <c r="B16" t="str">
        <f t="shared" si="0"/>
        <v>gigawatts (GW) / year</v>
      </c>
    </row>
    <row r="17" spans="1:2" x14ac:dyDescent="0.25">
      <c r="A17" s="203" t="s">
        <v>3012</v>
      </c>
      <c r="B17" t="str">
        <f t="shared" si="0"/>
        <v>2019 dollars / megawatt-hour (MWh)</v>
      </c>
    </row>
    <row r="18" spans="1:2" x14ac:dyDescent="0.25">
      <c r="A18" s="203" t="s">
        <v>2515</v>
      </c>
      <c r="B18" t="str">
        <f t="shared" si="0"/>
        <v>cubic km / yr</v>
      </c>
    </row>
    <row r="19" spans="1:2" x14ac:dyDescent="0.25">
      <c r="A19" s="203" t="s">
        <v>3452</v>
      </c>
      <c r="B19" t="str">
        <f t="shared" si="0"/>
        <v>trillion passenger-km / year</v>
      </c>
    </row>
    <row r="20" spans="1:2" x14ac:dyDescent="0.25">
      <c r="A20" s="203" t="s">
        <v>3453</v>
      </c>
      <c r="B20" t="str">
        <f t="shared" si="0"/>
        <v>trillion freight ton-km / year</v>
      </c>
    </row>
    <row r="21" spans="1:2" x14ac:dyDescent="0.25">
      <c r="A21" s="203" t="s">
        <v>503</v>
      </c>
      <c r="B21" t="str">
        <f t="shared" si="0"/>
        <v>million vehicles / year</v>
      </c>
    </row>
    <row r="22" spans="1:2" x14ac:dyDescent="0.25">
      <c r="A22" s="203" t="s">
        <v>2406</v>
      </c>
      <c r="B22" t="str">
        <f t="shared" si="0"/>
        <v>thousand vehicles / year</v>
      </c>
    </row>
    <row r="23" spans="1:2" x14ac:dyDescent="0.25">
      <c r="A23" s="203" t="s">
        <v>2405</v>
      </c>
      <c r="B23" t="str">
        <f t="shared" si="0"/>
        <v>million vehicles</v>
      </c>
    </row>
    <row r="24" spans="1:2" x14ac:dyDescent="0.25">
      <c r="A24" s="203" t="s">
        <v>2434</v>
      </c>
      <c r="B24" t="str">
        <f t="shared" si="0"/>
        <v>thousand vehicles</v>
      </c>
    </row>
    <row r="25" spans="1:2" x14ac:dyDescent="0.25">
      <c r="A25" s="203" t="s">
        <v>3454</v>
      </c>
      <c r="B25" t="str">
        <f t="shared" si="0"/>
        <v>petajoules / year</v>
      </c>
    </row>
    <row r="26" spans="1:2" x14ac:dyDescent="0.25">
      <c r="A26" s="203" t="s">
        <v>3455</v>
      </c>
      <c r="B26" t="str">
        <f>A26</f>
        <v>megajoules / 2019 dollar</v>
      </c>
    </row>
    <row r="27" spans="1:2" x14ac:dyDescent="0.25">
      <c r="A27" s="203" t="s">
        <v>3456</v>
      </c>
      <c r="B27" t="str">
        <f t="shared" si="0"/>
        <v>millions of metric tons / year</v>
      </c>
    </row>
    <row r="28" spans="1:2" x14ac:dyDescent="0.25">
      <c r="A28" s="203" t="s">
        <v>3458</v>
      </c>
      <c r="B28" t="str">
        <f t="shared" si="0"/>
        <v>billion cubic meters / year</v>
      </c>
    </row>
    <row r="29" spans="1:2" x14ac:dyDescent="0.25">
      <c r="A29" s="203" t="s">
        <v>3456</v>
      </c>
      <c r="B29" t="str">
        <f t="shared" si="0"/>
        <v>millions of metric tons / year</v>
      </c>
    </row>
    <row r="30" spans="1:2" x14ac:dyDescent="0.25">
      <c r="A30" s="203" t="s">
        <v>2352</v>
      </c>
      <c r="B30" t="str">
        <f t="shared" si="0"/>
        <v>thousand metric tons / year</v>
      </c>
    </row>
    <row r="31" spans="1:2" x14ac:dyDescent="0.25">
      <c r="A31" s="203" t="s">
        <v>3454</v>
      </c>
      <c r="B31" t="str">
        <f t="shared" si="0"/>
        <v>petajoules / year</v>
      </c>
    </row>
    <row r="32" spans="1:2" x14ac:dyDescent="0.25">
      <c r="A32" s="203" t="s">
        <v>3457</v>
      </c>
      <c r="B32" t="str">
        <f t="shared" si="0"/>
        <v>2019 dollars / metric ton</v>
      </c>
    </row>
    <row r="33" spans="1:2" x14ac:dyDescent="0.25">
      <c r="A33" s="203" t="s">
        <v>3459</v>
      </c>
      <c r="B33" t="str">
        <f t="shared" si="0"/>
        <v>2019 dollars / cubic meter</v>
      </c>
    </row>
    <row r="34" spans="1:2" x14ac:dyDescent="0.25">
      <c r="A34" s="203" t="s">
        <v>3460</v>
      </c>
      <c r="B34" t="str">
        <f t="shared" si="0"/>
        <v>2019 dollars / liter</v>
      </c>
    </row>
    <row r="35" spans="1:2" x14ac:dyDescent="0.25">
      <c r="A35" s="203" t="s">
        <v>3457</v>
      </c>
      <c r="B35" t="str">
        <f t="shared" si="0"/>
        <v>2019 dollars / metric ton</v>
      </c>
    </row>
    <row r="36" spans="1:2" x14ac:dyDescent="0.25">
      <c r="A36" s="203" t="s">
        <v>3013</v>
      </c>
      <c r="B36" t="str">
        <f t="shared" si="0"/>
        <v>2019 dollars / kg</v>
      </c>
    </row>
    <row r="37" spans="1:2" x14ac:dyDescent="0.25">
      <c r="A37" s="203" t="s">
        <v>3014</v>
      </c>
      <c r="B37" t="str">
        <f t="shared" si="0"/>
        <v>2019 dollars / kilowatt-hour (kWh)</v>
      </c>
    </row>
    <row r="38" spans="1:2" x14ac:dyDescent="0.25">
      <c r="A38" s="203" t="s">
        <v>3015</v>
      </c>
      <c r="B38" t="str">
        <f t="shared" si="0"/>
        <v>cost of eqpt. to capture 1 metric ton CO2e/yr (2019 dollars)</v>
      </c>
    </row>
    <row r="39" spans="1:2" x14ac:dyDescent="0.25">
      <c r="A39" s="203" t="s">
        <v>3016</v>
      </c>
      <c r="B39" t="str">
        <f t="shared" si="0"/>
        <v>million 2019 dollars / megawatt (MW)</v>
      </c>
    </row>
    <row r="40" spans="1:2" x14ac:dyDescent="0.25">
      <c r="A40" s="203" t="s">
        <v>3017</v>
      </c>
      <c r="B40" t="str">
        <f t="shared" si="0"/>
        <v>cost of eqpt. to produce 1 kg H2/yr (2019 dollars)</v>
      </c>
    </row>
    <row r="42" spans="1:2" x14ac:dyDescent="0.25">
      <c r="A42" s="374" t="s">
        <v>2910</v>
      </c>
      <c r="B42" s="374"/>
    </row>
    <row r="43" spans="1:2" x14ac:dyDescent="0.25">
      <c r="A43" s="201" t="s">
        <v>2907</v>
      </c>
      <c r="B43" s="201" t="s">
        <v>2908</v>
      </c>
    </row>
    <row r="44" spans="1:2" x14ac:dyDescent="0.25">
      <c r="A44" s="161" t="s">
        <v>145</v>
      </c>
      <c r="B44" t="str">
        <f t="shared" ref="B44:B45" si="1">A44</f>
        <v>$/metric ton CO2e</v>
      </c>
    </row>
    <row r="45" spans="1:2" x14ac:dyDescent="0.25">
      <c r="A45" s="161" t="s">
        <v>147</v>
      </c>
      <c r="B45" t="str">
        <f t="shared" si="1"/>
        <v>$/MWh</v>
      </c>
    </row>
    <row r="56" spans="1:1" x14ac:dyDescent="0.25">
      <c r="A56" s="1"/>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D1" zoomScale="85" zoomScaleNormal="85" workbookViewId="0">
      <pane ySplit="1" topLeftCell="A124" activePane="bottomLeft" state="frozen"/>
      <selection pane="bottomLeft" activeCell="G127" sqref="G127"/>
    </sheetView>
  </sheetViews>
  <sheetFormatPr defaultColWidth="9.140625" defaultRowHeight="15" x14ac:dyDescent="0.25"/>
  <cols>
    <col min="1" max="1" width="37.42578125" style="1" customWidth="1"/>
    <col min="2" max="2" width="27.42578125" style="1" customWidth="1"/>
    <col min="3" max="3" width="9" style="1" customWidth="1"/>
    <col min="4" max="4" width="18.5703125" style="1" customWidth="1"/>
    <col min="5" max="5" width="18.140625" style="1" customWidth="1"/>
    <col min="6" max="6" width="34.140625" style="1" customWidth="1"/>
    <col min="7" max="7" width="95" style="1" customWidth="1"/>
    <col min="8" max="8" width="37.42578125" style="1" customWidth="1"/>
    <col min="9" max="9" width="34.42578125" style="1" customWidth="1"/>
    <col min="10" max="10" width="25.42578125" style="1" customWidth="1"/>
    <col min="11" max="11" width="11.140625" style="1" customWidth="1"/>
    <col min="12" max="13" width="16" style="1" customWidth="1"/>
    <col min="14" max="14" width="37.42578125" style="1" customWidth="1"/>
    <col min="15" max="15" width="25.42578125" style="1" customWidth="1"/>
    <col min="16" max="16" width="11.140625" style="1" customWidth="1"/>
    <col min="17" max="18" width="16" style="1" customWidth="1"/>
    <col min="19" max="19" width="37.42578125" style="1" customWidth="1"/>
    <col min="20" max="20" width="25.42578125" style="1" customWidth="1"/>
    <col min="21" max="21" width="11.140625" style="1" customWidth="1"/>
    <col min="22" max="23" width="16" style="1" customWidth="1"/>
    <col min="24" max="24" width="37.42578125" style="1" customWidth="1"/>
    <col min="25" max="16384" width="9.140625" style="1"/>
  </cols>
  <sheetData>
    <row r="1" spans="1:24" s="3" customFormat="1" ht="30" x14ac:dyDescent="0.25">
      <c r="A1" s="165" t="s">
        <v>2343</v>
      </c>
      <c r="B1" s="166" t="s">
        <v>2344</v>
      </c>
      <c r="C1" s="204" t="s">
        <v>2909</v>
      </c>
      <c r="D1" s="166" t="s">
        <v>61</v>
      </c>
      <c r="E1" s="166" t="s">
        <v>63</v>
      </c>
      <c r="F1" s="166" t="s">
        <v>463</v>
      </c>
      <c r="G1" s="166" t="s">
        <v>62</v>
      </c>
      <c r="H1" s="166" t="s">
        <v>2365</v>
      </c>
      <c r="I1" s="167" t="s">
        <v>320</v>
      </c>
      <c r="J1" s="209" t="s">
        <v>3082</v>
      </c>
      <c r="K1" s="209" t="s">
        <v>3083</v>
      </c>
      <c r="L1" s="209" t="s">
        <v>3084</v>
      </c>
      <c r="M1" s="209" t="s">
        <v>3085</v>
      </c>
      <c r="N1" s="209" t="s">
        <v>3086</v>
      </c>
      <c r="O1" s="209" t="s">
        <v>3087</v>
      </c>
      <c r="P1" s="209" t="s">
        <v>3088</v>
      </c>
      <c r="Q1" s="209" t="s">
        <v>3089</v>
      </c>
      <c r="R1" s="209" t="s">
        <v>3090</v>
      </c>
      <c r="S1" s="209" t="s">
        <v>3091</v>
      </c>
      <c r="T1" s="209" t="s">
        <v>3446</v>
      </c>
      <c r="U1" s="209" t="s">
        <v>3447</v>
      </c>
      <c r="V1" s="209" t="s">
        <v>3448</v>
      </c>
      <c r="W1" s="209" t="s">
        <v>3449</v>
      </c>
      <c r="X1" s="209" t="s">
        <v>3450</v>
      </c>
    </row>
    <row r="2" spans="1:24" ht="165" x14ac:dyDescent="0.25">
      <c r="A2" s="2" t="s">
        <v>2370</v>
      </c>
      <c r="B2" s="1" t="s">
        <v>2371</v>
      </c>
      <c r="C2" s="43">
        <v>1</v>
      </c>
      <c r="D2" s="1" t="s">
        <v>64</v>
      </c>
      <c r="E2" s="1" t="s">
        <v>65</v>
      </c>
      <c r="F2" s="1" t="str">
        <f>UnitControlCenter!$B$3</f>
        <v>million metric tons / year</v>
      </c>
      <c r="G2" s="1" t="s">
        <v>181</v>
      </c>
      <c r="J2" s="1" t="s">
        <v>3443</v>
      </c>
      <c r="K2" s="1">
        <v>2030</v>
      </c>
      <c r="L2" s="5">
        <f>'Mexico Targets'!D6</f>
        <v>781</v>
      </c>
      <c r="M2" s="5">
        <f>L2</f>
        <v>781</v>
      </c>
      <c r="N2" s="1" t="s">
        <v>3444</v>
      </c>
      <c r="O2" s="1" t="s">
        <v>3546</v>
      </c>
      <c r="P2" s="1">
        <v>2030</v>
      </c>
      <c r="Q2" s="1">
        <f>'Mexico Targets'!E6</f>
        <v>644</v>
      </c>
      <c r="R2" s="1">
        <f>Q2</f>
        <v>644</v>
      </c>
      <c r="S2" s="1" t="s">
        <v>3445</v>
      </c>
      <c r="T2" s="1" t="s">
        <v>3441</v>
      </c>
      <c r="U2" s="1">
        <v>2050</v>
      </c>
      <c r="V2" s="1">
        <f>'Mexico Targets'!$M$6</f>
        <v>293.90720649999997</v>
      </c>
      <c r="W2" s="1">
        <f>V2</f>
        <v>293.90720649999997</v>
      </c>
      <c r="X2" s="1" t="s">
        <v>3500</v>
      </c>
    </row>
    <row r="3" spans="1:24" x14ac:dyDescent="0.25">
      <c r="A3" s="2" t="s">
        <v>2370</v>
      </c>
      <c r="B3" s="1" t="s">
        <v>2372</v>
      </c>
      <c r="C3" s="46">
        <v>1</v>
      </c>
      <c r="D3" s="2" t="s">
        <v>64</v>
      </c>
      <c r="E3" s="2" t="s">
        <v>65</v>
      </c>
      <c r="F3" s="1" t="str">
        <f>UnitControlCenter!$B$3</f>
        <v>million metric tons / year</v>
      </c>
      <c r="G3" s="1" t="s">
        <v>2342</v>
      </c>
    </row>
    <row r="4" spans="1:24" ht="90" x14ac:dyDescent="0.25">
      <c r="A4" s="2" t="s">
        <v>2370</v>
      </c>
      <c r="B4" s="2" t="s">
        <v>2373</v>
      </c>
      <c r="C4" s="43">
        <v>1</v>
      </c>
      <c r="D4" s="1" t="s">
        <v>66</v>
      </c>
      <c r="E4" s="1" t="s">
        <v>67</v>
      </c>
      <c r="F4" s="1" t="str">
        <f>UnitControlCenter!$B$3</f>
        <v>million metric tons / year</v>
      </c>
      <c r="G4" s="1" t="s">
        <v>2886</v>
      </c>
      <c r="H4" s="1" t="s">
        <v>2887</v>
      </c>
      <c r="I4" s="1" t="s">
        <v>2888</v>
      </c>
    </row>
    <row r="5" spans="1:24" ht="30" x14ac:dyDescent="0.25">
      <c r="A5" s="2" t="s">
        <v>2370</v>
      </c>
      <c r="B5" s="2" t="s">
        <v>2374</v>
      </c>
      <c r="C5" s="43">
        <v>1</v>
      </c>
      <c r="D5" s="1" t="s">
        <v>66</v>
      </c>
      <c r="E5" s="1" t="s">
        <v>67</v>
      </c>
      <c r="F5" s="1" t="str">
        <f>UnitControlCenter!$B$3</f>
        <v>million metric tons / year</v>
      </c>
      <c r="G5" s="1" t="s">
        <v>2889</v>
      </c>
      <c r="H5" s="1" t="s">
        <v>2890</v>
      </c>
      <c r="I5" s="1" t="s">
        <v>2891</v>
      </c>
    </row>
    <row r="6" spans="1:24" ht="30" x14ac:dyDescent="0.25">
      <c r="A6" s="2" t="s">
        <v>2370</v>
      </c>
      <c r="B6" s="2" t="s">
        <v>2375</v>
      </c>
      <c r="C6" s="43">
        <v>1</v>
      </c>
      <c r="D6" s="1" t="s">
        <v>66</v>
      </c>
      <c r="E6" s="1" t="s">
        <v>67</v>
      </c>
      <c r="F6" s="1" t="str">
        <f>UnitControlCenter!$B$3</f>
        <v>million metric tons / year</v>
      </c>
      <c r="G6" s="1" t="s">
        <v>2671</v>
      </c>
      <c r="H6" s="1" t="s">
        <v>2672</v>
      </c>
      <c r="I6" s="1" t="s">
        <v>2673</v>
      </c>
    </row>
    <row r="7" spans="1:24" x14ac:dyDescent="0.25">
      <c r="A7" s="2" t="s">
        <v>2370</v>
      </c>
      <c r="B7" s="2" t="s">
        <v>2964</v>
      </c>
      <c r="C7" s="43">
        <v>0</v>
      </c>
      <c r="D7" s="1" t="s">
        <v>64</v>
      </c>
      <c r="E7" s="1" t="s">
        <v>65</v>
      </c>
      <c r="F7" s="1" t="str">
        <f>UnitControlCenter!$B$4</f>
        <v>g CO2e / 2019 dollar</v>
      </c>
      <c r="G7" s="1" t="s">
        <v>2912</v>
      </c>
    </row>
    <row r="8" spans="1:24" x14ac:dyDescent="0.25">
      <c r="A8" s="2" t="s">
        <v>2370</v>
      </c>
      <c r="B8" s="2" t="s">
        <v>138</v>
      </c>
      <c r="C8" s="43">
        <v>1</v>
      </c>
      <c r="D8" s="1" t="s">
        <v>64</v>
      </c>
      <c r="E8" s="1" t="s">
        <v>65</v>
      </c>
      <c r="F8" s="1" t="str">
        <f>UnitControlCenter!$B$3</f>
        <v>million metric tons / year</v>
      </c>
      <c r="G8" s="1" t="s">
        <v>2477</v>
      </c>
    </row>
    <row r="9" spans="1:24" x14ac:dyDescent="0.25">
      <c r="A9" s="2" t="s">
        <v>2370</v>
      </c>
      <c r="B9" s="2" t="s">
        <v>2475</v>
      </c>
      <c r="C9" s="43">
        <v>1</v>
      </c>
      <c r="D9" s="1" t="s">
        <v>64</v>
      </c>
      <c r="E9" s="1" t="s">
        <v>65</v>
      </c>
      <c r="F9" s="1" t="str">
        <f>UnitControlCenter!$B$3</f>
        <v>million metric tons / year</v>
      </c>
      <c r="G9" s="1" t="s">
        <v>2478</v>
      </c>
    </row>
    <row r="10" spans="1:24" x14ac:dyDescent="0.25">
      <c r="A10" s="2" t="s">
        <v>2370</v>
      </c>
      <c r="B10" s="2" t="s">
        <v>2543</v>
      </c>
      <c r="C10" s="43">
        <v>1</v>
      </c>
      <c r="D10" s="1" t="s">
        <v>64</v>
      </c>
      <c r="E10" s="1" t="s">
        <v>65</v>
      </c>
      <c r="F10" s="1" t="str">
        <f>UnitControlCenter!$B$3</f>
        <v>million metric tons / year</v>
      </c>
      <c r="G10" s="1" t="s">
        <v>2554</v>
      </c>
    </row>
    <row r="11" spans="1:24" x14ac:dyDescent="0.25">
      <c r="A11" s="2" t="s">
        <v>2370</v>
      </c>
      <c r="B11" s="2" t="s">
        <v>96</v>
      </c>
      <c r="C11" s="43">
        <v>1</v>
      </c>
      <c r="D11" s="1" t="s">
        <v>64</v>
      </c>
      <c r="E11" s="1" t="s">
        <v>65</v>
      </c>
      <c r="F11" s="1" t="str">
        <f>UnitControlCenter!$B$3</f>
        <v>million metric tons / year</v>
      </c>
      <c r="G11" s="1" t="s">
        <v>2479</v>
      </c>
    </row>
    <row r="12" spans="1:24" x14ac:dyDescent="0.25">
      <c r="A12" s="2" t="s">
        <v>2370</v>
      </c>
      <c r="B12" s="2" t="s">
        <v>9</v>
      </c>
      <c r="C12" s="43">
        <v>1</v>
      </c>
      <c r="D12" s="1" t="s">
        <v>64</v>
      </c>
      <c r="E12" s="1" t="s">
        <v>65</v>
      </c>
      <c r="F12" s="1" t="str">
        <f>UnitControlCenter!$B$3</f>
        <v>million metric tons / year</v>
      </c>
      <c r="G12" s="1" t="s">
        <v>2501</v>
      </c>
    </row>
    <row r="13" spans="1:24" x14ac:dyDescent="0.25">
      <c r="A13" s="2" t="s">
        <v>2370</v>
      </c>
      <c r="B13" s="2" t="s">
        <v>2476</v>
      </c>
      <c r="C13" s="43">
        <v>1</v>
      </c>
      <c r="D13" s="1" t="s">
        <v>64</v>
      </c>
      <c r="E13" s="1" t="s">
        <v>65</v>
      </c>
      <c r="F13" s="1" t="str">
        <f>UnitControlCenter!$B$3</f>
        <v>million metric tons / year</v>
      </c>
      <c r="G13" s="1" t="s">
        <v>2480</v>
      </c>
    </row>
    <row r="14" spans="1:24" x14ac:dyDescent="0.25">
      <c r="A14" s="2" t="s">
        <v>2370</v>
      </c>
      <c r="B14" s="2" t="s">
        <v>4</v>
      </c>
      <c r="C14" s="43">
        <v>1</v>
      </c>
      <c r="D14" s="1" t="s">
        <v>64</v>
      </c>
      <c r="E14" s="1" t="s">
        <v>65</v>
      </c>
      <c r="F14" s="1" t="str">
        <f>UnitControlCenter!$B$3</f>
        <v>million metric tons / year</v>
      </c>
      <c r="G14" s="1" t="s">
        <v>2481</v>
      </c>
    </row>
    <row r="15" spans="1:24" ht="15.75" thickBot="1" x14ac:dyDescent="0.3">
      <c r="A15" s="198" t="s">
        <v>2370</v>
      </c>
      <c r="B15" s="198" t="s">
        <v>2485</v>
      </c>
      <c r="C15" s="205">
        <v>1</v>
      </c>
      <c r="D15" s="199" t="s">
        <v>64</v>
      </c>
      <c r="E15" s="199" t="s">
        <v>65</v>
      </c>
      <c r="F15" s="199" t="str">
        <f>UnitControlCenter!$B$3</f>
        <v>million metric tons / year</v>
      </c>
      <c r="G15" s="199" t="s">
        <v>2482</v>
      </c>
      <c r="H15" s="199"/>
      <c r="I15" s="199"/>
      <c r="J15" s="199"/>
      <c r="K15" s="199"/>
      <c r="L15" s="199"/>
      <c r="M15" s="199"/>
      <c r="N15" s="199"/>
      <c r="O15" s="199"/>
      <c r="P15" s="199"/>
      <c r="Q15" s="199"/>
      <c r="R15" s="199"/>
      <c r="S15" s="199"/>
    </row>
    <row r="16" spans="1:24" x14ac:dyDescent="0.25">
      <c r="A16" s="2" t="s">
        <v>2376</v>
      </c>
      <c r="B16" s="2" t="s">
        <v>2247</v>
      </c>
      <c r="C16" s="43">
        <v>1</v>
      </c>
      <c r="D16" s="1" t="s">
        <v>64</v>
      </c>
      <c r="E16" s="1" t="s">
        <v>65</v>
      </c>
      <c r="F16" s="1" t="str">
        <f>UnitControlCenter!$B$3</f>
        <v>million metric tons / year</v>
      </c>
      <c r="G16" s="1" t="s">
        <v>2364</v>
      </c>
    </row>
    <row r="17" spans="1:19" x14ac:dyDescent="0.25">
      <c r="A17" s="2" t="s">
        <v>2376</v>
      </c>
      <c r="B17" s="2" t="s">
        <v>2263</v>
      </c>
      <c r="C17" s="43">
        <v>1</v>
      </c>
      <c r="D17" s="1" t="s">
        <v>64</v>
      </c>
      <c r="E17" s="1" t="s">
        <v>65</v>
      </c>
      <c r="F17" s="1" t="str">
        <f>UnitControlCenter!$B$3</f>
        <v>million metric tons / year</v>
      </c>
      <c r="G17" s="1" t="s">
        <v>2355</v>
      </c>
    </row>
    <row r="18" spans="1:19" x14ac:dyDescent="0.25">
      <c r="A18" s="2" t="s">
        <v>2376</v>
      </c>
      <c r="B18" s="2" t="s">
        <v>2265</v>
      </c>
      <c r="C18" s="43">
        <v>1</v>
      </c>
      <c r="D18" s="1" t="s">
        <v>64</v>
      </c>
      <c r="E18" s="1" t="s">
        <v>65</v>
      </c>
      <c r="F18" s="1" t="str">
        <f>UnitControlCenter!$B$3</f>
        <v>million metric tons / year</v>
      </c>
      <c r="G18" s="1" t="s">
        <v>2354</v>
      </c>
    </row>
    <row r="19" spans="1:19" x14ac:dyDescent="0.25">
      <c r="A19" s="2" t="s">
        <v>2376</v>
      </c>
      <c r="B19" s="2" t="s">
        <v>2351</v>
      </c>
      <c r="C19" s="43">
        <v>1</v>
      </c>
      <c r="D19" s="1" t="s">
        <v>64</v>
      </c>
      <c r="E19" s="1" t="s">
        <v>65</v>
      </c>
      <c r="F19" s="1" t="str">
        <f>UnitControlCenter!$B$3</f>
        <v>million metric tons / year</v>
      </c>
      <c r="G19" s="1" t="s">
        <v>2353</v>
      </c>
    </row>
    <row r="20" spans="1:19" x14ac:dyDescent="0.25">
      <c r="A20" s="2" t="s">
        <v>2376</v>
      </c>
      <c r="B20" s="2" t="s">
        <v>2350</v>
      </c>
      <c r="C20" s="43">
        <v>1</v>
      </c>
      <c r="D20" s="1" t="s">
        <v>64</v>
      </c>
      <c r="E20" s="1" t="s">
        <v>65</v>
      </c>
      <c r="F20" s="1" t="str">
        <f>UnitControlCenter!$B$5</f>
        <v>thousand metric tons / year</v>
      </c>
      <c r="G20" s="1" t="s">
        <v>2359</v>
      </c>
    </row>
    <row r="21" spans="1:19" x14ac:dyDescent="0.25">
      <c r="A21" s="2" t="s">
        <v>2376</v>
      </c>
      <c r="B21" s="2" t="s">
        <v>2254</v>
      </c>
      <c r="C21" s="43">
        <v>1</v>
      </c>
      <c r="D21" s="1" t="s">
        <v>64</v>
      </c>
      <c r="E21" s="1" t="s">
        <v>65</v>
      </c>
      <c r="F21" s="1" t="str">
        <f>UnitControlCenter!$B$5</f>
        <v>thousand metric tons / year</v>
      </c>
      <c r="G21" s="1" t="s">
        <v>2360</v>
      </c>
    </row>
    <row r="22" spans="1:19" x14ac:dyDescent="0.25">
      <c r="A22" s="2" t="s">
        <v>2376</v>
      </c>
      <c r="B22" s="2" t="s">
        <v>2259</v>
      </c>
      <c r="C22" s="43">
        <v>1</v>
      </c>
      <c r="D22" s="1" t="s">
        <v>64</v>
      </c>
      <c r="E22" s="1" t="s">
        <v>65</v>
      </c>
      <c r="F22" s="1" t="str">
        <f>UnitControlCenter!$B$5</f>
        <v>thousand metric tons / year</v>
      </c>
      <c r="G22" s="1" t="s">
        <v>2357</v>
      </c>
    </row>
    <row r="23" spans="1:19" x14ac:dyDescent="0.25">
      <c r="A23" s="2" t="s">
        <v>2376</v>
      </c>
      <c r="B23" s="2" t="s">
        <v>2261</v>
      </c>
      <c r="C23" s="43">
        <v>1</v>
      </c>
      <c r="D23" s="1" t="s">
        <v>64</v>
      </c>
      <c r="E23" s="1" t="s">
        <v>65</v>
      </c>
      <c r="F23" s="1" t="str">
        <f>UnitControlCenter!$B$5</f>
        <v>thousand metric tons / year</v>
      </c>
      <c r="G23" s="1" t="s">
        <v>2356</v>
      </c>
    </row>
    <row r="24" spans="1:19" x14ac:dyDescent="0.25">
      <c r="A24" s="2" t="s">
        <v>2376</v>
      </c>
      <c r="B24" s="2" t="s">
        <v>2252</v>
      </c>
      <c r="C24" s="43">
        <v>1</v>
      </c>
      <c r="D24" s="1" t="s">
        <v>64</v>
      </c>
      <c r="E24" s="1" t="s">
        <v>65</v>
      </c>
      <c r="F24" s="1" t="str">
        <f>UnitControlCenter!$B$3</f>
        <v>million metric tons / year</v>
      </c>
      <c r="G24" s="1" t="s">
        <v>2361</v>
      </c>
    </row>
    <row r="25" spans="1:19" x14ac:dyDescent="0.25">
      <c r="A25" s="2" t="s">
        <v>2376</v>
      </c>
      <c r="B25" s="2" t="s">
        <v>2249</v>
      </c>
      <c r="C25" s="43">
        <v>1</v>
      </c>
      <c r="D25" s="1" t="s">
        <v>64</v>
      </c>
      <c r="E25" s="1" t="s">
        <v>65</v>
      </c>
      <c r="F25" s="1" t="str">
        <f>UnitControlCenter!$B$5</f>
        <v>thousand metric tons / year</v>
      </c>
      <c r="G25" s="1" t="s">
        <v>2363</v>
      </c>
    </row>
    <row r="26" spans="1:19" x14ac:dyDescent="0.25">
      <c r="A26" s="2" t="s">
        <v>2376</v>
      </c>
      <c r="B26" s="2" t="s">
        <v>2257</v>
      </c>
      <c r="C26" s="43">
        <v>1</v>
      </c>
      <c r="D26" s="1" t="s">
        <v>64</v>
      </c>
      <c r="E26" s="1" t="s">
        <v>65</v>
      </c>
      <c r="F26" s="1" t="str">
        <f>UnitControlCenter!$B$3</f>
        <v>million metric tons / year</v>
      </c>
      <c r="G26" s="1" t="s">
        <v>2358</v>
      </c>
    </row>
    <row r="27" spans="1:19" ht="15.75" thickBot="1" x14ac:dyDescent="0.3">
      <c r="A27" s="198" t="s">
        <v>2376</v>
      </c>
      <c r="B27" s="198" t="s">
        <v>512</v>
      </c>
      <c r="C27" s="205">
        <v>1</v>
      </c>
      <c r="D27" s="199" t="s">
        <v>64</v>
      </c>
      <c r="E27" s="199" t="s">
        <v>65</v>
      </c>
      <c r="F27" s="199" t="str">
        <f>UnitControlCenter!$B$3</f>
        <v>million metric tons / year</v>
      </c>
      <c r="G27" s="199" t="s">
        <v>2362</v>
      </c>
      <c r="H27" s="199"/>
      <c r="I27" s="199"/>
      <c r="J27" s="199"/>
      <c r="K27" s="199"/>
      <c r="L27" s="199"/>
      <c r="M27" s="199"/>
      <c r="N27" s="199"/>
      <c r="O27" s="199"/>
      <c r="P27" s="199"/>
      <c r="Q27" s="199"/>
      <c r="R27" s="199"/>
      <c r="S27" s="199"/>
    </row>
    <row r="28" spans="1:19" ht="75" x14ac:dyDescent="0.25">
      <c r="A28" s="2" t="s">
        <v>2377</v>
      </c>
      <c r="B28" s="2" t="s">
        <v>2373</v>
      </c>
      <c r="C28" s="43">
        <v>1</v>
      </c>
      <c r="D28" s="1" t="s">
        <v>66</v>
      </c>
      <c r="E28" s="1" t="s">
        <v>67</v>
      </c>
      <c r="F28" s="1" t="str">
        <f>UnitControlCenter!$B$3</f>
        <v>million metric tons / year</v>
      </c>
      <c r="G28" s="1" t="s">
        <v>2976</v>
      </c>
      <c r="H28" s="1" t="s">
        <v>2977</v>
      </c>
      <c r="I28" s="1" t="s">
        <v>2978</v>
      </c>
    </row>
    <row r="29" spans="1:19" ht="105" x14ac:dyDescent="0.25">
      <c r="A29" s="2" t="s">
        <v>2377</v>
      </c>
      <c r="B29" s="2" t="s">
        <v>2555</v>
      </c>
      <c r="C29" s="43">
        <v>1</v>
      </c>
      <c r="D29" s="1" t="s">
        <v>66</v>
      </c>
      <c r="E29" s="1" t="s">
        <v>67</v>
      </c>
      <c r="F29" s="1" t="str">
        <f>UnitControlCenter!$B$3</f>
        <v>million metric tons / year</v>
      </c>
      <c r="G29" s="1" t="s">
        <v>2979</v>
      </c>
      <c r="H29" s="1" t="s">
        <v>2980</v>
      </c>
      <c r="I29" s="1" t="s">
        <v>2981</v>
      </c>
    </row>
    <row r="30" spans="1:19" ht="60" x14ac:dyDescent="0.25">
      <c r="A30" s="2" t="s">
        <v>2377</v>
      </c>
      <c r="B30" s="2" t="s">
        <v>2378</v>
      </c>
      <c r="C30" s="43">
        <v>1</v>
      </c>
      <c r="D30" s="1" t="s">
        <v>66</v>
      </c>
      <c r="E30" s="1" t="s">
        <v>67</v>
      </c>
      <c r="F30" s="1" t="str">
        <f>UnitControlCenter!$B$3</f>
        <v>million metric tons / year</v>
      </c>
      <c r="G30" s="1" t="s">
        <v>2982</v>
      </c>
      <c r="H30" s="1" t="s">
        <v>2983</v>
      </c>
      <c r="I30" s="1" t="s">
        <v>2984</v>
      </c>
    </row>
    <row r="31" spans="1:19" ht="15.75" thickBot="1" x14ac:dyDescent="0.3">
      <c r="A31" s="198" t="s">
        <v>2377</v>
      </c>
      <c r="B31" s="198" t="s">
        <v>2964</v>
      </c>
      <c r="C31" s="205">
        <v>0</v>
      </c>
      <c r="D31" s="199" t="s">
        <v>64</v>
      </c>
      <c r="E31" s="199" t="s">
        <v>65</v>
      </c>
      <c r="F31" s="199" t="str">
        <f>UnitControlCenter!$B$6</f>
        <v>g CO2 / 2019 dollar</v>
      </c>
      <c r="G31" s="199" t="s">
        <v>2911</v>
      </c>
      <c r="H31" s="199"/>
      <c r="I31" s="199"/>
      <c r="J31" s="199"/>
      <c r="K31" s="199"/>
      <c r="L31" s="199"/>
      <c r="M31" s="199"/>
      <c r="N31" s="199"/>
      <c r="O31" s="199"/>
      <c r="P31" s="199"/>
      <c r="Q31" s="199"/>
      <c r="R31" s="199"/>
      <c r="S31" s="199"/>
    </row>
    <row r="32" spans="1:19" ht="105" x14ac:dyDescent="0.25">
      <c r="A32" s="2" t="s">
        <v>2808</v>
      </c>
      <c r="B32" s="2" t="s">
        <v>2634</v>
      </c>
      <c r="C32" s="43">
        <v>1</v>
      </c>
      <c r="D32" s="1" t="s">
        <v>64</v>
      </c>
      <c r="E32" s="1" t="s">
        <v>3096</v>
      </c>
      <c r="F32" s="1" t="str">
        <f>UnitControlCenter!$B$3</f>
        <v>million metric tons / year</v>
      </c>
      <c r="G32" s="1" t="s">
        <v>3143</v>
      </c>
    </row>
    <row r="33" spans="1:19" x14ac:dyDescent="0.25">
      <c r="A33" s="2" t="s">
        <v>2808</v>
      </c>
      <c r="B33" s="2" t="s">
        <v>138</v>
      </c>
      <c r="C33" s="43">
        <v>1</v>
      </c>
      <c r="D33" s="1" t="s">
        <v>64</v>
      </c>
      <c r="E33" s="1" t="s">
        <v>3096</v>
      </c>
      <c r="F33" s="1" t="str">
        <f>UnitControlCenter!$B$3</f>
        <v>million metric tons / year</v>
      </c>
      <c r="G33" s="1" t="s">
        <v>2477</v>
      </c>
    </row>
    <row r="34" spans="1:19" x14ac:dyDescent="0.25">
      <c r="A34" s="2" t="s">
        <v>2808</v>
      </c>
      <c r="B34" s="2" t="s">
        <v>2475</v>
      </c>
      <c r="C34" s="43">
        <v>1</v>
      </c>
      <c r="D34" s="1" t="s">
        <v>64</v>
      </c>
      <c r="E34" s="1" t="s">
        <v>3096</v>
      </c>
      <c r="F34" s="1" t="str">
        <f>UnitControlCenter!$B$3</f>
        <v>million metric tons / year</v>
      </c>
      <c r="G34" s="1" t="s">
        <v>2478</v>
      </c>
    </row>
    <row r="35" spans="1:19" x14ac:dyDescent="0.25">
      <c r="A35" s="2" t="s">
        <v>2808</v>
      </c>
      <c r="B35" s="2" t="s">
        <v>2543</v>
      </c>
      <c r="C35" s="43">
        <v>1</v>
      </c>
      <c r="D35" s="1" t="s">
        <v>64</v>
      </c>
      <c r="E35" s="1" t="s">
        <v>3096</v>
      </c>
      <c r="F35" s="1" t="str">
        <f>UnitControlCenter!$B$3</f>
        <v>million metric tons / year</v>
      </c>
      <c r="G35" s="1" t="s">
        <v>2554</v>
      </c>
    </row>
    <row r="36" spans="1:19" x14ac:dyDescent="0.25">
      <c r="A36" s="2" t="s">
        <v>2808</v>
      </c>
      <c r="B36" s="2" t="s">
        <v>96</v>
      </c>
      <c r="C36" s="43">
        <v>1</v>
      </c>
      <c r="D36" s="1" t="s">
        <v>64</v>
      </c>
      <c r="E36" s="1" t="s">
        <v>3096</v>
      </c>
      <c r="F36" s="1" t="str">
        <f>UnitControlCenter!$B$3</f>
        <v>million metric tons / year</v>
      </c>
      <c r="G36" s="1" t="s">
        <v>2479</v>
      </c>
    </row>
    <row r="37" spans="1:19" ht="30" x14ac:dyDescent="0.25">
      <c r="A37" s="2" t="s">
        <v>2808</v>
      </c>
      <c r="B37" s="2" t="s">
        <v>9</v>
      </c>
      <c r="C37" s="43">
        <v>1</v>
      </c>
      <c r="D37" s="1" t="s">
        <v>64</v>
      </c>
      <c r="E37" s="1" t="s">
        <v>3096</v>
      </c>
      <c r="F37" s="1" t="str">
        <f>UnitControlCenter!$B$3</f>
        <v>million metric tons / year</v>
      </c>
      <c r="G37" s="1" t="s">
        <v>3144</v>
      </c>
    </row>
    <row r="38" spans="1:19" ht="15.75" thickBot="1" x14ac:dyDescent="0.3">
      <c r="A38" s="198" t="s">
        <v>2808</v>
      </c>
      <c r="B38" s="198" t="s">
        <v>4</v>
      </c>
      <c r="C38" s="205">
        <v>1</v>
      </c>
      <c r="D38" s="199" t="s">
        <v>64</v>
      </c>
      <c r="E38" s="199" t="s">
        <v>3096</v>
      </c>
      <c r="F38" s="199" t="str">
        <f>UnitControlCenter!$B$3</f>
        <v>million metric tons / year</v>
      </c>
      <c r="G38" s="199" t="s">
        <v>2481</v>
      </c>
      <c r="H38" s="199"/>
      <c r="I38" s="199"/>
      <c r="J38" s="199"/>
      <c r="K38" s="199"/>
      <c r="L38" s="199"/>
      <c r="M38" s="199"/>
      <c r="N38" s="199"/>
      <c r="O38" s="199"/>
      <c r="P38" s="199"/>
      <c r="Q38" s="199"/>
      <c r="R38" s="199"/>
      <c r="S38" s="199"/>
    </row>
    <row r="39" spans="1:19" ht="45" x14ac:dyDescent="0.25">
      <c r="A39" s="2" t="s">
        <v>378</v>
      </c>
      <c r="B39" s="2" t="s">
        <v>3051</v>
      </c>
      <c r="C39" s="43">
        <v>1</v>
      </c>
      <c r="D39" s="1" t="s">
        <v>66</v>
      </c>
      <c r="E39" s="1" t="s">
        <v>462</v>
      </c>
      <c r="F39" s="1" t="str">
        <f>UnitControlCenter!$B$7</f>
        <v>2019 dollars / ton CO2e abated, Annual average abatement (MtCO2e)</v>
      </c>
      <c r="G39" s="1" t="s">
        <v>3145</v>
      </c>
    </row>
    <row r="40" spans="1:19" ht="45.75" thickBot="1" x14ac:dyDescent="0.3">
      <c r="A40" s="198" t="s">
        <v>378</v>
      </c>
      <c r="B40" s="198" t="s">
        <v>3052</v>
      </c>
      <c r="C40" s="205">
        <v>1</v>
      </c>
      <c r="D40" s="199" t="s">
        <v>66</v>
      </c>
      <c r="E40" s="199" t="s">
        <v>462</v>
      </c>
      <c r="F40" s="199" t="str">
        <f>UnitControlCenter!$B$7</f>
        <v>2019 dollars / ton CO2e abated, Annual average abatement (MtCO2e)</v>
      </c>
      <c r="G40" s="199" t="s">
        <v>3145</v>
      </c>
      <c r="H40" s="199"/>
      <c r="I40" s="199"/>
      <c r="J40" s="199"/>
      <c r="K40" s="199"/>
      <c r="L40" s="199"/>
      <c r="M40" s="199"/>
      <c r="N40" s="199"/>
      <c r="O40" s="199"/>
      <c r="P40" s="199"/>
      <c r="Q40" s="199"/>
      <c r="R40" s="199"/>
      <c r="S40" s="199"/>
    </row>
    <row r="41" spans="1:19" ht="45" x14ac:dyDescent="0.25">
      <c r="A41" s="2" t="s">
        <v>2379</v>
      </c>
      <c r="B41" s="2" t="s">
        <v>3055</v>
      </c>
      <c r="C41" s="43">
        <v>1</v>
      </c>
      <c r="D41" s="1" t="s">
        <v>66</v>
      </c>
      <c r="E41" s="1" t="s">
        <v>65</v>
      </c>
      <c r="F41" s="1" t="str">
        <f>UnitControlCenter!$B$8</f>
        <v>billion 2019 dollars / year</v>
      </c>
      <c r="G41" s="1" t="s">
        <v>3053</v>
      </c>
      <c r="H41" s="1" t="s">
        <v>2460</v>
      </c>
      <c r="I41" s="1" t="s">
        <v>2442</v>
      </c>
    </row>
    <row r="42" spans="1:19" x14ac:dyDescent="0.25">
      <c r="A42" s="2" t="s">
        <v>2379</v>
      </c>
      <c r="B42" s="197" t="s">
        <v>2830</v>
      </c>
      <c r="C42" s="43">
        <v>1</v>
      </c>
      <c r="D42" s="1" t="s">
        <v>64</v>
      </c>
      <c r="E42" s="1" t="s">
        <v>65</v>
      </c>
      <c r="F42" s="1" t="str">
        <f>UnitControlCenter!$B$8</f>
        <v>billion 2019 dollars / year</v>
      </c>
      <c r="G42" s="1" t="s">
        <v>2822</v>
      </c>
    </row>
    <row r="43" spans="1:19" ht="75" x14ac:dyDescent="0.25">
      <c r="A43" s="2" t="s">
        <v>2379</v>
      </c>
      <c r="B43" s="2" t="s">
        <v>3040</v>
      </c>
      <c r="C43" s="43">
        <v>1</v>
      </c>
      <c r="D43" s="1" t="s">
        <v>66</v>
      </c>
      <c r="E43" s="1" t="s">
        <v>67</v>
      </c>
      <c r="F43" s="1" t="str">
        <f>UnitControlCenter!$B$8</f>
        <v>billion 2019 dollars / year</v>
      </c>
      <c r="G43" s="1" t="s">
        <v>3041</v>
      </c>
      <c r="H43" s="1" t="s">
        <v>3042</v>
      </c>
      <c r="I43" s="1" t="s">
        <v>3043</v>
      </c>
    </row>
    <row r="44" spans="1:19" ht="30" x14ac:dyDescent="0.25">
      <c r="A44" s="2" t="s">
        <v>2379</v>
      </c>
      <c r="B44" s="197" t="s">
        <v>3045</v>
      </c>
      <c r="C44" s="43">
        <v>1</v>
      </c>
      <c r="D44" s="1" t="s">
        <v>64</v>
      </c>
      <c r="E44" s="1" t="s">
        <v>65</v>
      </c>
      <c r="F44" s="1" t="str">
        <f>UnitControlCenter!$B$9</f>
        <v>billion 2019 dollars</v>
      </c>
      <c r="G44" s="1" t="s">
        <v>3047</v>
      </c>
    </row>
    <row r="45" spans="1:19" ht="30" x14ac:dyDescent="0.25">
      <c r="A45" s="2" t="s">
        <v>2379</v>
      </c>
      <c r="B45" s="197" t="s">
        <v>3048</v>
      </c>
      <c r="C45" s="43">
        <v>1</v>
      </c>
      <c r="D45" s="1" t="s">
        <v>64</v>
      </c>
      <c r="E45" s="1" t="s">
        <v>65</v>
      </c>
      <c r="F45" s="1" t="str">
        <f>UnitControlCenter!$B$8</f>
        <v>billion 2019 dollars / year</v>
      </c>
      <c r="G45" s="1" t="s">
        <v>3049</v>
      </c>
    </row>
    <row r="46" spans="1:19" ht="135.75" thickBot="1" x14ac:dyDescent="0.3">
      <c r="A46" s="198" t="s">
        <v>2379</v>
      </c>
      <c r="B46" s="200" t="s">
        <v>3137</v>
      </c>
      <c r="C46" s="205">
        <v>1</v>
      </c>
      <c r="D46" s="199" t="s">
        <v>66</v>
      </c>
      <c r="E46" s="199" t="s">
        <v>65</v>
      </c>
      <c r="F46" s="199" t="str">
        <f>UnitControlCenter!$B$8</f>
        <v>billion 2019 dollars / year</v>
      </c>
      <c r="G46" s="199" t="s">
        <v>3141</v>
      </c>
      <c r="H46" s="199" t="s">
        <v>3138</v>
      </c>
      <c r="I46" s="199" t="s">
        <v>3140</v>
      </c>
      <c r="J46" s="199"/>
      <c r="K46" s="199"/>
      <c r="L46" s="199"/>
      <c r="M46" s="199"/>
      <c r="N46" s="199"/>
      <c r="O46" s="199"/>
      <c r="P46" s="199"/>
      <c r="Q46" s="199"/>
      <c r="R46" s="199"/>
      <c r="S46" s="199"/>
    </row>
    <row r="47" spans="1:19" ht="45" x14ac:dyDescent="0.25">
      <c r="A47" s="2" t="s">
        <v>2951</v>
      </c>
      <c r="B47" s="197" t="s">
        <v>2968</v>
      </c>
      <c r="C47" s="43">
        <v>1</v>
      </c>
      <c r="D47" s="1" t="s">
        <v>66</v>
      </c>
      <c r="E47" s="1" t="s">
        <v>65</v>
      </c>
      <c r="F47" s="1" t="str">
        <f>UnitControlCenter!$B$10</f>
        <v>jobs</v>
      </c>
      <c r="G47" s="1" t="s">
        <v>2959</v>
      </c>
      <c r="H47" s="1" t="s">
        <v>2958</v>
      </c>
      <c r="I47" s="1" t="s">
        <v>2443</v>
      </c>
    </row>
    <row r="48" spans="1:19" ht="30" x14ac:dyDescent="0.25">
      <c r="A48" s="2" t="s">
        <v>2951</v>
      </c>
      <c r="B48" s="197" t="s">
        <v>3430</v>
      </c>
      <c r="C48" s="43">
        <v>0</v>
      </c>
      <c r="D48" s="1" t="s">
        <v>66</v>
      </c>
      <c r="E48" s="1" t="s">
        <v>67</v>
      </c>
      <c r="F48" s="1" t="str">
        <f>UnitControlCenter!$B$10</f>
        <v>jobs</v>
      </c>
      <c r="G48" s="1" t="s">
        <v>3294</v>
      </c>
      <c r="H48" s="1" t="s">
        <v>3295</v>
      </c>
      <c r="I48" s="1" t="s">
        <v>3296</v>
      </c>
    </row>
    <row r="49" spans="1:9" ht="30" x14ac:dyDescent="0.25">
      <c r="A49" s="2" t="s">
        <v>2951</v>
      </c>
      <c r="B49" s="197" t="s">
        <v>3431</v>
      </c>
      <c r="C49" s="43">
        <v>0</v>
      </c>
      <c r="D49" s="1" t="s">
        <v>66</v>
      </c>
      <c r="E49" s="1" t="s">
        <v>65</v>
      </c>
      <c r="F49" s="1" t="str">
        <f>UnitControlCenter!$B$12</f>
        <v>% change</v>
      </c>
      <c r="G49" s="1" t="s">
        <v>3313</v>
      </c>
      <c r="H49" s="1" t="s">
        <v>3295</v>
      </c>
      <c r="I49" s="1" t="s">
        <v>3296</v>
      </c>
    </row>
    <row r="50" spans="1:9" ht="45" x14ac:dyDescent="0.25">
      <c r="A50" s="2" t="s">
        <v>2951</v>
      </c>
      <c r="B50" s="197" t="s">
        <v>3278</v>
      </c>
      <c r="C50" s="43">
        <v>0</v>
      </c>
      <c r="D50" s="1" t="s">
        <v>66</v>
      </c>
      <c r="E50" s="1" t="s">
        <v>67</v>
      </c>
      <c r="F50" s="1" t="str">
        <f>UnitControlCenter!$B$10</f>
        <v>jobs</v>
      </c>
      <c r="G50" s="1" t="s">
        <v>3317</v>
      </c>
      <c r="H50" s="1" t="s">
        <v>3297</v>
      </c>
      <c r="I50" s="20" t="s">
        <v>3298</v>
      </c>
    </row>
    <row r="51" spans="1:9" ht="45" x14ac:dyDescent="0.25">
      <c r="A51" s="2" t="s">
        <v>2951</v>
      </c>
      <c r="B51" s="197" t="s">
        <v>3310</v>
      </c>
      <c r="C51" s="43">
        <v>0</v>
      </c>
      <c r="D51" s="1" t="s">
        <v>66</v>
      </c>
      <c r="E51" s="1" t="s">
        <v>65</v>
      </c>
      <c r="F51" s="1" t="str">
        <f>UnitControlCenter!$B$12</f>
        <v>% change</v>
      </c>
      <c r="G51" s="1" t="s">
        <v>3316</v>
      </c>
      <c r="H51" s="1" t="s">
        <v>3297</v>
      </c>
      <c r="I51" s="20" t="s">
        <v>3298</v>
      </c>
    </row>
    <row r="52" spans="1:9" ht="30" x14ac:dyDescent="0.25">
      <c r="A52" s="2" t="s">
        <v>2951</v>
      </c>
      <c r="B52" s="197" t="s">
        <v>3283</v>
      </c>
      <c r="C52" s="43">
        <v>0</v>
      </c>
      <c r="D52" s="1" t="s">
        <v>66</v>
      </c>
      <c r="E52" s="1" t="s">
        <v>67</v>
      </c>
      <c r="F52" s="1" t="str">
        <f>UnitControlCenter!$B$10</f>
        <v>jobs</v>
      </c>
      <c r="G52" s="1" t="s">
        <v>3299</v>
      </c>
      <c r="H52" s="1" t="s">
        <v>3300</v>
      </c>
      <c r="I52" s="1" t="s">
        <v>3301</v>
      </c>
    </row>
    <row r="53" spans="1:9" ht="30" x14ac:dyDescent="0.25">
      <c r="A53" s="2" t="s">
        <v>2951</v>
      </c>
      <c r="B53" s="197" t="s">
        <v>3311</v>
      </c>
      <c r="C53" s="43">
        <v>0</v>
      </c>
      <c r="D53" s="1" t="s">
        <v>66</v>
      </c>
      <c r="E53" s="1" t="s">
        <v>65</v>
      </c>
      <c r="F53" s="1" t="str">
        <f>UnitControlCenter!$B$12</f>
        <v>% change</v>
      </c>
      <c r="G53" s="1" t="s">
        <v>3314</v>
      </c>
      <c r="H53" s="1" t="s">
        <v>3300</v>
      </c>
      <c r="I53" s="1" t="s">
        <v>3301</v>
      </c>
    </row>
    <row r="54" spans="1:9" ht="75" x14ac:dyDescent="0.25">
      <c r="A54" s="2" t="s">
        <v>2951</v>
      </c>
      <c r="B54" s="197" t="s">
        <v>3286</v>
      </c>
      <c r="C54" s="43">
        <v>0</v>
      </c>
      <c r="D54" s="1" t="s">
        <v>66</v>
      </c>
      <c r="E54" s="1" t="s">
        <v>67</v>
      </c>
      <c r="F54" s="1" t="str">
        <f>UnitControlCenter!$B$10</f>
        <v>jobs</v>
      </c>
      <c r="G54" s="1" t="s">
        <v>3302</v>
      </c>
      <c r="H54" s="1" t="s">
        <v>3303</v>
      </c>
      <c r="I54" s="1" t="s">
        <v>3304</v>
      </c>
    </row>
    <row r="55" spans="1:9" ht="90" x14ac:dyDescent="0.25">
      <c r="A55" s="2" t="s">
        <v>2951</v>
      </c>
      <c r="B55" s="197" t="s">
        <v>3312</v>
      </c>
      <c r="C55" s="43">
        <v>0</v>
      </c>
      <c r="D55" s="1" t="s">
        <v>66</v>
      </c>
      <c r="E55" s="1" t="s">
        <v>65</v>
      </c>
      <c r="F55" s="1" t="str">
        <f>UnitControlCenter!$B$12</f>
        <v>% change</v>
      </c>
      <c r="G55" s="1" t="s">
        <v>3315</v>
      </c>
      <c r="H55" s="1" t="s">
        <v>3303</v>
      </c>
      <c r="I55" s="1" t="s">
        <v>3304</v>
      </c>
    </row>
    <row r="56" spans="1:9" ht="30" x14ac:dyDescent="0.25">
      <c r="A56" s="2" t="s">
        <v>2951</v>
      </c>
      <c r="B56" s="197" t="s">
        <v>3369</v>
      </c>
      <c r="C56" s="43">
        <v>1</v>
      </c>
      <c r="D56" s="1" t="s">
        <v>66</v>
      </c>
      <c r="E56" s="1" t="s">
        <v>67</v>
      </c>
      <c r="F56" s="1" t="str">
        <f>UnitControlCenter!$B$10</f>
        <v>jobs</v>
      </c>
      <c r="G56" s="1" t="s">
        <v>3370</v>
      </c>
      <c r="H56" s="1" t="s">
        <v>3371</v>
      </c>
      <c r="I56" s="1" t="s">
        <v>3372</v>
      </c>
    </row>
    <row r="57" spans="1:9" ht="30" x14ac:dyDescent="0.25">
      <c r="A57" s="2" t="s">
        <v>2951</v>
      </c>
      <c r="B57" s="197" t="s">
        <v>3373</v>
      </c>
      <c r="C57" s="43">
        <v>1</v>
      </c>
      <c r="D57" s="1" t="s">
        <v>66</v>
      </c>
      <c r="E57" s="1" t="s">
        <v>65</v>
      </c>
      <c r="F57" s="1" t="str">
        <f>UnitControlCenter!$B$12</f>
        <v>% change</v>
      </c>
      <c r="G57" s="1" t="s">
        <v>3374</v>
      </c>
      <c r="H57" s="1" t="s">
        <v>3371</v>
      </c>
      <c r="I57" s="1" t="s">
        <v>3372</v>
      </c>
    </row>
    <row r="58" spans="1:9" ht="30" x14ac:dyDescent="0.25">
      <c r="A58" s="2" t="s">
        <v>2951</v>
      </c>
      <c r="B58" s="197" t="s">
        <v>3024</v>
      </c>
      <c r="C58" s="43">
        <v>1</v>
      </c>
      <c r="D58" s="1" t="s">
        <v>66</v>
      </c>
      <c r="E58" s="1" t="s">
        <v>65</v>
      </c>
      <c r="F58" s="1" t="str">
        <f>UnitControlCenter!$B$10</f>
        <v>jobs</v>
      </c>
      <c r="G58" s="1" t="s">
        <v>3028</v>
      </c>
      <c r="H58" s="1" t="s">
        <v>3027</v>
      </c>
      <c r="I58" s="1" t="s">
        <v>3039</v>
      </c>
    </row>
    <row r="59" spans="1:9" ht="45" x14ac:dyDescent="0.25">
      <c r="A59" s="2" t="s">
        <v>2951</v>
      </c>
      <c r="B59" s="197" t="s">
        <v>3093</v>
      </c>
      <c r="C59" s="43">
        <v>1</v>
      </c>
      <c r="D59" s="1" t="s">
        <v>66</v>
      </c>
      <c r="E59" s="1" t="s">
        <v>65</v>
      </c>
      <c r="F59" s="1" t="str">
        <f>UnitControlCenter!$B$10</f>
        <v>jobs</v>
      </c>
      <c r="G59" s="1" t="s">
        <v>3092</v>
      </c>
      <c r="H59" s="1" t="s">
        <v>2958</v>
      </c>
      <c r="I59" s="1" t="s">
        <v>2443</v>
      </c>
    </row>
    <row r="60" spans="1:9" ht="45" x14ac:dyDescent="0.25">
      <c r="A60" s="2" t="s">
        <v>2951</v>
      </c>
      <c r="B60" s="197" t="s">
        <v>2953</v>
      </c>
      <c r="C60" s="43">
        <v>1</v>
      </c>
      <c r="D60" s="1" t="s">
        <v>66</v>
      </c>
      <c r="E60" s="1" t="s">
        <v>65</v>
      </c>
      <c r="F60" s="1" t="str">
        <f>UnitControlCenter!$B$8</f>
        <v>billion 2019 dollars / year</v>
      </c>
      <c r="G60" s="1" t="s">
        <v>2960</v>
      </c>
      <c r="H60" s="1" t="s">
        <v>2962</v>
      </c>
      <c r="I60" s="1" t="s">
        <v>2443</v>
      </c>
    </row>
    <row r="61" spans="1:9" ht="45" x14ac:dyDescent="0.25">
      <c r="A61" s="2" t="s">
        <v>2951</v>
      </c>
      <c r="B61" s="197" t="s">
        <v>2972</v>
      </c>
      <c r="C61" s="43">
        <v>1</v>
      </c>
      <c r="D61" s="1" t="s">
        <v>66</v>
      </c>
      <c r="E61" s="1" t="s">
        <v>65</v>
      </c>
      <c r="F61" s="1" t="str">
        <f>UnitControlCenter!$B$12</f>
        <v>% change</v>
      </c>
      <c r="G61" s="1" t="s">
        <v>2974</v>
      </c>
      <c r="H61" s="1" t="s">
        <v>2962</v>
      </c>
      <c r="I61" s="1" t="s">
        <v>2443</v>
      </c>
    </row>
    <row r="62" spans="1:9" ht="30" x14ac:dyDescent="0.25">
      <c r="A62" s="2" t="s">
        <v>2951</v>
      </c>
      <c r="B62" s="197" t="s">
        <v>3025</v>
      </c>
      <c r="C62" s="43">
        <v>1</v>
      </c>
      <c r="D62" s="1" t="s">
        <v>66</v>
      </c>
      <c r="E62" s="1" t="s">
        <v>65</v>
      </c>
      <c r="F62" s="1" t="str">
        <f>UnitControlCenter!$B$8</f>
        <v>billion 2019 dollars / year</v>
      </c>
      <c r="G62" s="1" t="s">
        <v>3029</v>
      </c>
      <c r="H62" s="1" t="s">
        <v>3027</v>
      </c>
      <c r="I62" s="1" t="s">
        <v>3039</v>
      </c>
    </row>
    <row r="63" spans="1:9" ht="45" x14ac:dyDescent="0.25">
      <c r="A63" s="2" t="s">
        <v>2951</v>
      </c>
      <c r="B63" s="197" t="s">
        <v>2967</v>
      </c>
      <c r="C63" s="43">
        <v>1</v>
      </c>
      <c r="D63" s="1" t="s">
        <v>66</v>
      </c>
      <c r="E63" s="1" t="s">
        <v>65</v>
      </c>
      <c r="F63" s="1" t="str">
        <f>UnitControlCenter!$B$8</f>
        <v>billion 2019 dollars / year</v>
      </c>
      <c r="G63" s="1" t="s">
        <v>2963</v>
      </c>
      <c r="H63" s="1" t="s">
        <v>2961</v>
      </c>
      <c r="I63" s="1" t="s">
        <v>2443</v>
      </c>
    </row>
    <row r="64" spans="1:9" ht="30" x14ac:dyDescent="0.25">
      <c r="A64" s="2" t="s">
        <v>2951</v>
      </c>
      <c r="B64" s="197" t="s">
        <v>2965</v>
      </c>
      <c r="C64" s="43">
        <v>1</v>
      </c>
      <c r="D64" s="1" t="s">
        <v>64</v>
      </c>
      <c r="E64" s="1" t="s">
        <v>65</v>
      </c>
      <c r="F64" s="1" t="str">
        <f>UnitControlCenter!$B$13</f>
        <v>2019 dollars / employee-year</v>
      </c>
      <c r="G64" s="1" t="s">
        <v>2966</v>
      </c>
    </row>
    <row r="65" spans="1:19" ht="30.75" thickBot="1" x14ac:dyDescent="0.3">
      <c r="A65" s="198" t="s">
        <v>2951</v>
      </c>
      <c r="B65" s="200" t="s">
        <v>3026</v>
      </c>
      <c r="C65" s="205">
        <v>1</v>
      </c>
      <c r="D65" s="199" t="s">
        <v>66</v>
      </c>
      <c r="E65" s="199" t="s">
        <v>65</v>
      </c>
      <c r="F65" s="199" t="str">
        <f>UnitControlCenter!$B$8</f>
        <v>billion 2019 dollars / year</v>
      </c>
      <c r="G65" s="199" t="s">
        <v>3030</v>
      </c>
      <c r="H65" s="199" t="s">
        <v>3027</v>
      </c>
      <c r="I65" s="199" t="s">
        <v>3039</v>
      </c>
      <c r="J65" s="199"/>
      <c r="K65" s="199"/>
      <c r="L65" s="199"/>
      <c r="M65" s="199"/>
      <c r="N65" s="199"/>
      <c r="O65" s="199"/>
      <c r="P65" s="199"/>
      <c r="Q65" s="199"/>
      <c r="R65" s="199"/>
      <c r="S65" s="199"/>
    </row>
    <row r="66" spans="1:19" ht="90" x14ac:dyDescent="0.25">
      <c r="A66" s="2" t="s">
        <v>2952</v>
      </c>
      <c r="B66" s="2" t="s">
        <v>2738</v>
      </c>
      <c r="C66" s="43">
        <v>1</v>
      </c>
      <c r="D66" s="1" t="s">
        <v>66</v>
      </c>
      <c r="E66" s="1" t="s">
        <v>65</v>
      </c>
      <c r="F66" s="1" t="str">
        <f>UnitControlCenter!$B$8</f>
        <v>billion 2019 dollars / year</v>
      </c>
      <c r="G66" s="1" t="s">
        <v>2739</v>
      </c>
      <c r="H66" s="1" t="s">
        <v>2740</v>
      </c>
      <c r="I66" s="1" t="s">
        <v>2715</v>
      </c>
    </row>
    <row r="67" spans="1:19" ht="45" x14ac:dyDescent="0.25">
      <c r="A67" s="2" t="s">
        <v>2952</v>
      </c>
      <c r="B67" s="2" t="s">
        <v>2742</v>
      </c>
      <c r="C67" s="43">
        <v>1</v>
      </c>
      <c r="D67" s="1" t="s">
        <v>66</v>
      </c>
      <c r="E67" s="1" t="s">
        <v>65</v>
      </c>
      <c r="F67" s="1" t="str">
        <f>UnitControlCenter!$B$8</f>
        <v>billion 2019 dollars / year</v>
      </c>
      <c r="G67" s="1" t="s">
        <v>2752</v>
      </c>
      <c r="H67" s="1" t="s">
        <v>2753</v>
      </c>
      <c r="I67" s="1" t="s">
        <v>2754</v>
      </c>
    </row>
    <row r="68" spans="1:19" ht="60" x14ac:dyDescent="0.25">
      <c r="A68" s="2" t="s">
        <v>2952</v>
      </c>
      <c r="B68" s="2" t="s">
        <v>2743</v>
      </c>
      <c r="C68" s="43">
        <v>1</v>
      </c>
      <c r="D68" s="1" t="s">
        <v>66</v>
      </c>
      <c r="E68" s="1" t="s">
        <v>65</v>
      </c>
      <c r="F68" s="1" t="str">
        <f>UnitControlCenter!$B$8</f>
        <v>billion 2019 dollars / year</v>
      </c>
      <c r="G68" s="1" t="s">
        <v>2763</v>
      </c>
      <c r="H68" s="1" t="s">
        <v>2761</v>
      </c>
      <c r="I68" s="1" t="s">
        <v>2762</v>
      </c>
    </row>
    <row r="69" spans="1:19" ht="45" x14ac:dyDescent="0.25">
      <c r="A69" s="2" t="s">
        <v>2952</v>
      </c>
      <c r="B69" s="2" t="s">
        <v>2744</v>
      </c>
      <c r="C69" s="43">
        <v>1</v>
      </c>
      <c r="D69" s="1" t="s">
        <v>66</v>
      </c>
      <c r="E69" s="1" t="s">
        <v>65</v>
      </c>
      <c r="F69" s="1" t="str">
        <f>UnitControlCenter!$B$8</f>
        <v>billion 2019 dollars / year</v>
      </c>
      <c r="G69" s="1" t="s">
        <v>2757</v>
      </c>
      <c r="H69" s="1" t="s">
        <v>2753</v>
      </c>
      <c r="I69" s="1" t="s">
        <v>2755</v>
      </c>
    </row>
    <row r="70" spans="1:19" ht="45" x14ac:dyDescent="0.25">
      <c r="A70" s="2" t="s">
        <v>2952</v>
      </c>
      <c r="B70" s="2" t="s">
        <v>2745</v>
      </c>
      <c r="C70" s="43">
        <v>1</v>
      </c>
      <c r="D70" s="1" t="s">
        <v>66</v>
      </c>
      <c r="E70" s="1" t="s">
        <v>65</v>
      </c>
      <c r="F70" s="1" t="str">
        <f>UnitControlCenter!$B$8</f>
        <v>billion 2019 dollars / year</v>
      </c>
      <c r="G70" s="1" t="s">
        <v>2758</v>
      </c>
      <c r="H70" s="1" t="s">
        <v>2753</v>
      </c>
      <c r="I70" s="1" t="s">
        <v>2756</v>
      </c>
    </row>
    <row r="71" spans="1:19" ht="60" x14ac:dyDescent="0.25">
      <c r="A71" s="2" t="s">
        <v>2952</v>
      </c>
      <c r="B71" s="2" t="s">
        <v>2746</v>
      </c>
      <c r="C71" s="43">
        <v>1</v>
      </c>
      <c r="D71" s="1" t="s">
        <v>66</v>
      </c>
      <c r="E71" s="1" t="s">
        <v>65</v>
      </c>
      <c r="F71" s="1" t="str">
        <f>UnitControlCenter!$B$8</f>
        <v>billion 2019 dollars / year</v>
      </c>
      <c r="G71" s="1" t="s">
        <v>2764</v>
      </c>
      <c r="H71" s="1" t="s">
        <v>2761</v>
      </c>
      <c r="I71" s="1" t="s">
        <v>2762</v>
      </c>
    </row>
    <row r="72" spans="1:19" ht="60" x14ac:dyDescent="0.25">
      <c r="A72" s="2" t="s">
        <v>2952</v>
      </c>
      <c r="B72" s="2" t="s">
        <v>2747</v>
      </c>
      <c r="C72" s="43">
        <v>1</v>
      </c>
      <c r="D72" s="1" t="s">
        <v>66</v>
      </c>
      <c r="E72" s="1" t="s">
        <v>65</v>
      </c>
      <c r="F72" s="1" t="str">
        <f>UnitControlCenter!$B$8</f>
        <v>billion 2019 dollars / year</v>
      </c>
      <c r="G72" s="1" t="s">
        <v>2765</v>
      </c>
      <c r="H72" s="1" t="s">
        <v>2761</v>
      </c>
      <c r="I72" s="1" t="s">
        <v>2762</v>
      </c>
    </row>
    <row r="73" spans="1:19" ht="75" x14ac:dyDescent="0.25">
      <c r="A73" s="2" t="s">
        <v>2952</v>
      </c>
      <c r="B73" s="2" t="s">
        <v>2748</v>
      </c>
      <c r="C73" s="43">
        <v>1</v>
      </c>
      <c r="D73" s="1" t="s">
        <v>66</v>
      </c>
      <c r="E73" s="1" t="s">
        <v>65</v>
      </c>
      <c r="F73" s="1" t="str">
        <f>UnitControlCenter!$B$8</f>
        <v>billion 2019 dollars / year</v>
      </c>
      <c r="G73" s="1" t="s">
        <v>2766</v>
      </c>
      <c r="H73" s="1" t="s">
        <v>2761</v>
      </c>
      <c r="I73" s="1" t="s">
        <v>2762</v>
      </c>
    </row>
    <row r="74" spans="1:19" ht="75" x14ac:dyDescent="0.25">
      <c r="A74" s="2" t="s">
        <v>2952</v>
      </c>
      <c r="B74" s="2" t="s">
        <v>2772</v>
      </c>
      <c r="C74" s="43">
        <v>1</v>
      </c>
      <c r="D74" s="1" t="s">
        <v>66</v>
      </c>
      <c r="E74" s="1" t="s">
        <v>65</v>
      </c>
      <c r="F74" s="1" t="str">
        <f>UnitControlCenter!$B$8</f>
        <v>billion 2019 dollars / year</v>
      </c>
      <c r="G74" s="1" t="s">
        <v>2770</v>
      </c>
      <c r="H74" s="1" t="s">
        <v>2761</v>
      </c>
      <c r="I74" s="1" t="s">
        <v>2768</v>
      </c>
    </row>
    <row r="75" spans="1:19" ht="60.75" thickBot="1" x14ac:dyDescent="0.3">
      <c r="A75" s="198" t="s">
        <v>2952</v>
      </c>
      <c r="B75" s="198" t="s">
        <v>2773</v>
      </c>
      <c r="C75" s="205">
        <v>1</v>
      </c>
      <c r="D75" s="199" t="s">
        <v>66</v>
      </c>
      <c r="E75" s="199" t="s">
        <v>65</v>
      </c>
      <c r="F75" s="199" t="str">
        <f>UnitControlCenter!$B$8</f>
        <v>billion 2019 dollars / year</v>
      </c>
      <c r="G75" s="199" t="s">
        <v>2771</v>
      </c>
      <c r="H75" s="199" t="s">
        <v>2761</v>
      </c>
      <c r="I75" s="199" t="s">
        <v>2769</v>
      </c>
      <c r="J75" s="199"/>
      <c r="K75" s="199"/>
      <c r="L75" s="199"/>
      <c r="M75" s="199"/>
      <c r="N75" s="199"/>
      <c r="O75" s="199"/>
      <c r="P75" s="199"/>
      <c r="Q75" s="199"/>
      <c r="R75" s="199"/>
      <c r="S75" s="199"/>
    </row>
    <row r="76" spans="1:19" ht="30" x14ac:dyDescent="0.25">
      <c r="A76" s="2" t="s">
        <v>2380</v>
      </c>
      <c r="B76" s="2" t="s">
        <v>3094</v>
      </c>
      <c r="C76" s="43">
        <v>1</v>
      </c>
      <c r="D76" s="1" t="s">
        <v>64</v>
      </c>
      <c r="E76" s="1" t="s">
        <v>3097</v>
      </c>
      <c r="F76" s="1" t="str">
        <f>UnitControlCenter!$B$11</f>
        <v>incidents / year</v>
      </c>
      <c r="G76" s="1" t="s">
        <v>2999</v>
      </c>
    </row>
    <row r="77" spans="1:19" x14ac:dyDescent="0.25">
      <c r="A77" s="2" t="s">
        <v>2380</v>
      </c>
      <c r="B77" s="2" t="s">
        <v>3323</v>
      </c>
      <c r="C77" s="43">
        <v>1</v>
      </c>
      <c r="D77" s="1" t="s">
        <v>64</v>
      </c>
      <c r="E77" s="1" t="s">
        <v>65</v>
      </c>
      <c r="F77" s="1" t="str">
        <f>UnitControlCenter!$B$12</f>
        <v>% change</v>
      </c>
      <c r="G77" s="1" t="s">
        <v>3324</v>
      </c>
    </row>
    <row r="78" spans="1:19" ht="30" x14ac:dyDescent="0.25">
      <c r="A78" s="2" t="s">
        <v>2380</v>
      </c>
      <c r="B78" s="2" t="s">
        <v>3428</v>
      </c>
      <c r="C78" s="43">
        <v>0</v>
      </c>
      <c r="D78" s="1" t="s">
        <v>66</v>
      </c>
      <c r="E78" s="1" t="s">
        <v>67</v>
      </c>
      <c r="F78" s="1" t="str">
        <f>UnitControlCenter!$B$11</f>
        <v>incidents / year</v>
      </c>
      <c r="G78" s="1" t="s">
        <v>3307</v>
      </c>
      <c r="H78" s="1" t="s">
        <v>3295</v>
      </c>
      <c r="I78" s="1" t="s">
        <v>3296</v>
      </c>
    </row>
    <row r="79" spans="1:19" ht="30" x14ac:dyDescent="0.25">
      <c r="A79" s="2" t="s">
        <v>2380</v>
      </c>
      <c r="B79" s="2" t="s">
        <v>3429</v>
      </c>
      <c r="C79" s="43">
        <v>0</v>
      </c>
      <c r="D79" s="1" t="s">
        <v>66</v>
      </c>
      <c r="E79" s="1" t="s">
        <v>65</v>
      </c>
      <c r="F79" s="1" t="str">
        <f>UnitControlCenter!$B$12</f>
        <v>% change</v>
      </c>
      <c r="G79" s="1" t="s">
        <v>3318</v>
      </c>
      <c r="H79" s="1" t="s">
        <v>3295</v>
      </c>
      <c r="I79" s="1" t="s">
        <v>3296</v>
      </c>
    </row>
    <row r="80" spans="1:19" ht="45" x14ac:dyDescent="0.25">
      <c r="A80" s="2" t="s">
        <v>2380</v>
      </c>
      <c r="B80" s="2" t="s">
        <v>3305</v>
      </c>
      <c r="C80" s="43">
        <v>0</v>
      </c>
      <c r="D80" s="1" t="s">
        <v>66</v>
      </c>
      <c r="E80" s="1" t="s">
        <v>67</v>
      </c>
      <c r="F80" s="1" t="str">
        <f>UnitControlCenter!$B$11</f>
        <v>incidents / year</v>
      </c>
      <c r="G80" s="1" t="s">
        <v>3308</v>
      </c>
      <c r="H80" s="1" t="s">
        <v>3297</v>
      </c>
      <c r="I80" s="20" t="s">
        <v>3298</v>
      </c>
    </row>
    <row r="81" spans="1:19" ht="45" x14ac:dyDescent="0.25">
      <c r="A81" s="2" t="s">
        <v>2380</v>
      </c>
      <c r="B81" s="2" t="s">
        <v>3321</v>
      </c>
      <c r="C81" s="43">
        <v>0</v>
      </c>
      <c r="D81" s="1" t="s">
        <v>66</v>
      </c>
      <c r="E81" s="1" t="s">
        <v>65</v>
      </c>
      <c r="F81" s="1" t="str">
        <f>UnitControlCenter!$B$12</f>
        <v>% change</v>
      </c>
      <c r="G81" s="1" t="s">
        <v>3319</v>
      </c>
      <c r="H81" s="1" t="s">
        <v>3297</v>
      </c>
      <c r="I81" s="20" t="s">
        <v>3298</v>
      </c>
    </row>
    <row r="82" spans="1:19" ht="30" x14ac:dyDescent="0.25">
      <c r="A82" s="2" t="s">
        <v>2380</v>
      </c>
      <c r="B82" s="2" t="s">
        <v>3306</v>
      </c>
      <c r="C82" s="43">
        <v>0</v>
      </c>
      <c r="D82" s="1" t="s">
        <v>66</v>
      </c>
      <c r="E82" s="1" t="s">
        <v>67</v>
      </c>
      <c r="F82" s="1" t="str">
        <f>UnitControlCenter!$B$11</f>
        <v>incidents / year</v>
      </c>
      <c r="G82" s="1" t="s">
        <v>3309</v>
      </c>
      <c r="H82" s="1" t="s">
        <v>3300</v>
      </c>
      <c r="I82" s="1" t="s">
        <v>3301</v>
      </c>
    </row>
    <row r="83" spans="1:19" ht="30" x14ac:dyDescent="0.25">
      <c r="A83" s="2" t="s">
        <v>2380</v>
      </c>
      <c r="B83" s="2" t="s">
        <v>3322</v>
      </c>
      <c r="C83" s="43">
        <v>0</v>
      </c>
      <c r="D83" s="1" t="s">
        <v>66</v>
      </c>
      <c r="E83" s="1" t="s">
        <v>65</v>
      </c>
      <c r="F83" s="1" t="str">
        <f>UnitControlCenter!$B$12</f>
        <v>% change</v>
      </c>
      <c r="G83" s="1" t="s">
        <v>3320</v>
      </c>
      <c r="H83" s="1" t="s">
        <v>3300</v>
      </c>
      <c r="I83" s="1" t="s">
        <v>3301</v>
      </c>
    </row>
    <row r="84" spans="1:19" x14ac:dyDescent="0.25">
      <c r="A84" s="2" t="s">
        <v>2380</v>
      </c>
      <c r="B84" s="2" t="s">
        <v>2991</v>
      </c>
      <c r="C84" s="43">
        <v>0</v>
      </c>
      <c r="D84" s="1" t="s">
        <v>64</v>
      </c>
      <c r="E84" s="1" t="s">
        <v>65</v>
      </c>
      <c r="F84" s="1" t="str">
        <f>UnitControlCenter!$B$11</f>
        <v>incidents / year</v>
      </c>
      <c r="G84" s="1" t="s">
        <v>2999</v>
      </c>
    </row>
    <row r="85" spans="1:19" ht="30" x14ac:dyDescent="0.25">
      <c r="A85" s="2" t="s">
        <v>2380</v>
      </c>
      <c r="B85" s="2" t="s">
        <v>2381</v>
      </c>
      <c r="C85" s="43">
        <v>1</v>
      </c>
      <c r="D85" s="1" t="s">
        <v>64</v>
      </c>
      <c r="E85" s="1" t="s">
        <v>65</v>
      </c>
      <c r="F85" s="1" t="str">
        <f>UnitControlCenter!$B$8</f>
        <v>billion 2019 dollars / year</v>
      </c>
      <c r="G85" s="1" t="s">
        <v>68</v>
      </c>
    </row>
    <row r="86" spans="1:19" x14ac:dyDescent="0.25">
      <c r="A86" s="2" t="s">
        <v>2380</v>
      </c>
      <c r="B86" s="2" t="s">
        <v>2992</v>
      </c>
      <c r="C86" s="43">
        <v>1</v>
      </c>
      <c r="D86" s="1" t="s">
        <v>64</v>
      </c>
      <c r="E86" s="1" t="s">
        <v>65</v>
      </c>
      <c r="F86" s="1" t="str">
        <f>UnitControlCenter!$B$11</f>
        <v>incidents / year</v>
      </c>
      <c r="G86" s="1" t="s">
        <v>3000</v>
      </c>
    </row>
    <row r="87" spans="1:19" ht="30" x14ac:dyDescent="0.25">
      <c r="A87" s="2" t="s">
        <v>2380</v>
      </c>
      <c r="B87" s="2" t="s">
        <v>2993</v>
      </c>
      <c r="C87" s="43">
        <v>1</v>
      </c>
      <c r="D87" s="1" t="s">
        <v>64</v>
      </c>
      <c r="E87" s="1" t="s">
        <v>65</v>
      </c>
      <c r="F87" s="1" t="str">
        <f>UnitControlCenter!$B$11</f>
        <v>incidents / year</v>
      </c>
      <c r="G87" s="1" t="s">
        <v>3001</v>
      </c>
    </row>
    <row r="88" spans="1:19" x14ac:dyDescent="0.25">
      <c r="A88" s="2" t="s">
        <v>2380</v>
      </c>
      <c r="B88" s="2" t="s">
        <v>3006</v>
      </c>
      <c r="C88" s="43">
        <v>1</v>
      </c>
      <c r="D88" s="1" t="s">
        <v>64</v>
      </c>
      <c r="E88" s="1" t="s">
        <v>65</v>
      </c>
      <c r="F88" s="1" t="str">
        <f>UnitControlCenter!$B$11</f>
        <v>incidents / year</v>
      </c>
      <c r="G88" s="1" t="s">
        <v>3007</v>
      </c>
    </row>
    <row r="89" spans="1:19" ht="30" x14ac:dyDescent="0.25">
      <c r="A89" s="2" t="s">
        <v>2380</v>
      </c>
      <c r="B89" s="2" t="s">
        <v>2994</v>
      </c>
      <c r="C89" s="43">
        <v>1</v>
      </c>
      <c r="D89" s="1" t="s">
        <v>64</v>
      </c>
      <c r="E89" s="1" t="s">
        <v>65</v>
      </c>
      <c r="F89" s="1" t="str">
        <f>UnitControlCenter!$B$11</f>
        <v>incidents / year</v>
      </c>
      <c r="G89" s="1" t="s">
        <v>3002</v>
      </c>
    </row>
    <row r="90" spans="1:19" x14ac:dyDescent="0.25">
      <c r="A90" s="2" t="s">
        <v>2380</v>
      </c>
      <c r="B90" s="2" t="s">
        <v>2995</v>
      </c>
      <c r="C90" s="43">
        <v>1</v>
      </c>
      <c r="D90" s="1" t="s">
        <v>64</v>
      </c>
      <c r="E90" s="1" t="s">
        <v>65</v>
      </c>
      <c r="F90" s="1" t="str">
        <f>UnitControlCenter!$B$11</f>
        <v>incidents / year</v>
      </c>
      <c r="G90" s="1" t="s">
        <v>3003</v>
      </c>
    </row>
    <row r="91" spans="1:19" x14ac:dyDescent="0.25">
      <c r="A91" s="2" t="s">
        <v>2380</v>
      </c>
      <c r="B91" s="2" t="s">
        <v>2996</v>
      </c>
      <c r="C91" s="43">
        <v>1</v>
      </c>
      <c r="D91" s="1" t="s">
        <v>64</v>
      </c>
      <c r="E91" s="1" t="s">
        <v>65</v>
      </c>
      <c r="F91" s="1" t="str">
        <f>UnitControlCenter!$B$11</f>
        <v>incidents / year</v>
      </c>
      <c r="G91" s="1" t="s">
        <v>3004</v>
      </c>
    </row>
    <row r="92" spans="1:19" ht="30.75" thickBot="1" x14ac:dyDescent="0.3">
      <c r="A92" s="198" t="s">
        <v>2380</v>
      </c>
      <c r="B92" s="198" t="s">
        <v>2997</v>
      </c>
      <c r="C92" s="205">
        <v>1</v>
      </c>
      <c r="D92" s="199" t="s">
        <v>64</v>
      </c>
      <c r="E92" s="199" t="s">
        <v>65</v>
      </c>
      <c r="F92" s="199" t="str">
        <f>UnitControlCenter!$B$11</f>
        <v>incidents / year</v>
      </c>
      <c r="G92" s="199" t="s">
        <v>3005</v>
      </c>
      <c r="H92" s="199"/>
      <c r="I92" s="199"/>
      <c r="J92" s="199"/>
      <c r="K92" s="199"/>
      <c r="L92" s="199"/>
      <c r="M92" s="199"/>
      <c r="N92" s="199"/>
      <c r="O92" s="199"/>
      <c r="P92" s="199"/>
      <c r="Q92" s="199"/>
      <c r="R92" s="199"/>
      <c r="S92" s="199"/>
    </row>
    <row r="93" spans="1:19" ht="135" x14ac:dyDescent="0.25">
      <c r="A93" s="2" t="s">
        <v>2519</v>
      </c>
      <c r="B93" s="2" t="s">
        <v>2382</v>
      </c>
      <c r="C93" s="43">
        <v>1</v>
      </c>
      <c r="D93" s="1" t="s">
        <v>66</v>
      </c>
      <c r="E93" s="1" t="s">
        <v>67</v>
      </c>
      <c r="F93" s="1" t="str">
        <f>UnitControlCenter!$B$15</f>
        <v>terawatt-hours (TWh) / year</v>
      </c>
      <c r="G93" s="1" t="s">
        <v>3465</v>
      </c>
      <c r="H93" s="1" t="s">
        <v>3480</v>
      </c>
      <c r="I93" s="1" t="s">
        <v>2556</v>
      </c>
    </row>
    <row r="94" spans="1:19" ht="165" x14ac:dyDescent="0.25">
      <c r="A94" s="2" t="s">
        <v>2519</v>
      </c>
      <c r="B94" s="2" t="s">
        <v>2383</v>
      </c>
      <c r="C94" s="43">
        <v>1</v>
      </c>
      <c r="D94" s="1" t="s">
        <v>66</v>
      </c>
      <c r="E94" s="1" t="s">
        <v>65</v>
      </c>
      <c r="F94" s="1" t="str">
        <f>UnitControlCenter!$B$15</f>
        <v>terawatt-hours (TWh) / year</v>
      </c>
      <c r="G94" s="1" t="s">
        <v>3464</v>
      </c>
      <c r="H94" s="1" t="s">
        <v>3463</v>
      </c>
      <c r="I94" s="1" t="s">
        <v>2557</v>
      </c>
    </row>
    <row r="95" spans="1:19" ht="135" x14ac:dyDescent="0.25">
      <c r="A95" s="2" t="s">
        <v>2519</v>
      </c>
      <c r="B95" s="2" t="s">
        <v>2384</v>
      </c>
      <c r="C95" s="43">
        <v>1</v>
      </c>
      <c r="D95" s="1" t="s">
        <v>66</v>
      </c>
      <c r="E95" s="1" t="s">
        <v>67</v>
      </c>
      <c r="F95" s="1" t="str">
        <f>UnitControlCenter!$B$16</f>
        <v>gigawatts (GW) / year</v>
      </c>
      <c r="G95" s="1" t="s">
        <v>3466</v>
      </c>
      <c r="H95" s="1" t="s">
        <v>3467</v>
      </c>
      <c r="I95" s="1" t="s">
        <v>2558</v>
      </c>
    </row>
    <row r="96" spans="1:19" ht="150" x14ac:dyDescent="0.25">
      <c r="A96" s="2" t="s">
        <v>2519</v>
      </c>
      <c r="B96" s="2" t="s">
        <v>2385</v>
      </c>
      <c r="C96" s="43">
        <v>1</v>
      </c>
      <c r="D96" s="1" t="s">
        <v>66</v>
      </c>
      <c r="E96" s="1" t="s">
        <v>65</v>
      </c>
      <c r="F96" s="1" t="str">
        <f>UnitControlCenter!$B$16</f>
        <v>gigawatts (GW) / year</v>
      </c>
      <c r="G96" s="1" t="s">
        <v>3469</v>
      </c>
      <c r="H96" s="1" t="s">
        <v>3468</v>
      </c>
      <c r="I96" s="1" t="s">
        <v>2559</v>
      </c>
    </row>
    <row r="97" spans="1:19" ht="45.75" thickBot="1" x14ac:dyDescent="0.3">
      <c r="A97" s="198" t="s">
        <v>2519</v>
      </c>
      <c r="B97" s="198" t="s">
        <v>2520</v>
      </c>
      <c r="C97" s="205">
        <v>1</v>
      </c>
      <c r="D97" s="199" t="s">
        <v>66</v>
      </c>
      <c r="E97" s="199" t="s">
        <v>67</v>
      </c>
      <c r="F97" s="199" t="str">
        <f>UnitControlCenter!$B$15</f>
        <v>terawatt-hours (TWh) / year</v>
      </c>
      <c r="G97" s="199" t="s">
        <v>2920</v>
      </c>
      <c r="H97" s="199" t="s">
        <v>2921</v>
      </c>
      <c r="I97" s="199" t="s">
        <v>2560</v>
      </c>
      <c r="J97" s="199"/>
      <c r="K97" s="199"/>
      <c r="L97" s="199"/>
      <c r="M97" s="199"/>
      <c r="N97" s="199"/>
      <c r="O97" s="199"/>
      <c r="P97" s="199"/>
      <c r="Q97" s="199"/>
      <c r="R97" s="199"/>
      <c r="S97" s="199"/>
    </row>
    <row r="98" spans="1:19" ht="120" x14ac:dyDescent="0.25">
      <c r="A98" s="2" t="s">
        <v>3249</v>
      </c>
      <c r="B98" s="2" t="s">
        <v>2386</v>
      </c>
      <c r="C98" s="43">
        <v>1</v>
      </c>
      <c r="D98" s="1" t="s">
        <v>66</v>
      </c>
      <c r="E98" s="1" t="s">
        <v>2403</v>
      </c>
      <c r="F98" s="1" t="str">
        <f>UnitControlCenter!$B$17</f>
        <v>2019 dollars / megawatt-hour (MWh)</v>
      </c>
      <c r="G98" s="1" t="s">
        <v>3470</v>
      </c>
      <c r="H98" s="1" t="s">
        <v>3471</v>
      </c>
      <c r="I98" s="1" t="s">
        <v>2561</v>
      </c>
    </row>
    <row r="99" spans="1:19" ht="30" x14ac:dyDescent="0.25">
      <c r="A99" s="2" t="s">
        <v>3249</v>
      </c>
      <c r="B99" s="2" t="s">
        <v>2387</v>
      </c>
      <c r="C99" s="43">
        <v>1</v>
      </c>
      <c r="D99" s="1" t="s">
        <v>66</v>
      </c>
      <c r="E99" s="1" t="s">
        <v>67</v>
      </c>
      <c r="F99" s="1" t="str">
        <f>UnitControlCenter!$B$15</f>
        <v>terawatt-hours (TWh) / year</v>
      </c>
      <c r="G99" s="1" t="s">
        <v>2854</v>
      </c>
      <c r="H99" s="1" t="s">
        <v>2855</v>
      </c>
      <c r="I99" s="1" t="s">
        <v>2856</v>
      </c>
    </row>
    <row r="100" spans="1:19" ht="75" x14ac:dyDescent="0.25">
      <c r="A100" s="2" t="s">
        <v>3249</v>
      </c>
      <c r="B100" s="2" t="s">
        <v>3250</v>
      </c>
      <c r="C100" s="43">
        <v>1</v>
      </c>
      <c r="D100" s="1" t="s">
        <v>66</v>
      </c>
      <c r="E100" s="1" t="s">
        <v>67</v>
      </c>
      <c r="F100" s="1" t="str">
        <f>UnitControlCenter!$B$3</f>
        <v>million metric tons / year</v>
      </c>
      <c r="G100" s="1" t="s">
        <v>3472</v>
      </c>
      <c r="H100" s="1" t="s">
        <v>3473</v>
      </c>
      <c r="I100" s="1" t="s">
        <v>3251</v>
      </c>
    </row>
    <row r="101" spans="1:19" ht="105" x14ac:dyDescent="0.25">
      <c r="A101" s="2" t="s">
        <v>3249</v>
      </c>
      <c r="B101" s="2" t="s">
        <v>2513</v>
      </c>
      <c r="C101" s="43">
        <v>1</v>
      </c>
      <c r="D101" s="1" t="s">
        <v>66</v>
      </c>
      <c r="E101" s="1" t="s">
        <v>67</v>
      </c>
      <c r="F101" s="1" t="str">
        <f>UnitControlCenter!$B$18</f>
        <v>cubic km / yr</v>
      </c>
      <c r="G101" s="1" t="s">
        <v>3476</v>
      </c>
      <c r="H101" s="1" t="s">
        <v>3474</v>
      </c>
      <c r="I101" s="1" t="s">
        <v>2562</v>
      </c>
    </row>
    <row r="102" spans="1:19" ht="120.75" thickBot="1" x14ac:dyDescent="0.3">
      <c r="A102" s="198" t="s">
        <v>3249</v>
      </c>
      <c r="B102" s="198" t="s">
        <v>2514</v>
      </c>
      <c r="C102" s="205">
        <v>1</v>
      </c>
      <c r="D102" s="199" t="s">
        <v>66</v>
      </c>
      <c r="E102" s="199" t="s">
        <v>67</v>
      </c>
      <c r="F102" s="199" t="str">
        <f>UnitControlCenter!$B$18</f>
        <v>cubic km / yr</v>
      </c>
      <c r="G102" s="199" t="s">
        <v>3477</v>
      </c>
      <c r="H102" s="199" t="s">
        <v>3475</v>
      </c>
      <c r="I102" s="199" t="s">
        <v>2563</v>
      </c>
    </row>
    <row r="103" spans="1:19" ht="90" x14ac:dyDescent="0.25">
      <c r="A103" s="2" t="s">
        <v>2823</v>
      </c>
      <c r="B103" s="2" t="s">
        <v>2824</v>
      </c>
      <c r="C103" s="43">
        <v>1</v>
      </c>
      <c r="D103" s="1" t="s">
        <v>66</v>
      </c>
      <c r="E103" s="1" t="s">
        <v>67</v>
      </c>
      <c r="F103" s="1" t="str">
        <f>UnitControlCenter!$B$21</f>
        <v>million vehicles / year</v>
      </c>
      <c r="G103" s="1" t="s">
        <v>2676</v>
      </c>
      <c r="H103" s="1" t="s">
        <v>2677</v>
      </c>
      <c r="I103" s="1" t="s">
        <v>2678</v>
      </c>
    </row>
    <row r="104" spans="1:19" ht="90" x14ac:dyDescent="0.25">
      <c r="A104" s="2" t="s">
        <v>2823</v>
      </c>
      <c r="B104" s="2" t="s">
        <v>2825</v>
      </c>
      <c r="C104" s="43">
        <v>1</v>
      </c>
      <c r="D104" s="1" t="s">
        <v>66</v>
      </c>
      <c r="E104" s="1" t="s">
        <v>67</v>
      </c>
      <c r="F104" s="1" t="str">
        <f>UnitControlCenter!$B$22</f>
        <v>thousand vehicles / year</v>
      </c>
      <c r="G104" s="1" t="s">
        <v>2679</v>
      </c>
      <c r="H104" s="1" t="s">
        <v>2680</v>
      </c>
      <c r="I104" s="1" t="s">
        <v>2681</v>
      </c>
    </row>
    <row r="105" spans="1:19" ht="90" x14ac:dyDescent="0.25">
      <c r="A105" s="2" t="s">
        <v>2823</v>
      </c>
      <c r="B105" s="2" t="s">
        <v>3252</v>
      </c>
      <c r="C105" s="43">
        <v>1</v>
      </c>
      <c r="D105" s="1" t="s">
        <v>66</v>
      </c>
      <c r="E105" s="1" t="s">
        <v>67</v>
      </c>
      <c r="F105" s="1" t="str">
        <f>UnitControlCenter!$B$22</f>
        <v>thousand vehicles / year</v>
      </c>
      <c r="G105" s="1" t="s">
        <v>2682</v>
      </c>
      <c r="H105" s="1" t="s">
        <v>2677</v>
      </c>
      <c r="I105" s="1" t="s">
        <v>2678</v>
      </c>
    </row>
    <row r="106" spans="1:19" ht="90" x14ac:dyDescent="0.25">
      <c r="A106" s="2" t="s">
        <v>2823</v>
      </c>
      <c r="B106" s="2" t="s">
        <v>3255</v>
      </c>
      <c r="C106" s="43">
        <v>1</v>
      </c>
      <c r="D106" s="1" t="s">
        <v>66</v>
      </c>
      <c r="E106" s="1" t="s">
        <v>67</v>
      </c>
      <c r="F106" s="1" t="str">
        <f>UnitControlCenter!$B$22</f>
        <v>thousand vehicles / year</v>
      </c>
      <c r="G106" s="1" t="s">
        <v>2683</v>
      </c>
      <c r="H106" s="1" t="s">
        <v>2680</v>
      </c>
      <c r="I106" s="1" t="s">
        <v>2681</v>
      </c>
    </row>
    <row r="107" spans="1:19" ht="30" x14ac:dyDescent="0.25">
      <c r="A107" s="2" t="s">
        <v>2823</v>
      </c>
      <c r="B107" s="2" t="s">
        <v>2826</v>
      </c>
      <c r="C107" s="43">
        <v>1</v>
      </c>
      <c r="D107" s="1" t="s">
        <v>66</v>
      </c>
      <c r="E107" s="1" t="s">
        <v>67</v>
      </c>
      <c r="F107" s="1" t="str">
        <f>UnitControlCenter!$B$22</f>
        <v>thousand vehicles / year</v>
      </c>
      <c r="G107" s="1" t="s">
        <v>2564</v>
      </c>
      <c r="H107" s="1" t="s">
        <v>2565</v>
      </c>
      <c r="I107" s="1" t="s">
        <v>2665</v>
      </c>
    </row>
    <row r="108" spans="1:19" ht="75" x14ac:dyDescent="0.25">
      <c r="A108" s="2" t="s">
        <v>2823</v>
      </c>
      <c r="B108" s="2" t="s">
        <v>2827</v>
      </c>
      <c r="C108" s="43">
        <v>1</v>
      </c>
      <c r="D108" s="1" t="s">
        <v>66</v>
      </c>
      <c r="E108" s="1" t="s">
        <v>67</v>
      </c>
      <c r="F108" s="1" t="str">
        <f>UnitControlCenter!$B$23</f>
        <v>million vehicles</v>
      </c>
      <c r="G108" s="1" t="s">
        <v>2684</v>
      </c>
      <c r="H108" s="1" t="s">
        <v>2677</v>
      </c>
      <c r="I108" s="1" t="s">
        <v>2678</v>
      </c>
    </row>
    <row r="109" spans="1:19" ht="90" x14ac:dyDescent="0.25">
      <c r="A109" s="2" t="s">
        <v>2823</v>
      </c>
      <c r="B109" s="2" t="s">
        <v>2828</v>
      </c>
      <c r="C109" s="43">
        <v>1</v>
      </c>
      <c r="D109" s="1" t="s">
        <v>66</v>
      </c>
      <c r="E109" s="1" t="s">
        <v>67</v>
      </c>
      <c r="F109" s="1" t="str">
        <f>UnitControlCenter!$B$24</f>
        <v>thousand vehicles</v>
      </c>
      <c r="G109" s="1" t="s">
        <v>2918</v>
      </c>
      <c r="H109" s="1" t="s">
        <v>2680</v>
      </c>
      <c r="I109" s="1" t="s">
        <v>2681</v>
      </c>
    </row>
    <row r="110" spans="1:19" ht="75" x14ac:dyDescent="0.25">
      <c r="A110" s="2" t="s">
        <v>2823</v>
      </c>
      <c r="B110" s="2" t="s">
        <v>3253</v>
      </c>
      <c r="C110" s="43">
        <v>1</v>
      </c>
      <c r="D110" s="1" t="s">
        <v>66</v>
      </c>
      <c r="E110" s="1" t="s">
        <v>67</v>
      </c>
      <c r="F110" s="1" t="str">
        <f>UnitControlCenter!$B$23</f>
        <v>million vehicles</v>
      </c>
      <c r="G110" s="1" t="s">
        <v>2685</v>
      </c>
      <c r="H110" s="1" t="s">
        <v>2677</v>
      </c>
      <c r="I110" s="1" t="s">
        <v>2678</v>
      </c>
    </row>
    <row r="111" spans="1:19" ht="75" x14ac:dyDescent="0.25">
      <c r="A111" s="2" t="s">
        <v>2823</v>
      </c>
      <c r="B111" s="2" t="s">
        <v>3256</v>
      </c>
      <c r="C111" s="43">
        <v>1</v>
      </c>
      <c r="D111" s="1" t="s">
        <v>66</v>
      </c>
      <c r="E111" s="1" t="s">
        <v>67</v>
      </c>
      <c r="F111" s="1" t="str">
        <f>UnitControlCenter!$B$23</f>
        <v>million vehicles</v>
      </c>
      <c r="G111" s="1" t="s">
        <v>2686</v>
      </c>
      <c r="H111" s="1" t="s">
        <v>2680</v>
      </c>
      <c r="I111" s="1" t="s">
        <v>2681</v>
      </c>
    </row>
    <row r="112" spans="1:19" ht="30.75" thickBot="1" x14ac:dyDescent="0.3">
      <c r="A112" s="198" t="s">
        <v>2823</v>
      </c>
      <c r="B112" s="198" t="s">
        <v>2829</v>
      </c>
      <c r="C112" s="205">
        <v>1</v>
      </c>
      <c r="D112" s="199" t="s">
        <v>66</v>
      </c>
      <c r="E112" s="199" t="s">
        <v>67</v>
      </c>
      <c r="F112" s="199" t="str">
        <f>UnitControlCenter!$B$23</f>
        <v>million vehicles</v>
      </c>
      <c r="G112" s="199" t="s">
        <v>2666</v>
      </c>
      <c r="H112" s="199" t="s">
        <v>2565</v>
      </c>
      <c r="I112" s="199" t="s">
        <v>2665</v>
      </c>
      <c r="J112" s="199"/>
      <c r="K112" s="199"/>
      <c r="L112" s="199"/>
      <c r="M112" s="199"/>
      <c r="N112" s="199"/>
      <c r="O112" s="199"/>
      <c r="P112" s="199"/>
      <c r="Q112" s="199"/>
      <c r="R112" s="199"/>
      <c r="S112" s="199"/>
    </row>
    <row r="113" spans="1:19" ht="150" x14ac:dyDescent="0.25">
      <c r="A113" s="2" t="s">
        <v>2948</v>
      </c>
      <c r="B113" s="2" t="s">
        <v>2389</v>
      </c>
      <c r="C113" s="43">
        <v>1</v>
      </c>
      <c r="D113" s="1" t="s">
        <v>66</v>
      </c>
      <c r="E113" s="1" t="s">
        <v>67</v>
      </c>
      <c r="F113" s="1" t="str">
        <f>UnitControlCenter!$B$3</f>
        <v>million metric tons / year</v>
      </c>
      <c r="G113" s="1" t="s">
        <v>2667</v>
      </c>
      <c r="H113" s="1" t="s">
        <v>3260</v>
      </c>
      <c r="I113" s="1" t="s">
        <v>2668</v>
      </c>
    </row>
    <row r="114" spans="1:19" ht="105" x14ac:dyDescent="0.25">
      <c r="A114" s="2" t="s">
        <v>2948</v>
      </c>
      <c r="B114" s="2" t="s">
        <v>2390</v>
      </c>
      <c r="C114" s="43">
        <v>1</v>
      </c>
      <c r="D114" s="1" t="s">
        <v>66</v>
      </c>
      <c r="E114" s="1" t="s">
        <v>67</v>
      </c>
      <c r="F114" s="1" t="str">
        <f>UnitControlCenter!$B$25</f>
        <v>petajoules / year</v>
      </c>
      <c r="G114" s="1" t="s">
        <v>2853</v>
      </c>
      <c r="H114" s="1" t="s">
        <v>2687</v>
      </c>
      <c r="I114" s="1" t="s">
        <v>2688</v>
      </c>
    </row>
    <row r="115" spans="1:19" ht="135" x14ac:dyDescent="0.25">
      <c r="A115" s="2" t="s">
        <v>2948</v>
      </c>
      <c r="B115" s="2" t="s">
        <v>2441</v>
      </c>
      <c r="C115" s="43">
        <v>1</v>
      </c>
      <c r="D115" s="1" t="s">
        <v>66</v>
      </c>
      <c r="E115" s="1" t="s">
        <v>67</v>
      </c>
      <c r="F115" s="1" t="str">
        <f>UnitControlCenter!$B$25</f>
        <v>petajoules / year</v>
      </c>
      <c r="G115" s="1" t="s">
        <v>2669</v>
      </c>
      <c r="H115" s="1" t="s">
        <v>3260</v>
      </c>
      <c r="I115" s="1" t="s">
        <v>2668</v>
      </c>
    </row>
    <row r="116" spans="1:19" ht="45" x14ac:dyDescent="0.25">
      <c r="A116" s="2" t="s">
        <v>2948</v>
      </c>
      <c r="B116" s="2" t="s">
        <v>2949</v>
      </c>
      <c r="C116" s="43">
        <v>1</v>
      </c>
      <c r="D116" s="1" t="s">
        <v>66</v>
      </c>
      <c r="E116" s="1" t="s">
        <v>67</v>
      </c>
      <c r="F116" s="1" t="str">
        <f>UnitControlCenter!$B$19</f>
        <v>trillion passenger-km / year</v>
      </c>
      <c r="G116" s="1" t="s">
        <v>2404</v>
      </c>
      <c r="H116" s="1" t="s">
        <v>2626</v>
      </c>
      <c r="I116" s="1" t="s">
        <v>2627</v>
      </c>
    </row>
    <row r="117" spans="1:19" ht="45.75" thickBot="1" x14ac:dyDescent="0.3">
      <c r="A117" s="198" t="s">
        <v>2948</v>
      </c>
      <c r="B117" s="198" t="s">
        <v>2950</v>
      </c>
      <c r="C117" s="205">
        <v>1</v>
      </c>
      <c r="D117" s="199" t="s">
        <v>66</v>
      </c>
      <c r="E117" s="199" t="s">
        <v>67</v>
      </c>
      <c r="F117" s="199" t="str">
        <f>UnitControlCenter!$B$20</f>
        <v>trillion freight ton-km / year</v>
      </c>
      <c r="G117" s="199" t="s">
        <v>2663</v>
      </c>
      <c r="H117" s="199" t="s">
        <v>3261</v>
      </c>
      <c r="I117" s="199" t="s">
        <v>2664</v>
      </c>
      <c r="J117" s="199"/>
      <c r="K117" s="199"/>
      <c r="L117" s="199"/>
      <c r="M117" s="199"/>
      <c r="N117" s="199"/>
      <c r="O117" s="199"/>
      <c r="P117" s="199"/>
      <c r="Q117" s="199"/>
      <c r="R117" s="199"/>
      <c r="S117" s="199"/>
    </row>
    <row r="118" spans="1:19" ht="225" x14ac:dyDescent="0.25">
      <c r="A118" s="2" t="s">
        <v>2391</v>
      </c>
      <c r="B118" s="2" t="s">
        <v>2814</v>
      </c>
      <c r="C118" s="43">
        <v>1</v>
      </c>
      <c r="D118" s="1" t="s">
        <v>66</v>
      </c>
      <c r="E118" s="1" t="s">
        <v>67</v>
      </c>
      <c r="F118" s="1" t="str">
        <f>UnitControlCenter!$B$25</f>
        <v>petajoules / year</v>
      </c>
      <c r="G118" s="1" t="s">
        <v>3547</v>
      </c>
      <c r="H118" s="1" t="s">
        <v>3548</v>
      </c>
      <c r="I118" s="221" t="s">
        <v>3549</v>
      </c>
    </row>
    <row r="119" spans="1:19" ht="120" x14ac:dyDescent="0.25">
      <c r="A119" s="2" t="s">
        <v>2391</v>
      </c>
      <c r="B119" s="2" t="s">
        <v>2815</v>
      </c>
      <c r="C119" s="43">
        <v>1</v>
      </c>
      <c r="D119" s="1" t="s">
        <v>66</v>
      </c>
      <c r="E119" s="1" t="s">
        <v>67</v>
      </c>
      <c r="F119" s="1" t="str">
        <f>UnitControlCenter!$B$25</f>
        <v>petajoules / year</v>
      </c>
      <c r="G119" s="1" t="s">
        <v>2816</v>
      </c>
      <c r="H119" s="1" t="s">
        <v>2810</v>
      </c>
      <c r="I119" s="1" t="s">
        <v>2811</v>
      </c>
    </row>
    <row r="120" spans="1:19" ht="165" x14ac:dyDescent="0.25">
      <c r="A120" s="2" t="s">
        <v>2391</v>
      </c>
      <c r="B120" s="2" t="s">
        <v>2812</v>
      </c>
      <c r="C120" s="43">
        <v>1</v>
      </c>
      <c r="D120" s="1" t="s">
        <v>66</v>
      </c>
      <c r="E120" s="1" t="s">
        <v>67</v>
      </c>
      <c r="F120" s="1" t="str">
        <f>UnitControlCenter!$B$25</f>
        <v>petajoules / year</v>
      </c>
      <c r="G120" s="1" t="s">
        <v>3550</v>
      </c>
      <c r="H120" s="1" t="s">
        <v>3548</v>
      </c>
      <c r="I120" s="221" t="s">
        <v>3549</v>
      </c>
    </row>
    <row r="121" spans="1:19" ht="90.75" thickBot="1" x14ac:dyDescent="0.3">
      <c r="A121" s="198" t="s">
        <v>2391</v>
      </c>
      <c r="B121" s="198" t="s">
        <v>2813</v>
      </c>
      <c r="C121" s="205">
        <v>1</v>
      </c>
      <c r="D121" s="199" t="s">
        <v>66</v>
      </c>
      <c r="E121" s="199" t="s">
        <v>67</v>
      </c>
      <c r="F121" s="199" t="str">
        <f>UnitControlCenter!$B$25</f>
        <v>petajoules / year</v>
      </c>
      <c r="G121" s="199" t="s">
        <v>2809</v>
      </c>
      <c r="H121" s="199" t="s">
        <v>2810</v>
      </c>
      <c r="I121" s="199" t="s">
        <v>2811</v>
      </c>
      <c r="J121" s="199"/>
      <c r="K121" s="199"/>
      <c r="L121" s="199"/>
      <c r="M121" s="199"/>
      <c r="N121" s="199"/>
      <c r="O121" s="199"/>
      <c r="P121" s="199"/>
      <c r="Q121" s="199"/>
      <c r="R121" s="199"/>
      <c r="S121" s="199"/>
    </row>
    <row r="122" spans="1:19" ht="195" x14ac:dyDescent="0.25">
      <c r="A122" s="2" t="s">
        <v>2902</v>
      </c>
      <c r="B122" s="2" t="s">
        <v>2437</v>
      </c>
      <c r="C122" s="43">
        <v>1</v>
      </c>
      <c r="D122" s="1" t="s">
        <v>66</v>
      </c>
      <c r="E122" s="1" t="s">
        <v>67</v>
      </c>
      <c r="F122" s="1" t="str">
        <f>UnitControlCenter!$B$3</f>
        <v>million metric tons / year</v>
      </c>
      <c r="G122" s="1" t="s">
        <v>3551</v>
      </c>
      <c r="H122" s="1" t="s">
        <v>3548</v>
      </c>
      <c r="I122" s="221" t="s">
        <v>3549</v>
      </c>
    </row>
    <row r="123" spans="1:19" ht="45" x14ac:dyDescent="0.25">
      <c r="A123" s="2" t="s">
        <v>2902</v>
      </c>
      <c r="B123" s="2" t="s">
        <v>2438</v>
      </c>
      <c r="C123" s="43">
        <v>1</v>
      </c>
      <c r="D123" s="1" t="s">
        <v>66</v>
      </c>
      <c r="E123" s="1" t="s">
        <v>67</v>
      </c>
      <c r="F123" s="1" t="str">
        <f>UnitControlCenter!$B$3</f>
        <v>million metric tons / year</v>
      </c>
      <c r="G123" s="1" t="s">
        <v>2674</v>
      </c>
      <c r="H123" s="1" t="s">
        <v>2672</v>
      </c>
      <c r="I123" s="1" t="s">
        <v>2673</v>
      </c>
    </row>
    <row r="124" spans="1:19" ht="180" x14ac:dyDescent="0.25">
      <c r="A124" s="2" t="s">
        <v>2902</v>
      </c>
      <c r="B124" s="2" t="s">
        <v>2439</v>
      </c>
      <c r="C124" s="43">
        <v>1</v>
      </c>
      <c r="D124" s="1" t="s">
        <v>66</v>
      </c>
      <c r="E124" s="1" t="s">
        <v>67</v>
      </c>
      <c r="F124" s="1" t="str">
        <f>UnitControlCenter!$B$3</f>
        <v>million metric tons / year</v>
      </c>
      <c r="G124" s="1" t="s">
        <v>3552</v>
      </c>
      <c r="H124" s="1" t="s">
        <v>3548</v>
      </c>
      <c r="I124" s="221" t="s">
        <v>3549</v>
      </c>
    </row>
    <row r="125" spans="1:19" ht="45" x14ac:dyDescent="0.25">
      <c r="A125" s="2" t="s">
        <v>2902</v>
      </c>
      <c r="B125" s="2" t="s">
        <v>2440</v>
      </c>
      <c r="C125" s="43">
        <v>1</v>
      </c>
      <c r="D125" s="1" t="s">
        <v>66</v>
      </c>
      <c r="E125" s="1" t="s">
        <v>67</v>
      </c>
      <c r="F125" s="1" t="str">
        <f>UnitControlCenter!$B$3</f>
        <v>million metric tons / year</v>
      </c>
      <c r="G125" s="1" t="s">
        <v>2675</v>
      </c>
      <c r="H125" s="1" t="s">
        <v>2672</v>
      </c>
      <c r="I125" s="1" t="s">
        <v>2673</v>
      </c>
    </row>
    <row r="126" spans="1:19" ht="240" x14ac:dyDescent="0.25">
      <c r="A126" s="2" t="s">
        <v>2902</v>
      </c>
      <c r="B126" s="2" t="s">
        <v>2900</v>
      </c>
      <c r="C126" s="43">
        <v>1</v>
      </c>
      <c r="D126" s="1" t="s">
        <v>66</v>
      </c>
      <c r="E126" s="1" t="s">
        <v>67</v>
      </c>
      <c r="F126" s="1" t="str">
        <f>UnitControlCenter!$B$3</f>
        <v>million metric tons / year</v>
      </c>
      <c r="G126" s="1" t="s">
        <v>3553</v>
      </c>
      <c r="H126" s="1" t="s">
        <v>3548</v>
      </c>
      <c r="I126" s="221" t="s">
        <v>3549</v>
      </c>
    </row>
    <row r="127" spans="1:19" ht="45.75" thickBot="1" x14ac:dyDescent="0.3">
      <c r="A127" s="198" t="s">
        <v>2902</v>
      </c>
      <c r="B127" s="198" t="s">
        <v>2901</v>
      </c>
      <c r="C127" s="205">
        <v>1</v>
      </c>
      <c r="D127" s="199" t="s">
        <v>66</v>
      </c>
      <c r="E127" s="199" t="s">
        <v>67</v>
      </c>
      <c r="F127" s="199" t="str">
        <f>UnitControlCenter!$B$3</f>
        <v>million metric tons / year</v>
      </c>
      <c r="G127" s="199" t="s">
        <v>2945</v>
      </c>
      <c r="H127" s="199" t="s">
        <v>2903</v>
      </c>
      <c r="I127" s="199" t="s">
        <v>2904</v>
      </c>
      <c r="J127" s="199"/>
      <c r="K127" s="199"/>
      <c r="L127" s="199"/>
      <c r="M127" s="199"/>
      <c r="N127" s="199"/>
      <c r="O127" s="199"/>
      <c r="P127" s="199"/>
      <c r="Q127" s="199"/>
      <c r="R127" s="199"/>
      <c r="S127" s="199"/>
    </row>
    <row r="128" spans="1:19" ht="60" x14ac:dyDescent="0.25">
      <c r="A128" s="2" t="s">
        <v>2392</v>
      </c>
      <c r="B128" s="2" t="s">
        <v>2393</v>
      </c>
      <c r="C128" s="43">
        <v>1</v>
      </c>
      <c r="D128" s="1" t="s">
        <v>66</v>
      </c>
      <c r="E128" s="1" t="s">
        <v>67</v>
      </c>
      <c r="F128" s="1" t="str">
        <f>UnitControlCenter!$B$25</f>
        <v>petajoules / year</v>
      </c>
      <c r="G128" s="1" t="s">
        <v>2407</v>
      </c>
      <c r="H128" s="1" t="s">
        <v>2408</v>
      </c>
      <c r="I128" s="1" t="s">
        <v>2656</v>
      </c>
    </row>
    <row r="129" spans="1:19" ht="30" x14ac:dyDescent="0.25">
      <c r="A129" s="2" t="s">
        <v>2392</v>
      </c>
      <c r="B129" s="2" t="s">
        <v>2394</v>
      </c>
      <c r="C129" s="43">
        <v>1</v>
      </c>
      <c r="D129" s="1" t="s">
        <v>66</v>
      </c>
      <c r="E129" s="1" t="s">
        <v>67</v>
      </c>
      <c r="F129" s="1" t="str">
        <f>UnitControlCenter!$B$25</f>
        <v>petajoules / year</v>
      </c>
      <c r="G129" s="1" t="s">
        <v>2423</v>
      </c>
      <c r="H129" s="1" t="s">
        <v>2409</v>
      </c>
      <c r="I129" s="1" t="s">
        <v>2410</v>
      </c>
    </row>
    <row r="130" spans="1:19" ht="90.75" thickBot="1" x14ac:dyDescent="0.3">
      <c r="A130" s="198" t="s">
        <v>2392</v>
      </c>
      <c r="B130" s="198" t="s">
        <v>2395</v>
      </c>
      <c r="C130" s="205">
        <v>1</v>
      </c>
      <c r="D130" s="199" t="s">
        <v>66</v>
      </c>
      <c r="E130" s="199" t="s">
        <v>67</v>
      </c>
      <c r="F130" s="199" t="str">
        <f>UnitControlCenter!$B$25</f>
        <v>petajoules / year</v>
      </c>
      <c r="G130" s="199" t="s">
        <v>2697</v>
      </c>
      <c r="H130" s="199" t="s">
        <v>2699</v>
      </c>
      <c r="I130" s="199" t="s">
        <v>2698</v>
      </c>
      <c r="J130" s="199"/>
      <c r="K130" s="199"/>
      <c r="L130" s="199"/>
      <c r="M130" s="199"/>
      <c r="N130" s="199"/>
      <c r="O130" s="199"/>
      <c r="P130" s="199"/>
      <c r="Q130" s="199"/>
      <c r="R130" s="199"/>
      <c r="S130" s="199"/>
    </row>
    <row r="131" spans="1:19" ht="105" x14ac:dyDescent="0.25">
      <c r="A131" s="2" t="s">
        <v>2461</v>
      </c>
      <c r="B131" s="2" t="s">
        <v>2462</v>
      </c>
      <c r="C131" s="43">
        <v>1</v>
      </c>
      <c r="D131" s="1" t="s">
        <v>66</v>
      </c>
      <c r="E131" s="1" t="s">
        <v>67</v>
      </c>
      <c r="F131" s="1" t="str">
        <f>UnitControlCenter!$B$25</f>
        <v>petajoules / year</v>
      </c>
      <c r="G131" s="1" t="s">
        <v>3478</v>
      </c>
      <c r="H131" s="1" t="s">
        <v>3479</v>
      </c>
      <c r="I131" s="1" t="s">
        <v>2716</v>
      </c>
    </row>
    <row r="132" spans="1:19" ht="60" x14ac:dyDescent="0.25">
      <c r="A132" s="2" t="s">
        <v>2461</v>
      </c>
      <c r="B132" s="2" t="s">
        <v>2463</v>
      </c>
      <c r="C132" s="43">
        <v>1</v>
      </c>
      <c r="D132" s="1" t="s">
        <v>66</v>
      </c>
      <c r="E132" s="1" t="s">
        <v>67</v>
      </c>
      <c r="F132" s="1" t="str">
        <f>UnitControlCenter!$B$25</f>
        <v>petajoules / year</v>
      </c>
      <c r="G132" s="1" t="s">
        <v>2849</v>
      </c>
      <c r="H132" s="1" t="s">
        <v>2850</v>
      </c>
      <c r="I132" s="1" t="s">
        <v>2851</v>
      </c>
    </row>
    <row r="133" spans="1:19" x14ac:dyDescent="0.25">
      <c r="A133" s="2" t="s">
        <v>2461</v>
      </c>
      <c r="B133" s="2" t="s">
        <v>2964</v>
      </c>
      <c r="C133" s="43">
        <v>0</v>
      </c>
      <c r="D133" s="1" t="s">
        <v>64</v>
      </c>
      <c r="E133" s="1" t="s">
        <v>65</v>
      </c>
      <c r="F133" s="1" t="str">
        <f>UnitControlCenter!$B$26</f>
        <v>megajoules / 2019 dollar</v>
      </c>
      <c r="G133" s="1" t="s">
        <v>2913</v>
      </c>
    </row>
    <row r="134" spans="1:19" x14ac:dyDescent="0.25">
      <c r="A134" s="2" t="s">
        <v>2461</v>
      </c>
      <c r="B134" s="2" t="s">
        <v>2464</v>
      </c>
      <c r="C134" s="43">
        <v>1</v>
      </c>
      <c r="D134" s="1" t="s">
        <v>64</v>
      </c>
      <c r="E134" s="1" t="s">
        <v>65</v>
      </c>
      <c r="F134" s="1" t="str">
        <f>UnitControlCenter!$B$15</f>
        <v>terawatt-hours (TWh) / year</v>
      </c>
      <c r="G134" s="1" t="s">
        <v>2349</v>
      </c>
    </row>
    <row r="135" spans="1:19" x14ac:dyDescent="0.25">
      <c r="A135" s="2" t="s">
        <v>2461</v>
      </c>
      <c r="B135" s="2" t="s">
        <v>2465</v>
      </c>
      <c r="C135" s="43">
        <v>1</v>
      </c>
      <c r="D135" s="1" t="s">
        <v>64</v>
      </c>
      <c r="E135" s="1" t="s">
        <v>65</v>
      </c>
      <c r="F135" s="1" t="str">
        <f>UnitControlCenter!$B$27</f>
        <v>millions of metric tons / year</v>
      </c>
      <c r="G135" s="1" t="s">
        <v>2348</v>
      </c>
    </row>
    <row r="136" spans="1:19" x14ac:dyDescent="0.25">
      <c r="A136" s="2" t="s">
        <v>2461</v>
      </c>
      <c r="B136" s="2" t="s">
        <v>2466</v>
      </c>
      <c r="C136" s="43">
        <v>0</v>
      </c>
      <c r="D136" s="1" t="s">
        <v>64</v>
      </c>
      <c r="E136" s="1" t="s">
        <v>65</v>
      </c>
      <c r="F136" s="1" t="str">
        <f>UnitControlCenter!$B$27</f>
        <v>millions of metric tons / year</v>
      </c>
      <c r="G136" s="1" t="s">
        <v>2347</v>
      </c>
    </row>
    <row r="137" spans="1:19" x14ac:dyDescent="0.25">
      <c r="A137" s="2" t="s">
        <v>2461</v>
      </c>
      <c r="B137" s="2" t="s">
        <v>2467</v>
      </c>
      <c r="C137" s="43">
        <v>1</v>
      </c>
      <c r="D137" s="1" t="s">
        <v>64</v>
      </c>
      <c r="E137" s="1" t="s">
        <v>65</v>
      </c>
      <c r="F137" s="1" t="str">
        <f>UnitControlCenter!$B$28</f>
        <v>billion cubic meters / year</v>
      </c>
      <c r="G137" s="1" t="s">
        <v>2346</v>
      </c>
    </row>
    <row r="138" spans="1:19" ht="30" x14ac:dyDescent="0.25">
      <c r="A138" s="2" t="s">
        <v>2461</v>
      </c>
      <c r="B138" s="2" t="s">
        <v>2468</v>
      </c>
      <c r="C138" s="43">
        <v>1</v>
      </c>
      <c r="D138" s="1" t="s">
        <v>64</v>
      </c>
      <c r="E138" s="1" t="s">
        <v>65</v>
      </c>
      <c r="F138" s="1" t="str">
        <f>UnitControlCenter!$B$29</f>
        <v>millions of metric tons / year</v>
      </c>
      <c r="G138" s="1" t="s">
        <v>2345</v>
      </c>
    </row>
    <row r="139" spans="1:19" x14ac:dyDescent="0.25">
      <c r="A139" s="2" t="s">
        <v>2461</v>
      </c>
      <c r="B139" s="2" t="s">
        <v>2469</v>
      </c>
      <c r="C139" s="43">
        <v>1</v>
      </c>
      <c r="D139" s="1" t="s">
        <v>64</v>
      </c>
      <c r="E139" s="1" t="s">
        <v>65</v>
      </c>
      <c r="F139" s="1" t="str">
        <f>UnitControlCenter!$B$29</f>
        <v>millions of metric tons / year</v>
      </c>
      <c r="G139" s="1" t="s">
        <v>2411</v>
      </c>
    </row>
    <row r="140" spans="1:19" x14ac:dyDescent="0.25">
      <c r="A140" s="2" t="s">
        <v>2461</v>
      </c>
      <c r="B140" s="2" t="s">
        <v>2470</v>
      </c>
      <c r="C140" s="43">
        <v>1</v>
      </c>
      <c r="D140" s="1" t="s">
        <v>64</v>
      </c>
      <c r="E140" s="1" t="s">
        <v>65</v>
      </c>
      <c r="F140" s="1" t="str">
        <f>UnitControlCenter!$B$27</f>
        <v>millions of metric tons / year</v>
      </c>
      <c r="G140" s="1" t="s">
        <v>2412</v>
      </c>
    </row>
    <row r="141" spans="1:19" ht="30" x14ac:dyDescent="0.25">
      <c r="A141" s="2" t="s">
        <v>2461</v>
      </c>
      <c r="B141" s="2" t="s">
        <v>2700</v>
      </c>
      <c r="C141" s="43">
        <v>1</v>
      </c>
      <c r="D141" s="1" t="s">
        <v>64</v>
      </c>
      <c r="E141" s="1" t="s">
        <v>65</v>
      </c>
      <c r="F141" s="1" t="str">
        <f>UnitControlCenter!$B$30</f>
        <v>thousand metric tons / year</v>
      </c>
      <c r="G141" s="1" t="s">
        <v>2703</v>
      </c>
    </row>
    <row r="142" spans="1:19" ht="30" x14ac:dyDescent="0.25">
      <c r="A142" s="2" t="s">
        <v>2461</v>
      </c>
      <c r="B142" s="2" t="s">
        <v>2701</v>
      </c>
      <c r="C142" s="43">
        <v>1</v>
      </c>
      <c r="D142" s="1" t="s">
        <v>64</v>
      </c>
      <c r="E142" s="1" t="s">
        <v>65</v>
      </c>
      <c r="F142" s="1" t="str">
        <f>UnitControlCenter!$B$27</f>
        <v>millions of metric tons / year</v>
      </c>
      <c r="G142" s="1" t="s">
        <v>2704</v>
      </c>
    </row>
    <row r="143" spans="1:19" ht="15.75" thickBot="1" x14ac:dyDescent="0.3">
      <c r="A143" s="198" t="s">
        <v>2461</v>
      </c>
      <c r="B143" s="198" t="s">
        <v>2702</v>
      </c>
      <c r="C143" s="205">
        <v>1</v>
      </c>
      <c r="D143" s="199" t="s">
        <v>64</v>
      </c>
      <c r="E143" s="199" t="s">
        <v>65</v>
      </c>
      <c r="F143" s="199" t="str">
        <f>UnitControlCenter!$B$5</f>
        <v>thousand metric tons / year</v>
      </c>
      <c r="G143" s="199" t="s">
        <v>2705</v>
      </c>
      <c r="H143" s="199"/>
      <c r="I143" s="199"/>
      <c r="J143" s="199"/>
      <c r="K143" s="199"/>
      <c r="L143" s="199"/>
      <c r="M143" s="199"/>
      <c r="N143" s="199"/>
      <c r="O143" s="199"/>
      <c r="P143" s="199"/>
      <c r="Q143" s="199"/>
      <c r="R143" s="199"/>
      <c r="S143" s="199"/>
    </row>
    <row r="144" spans="1:19" ht="60" x14ac:dyDescent="0.25">
      <c r="A144" s="2" t="s">
        <v>2835</v>
      </c>
      <c r="B144" s="2" t="s">
        <v>2711</v>
      </c>
      <c r="C144" s="43">
        <v>1</v>
      </c>
      <c r="D144" s="1" t="s">
        <v>66</v>
      </c>
      <c r="E144" s="1" t="s">
        <v>67</v>
      </c>
      <c r="F144" s="1" t="str">
        <f>UnitControlCenter!$B$31</f>
        <v>petajoules / year</v>
      </c>
      <c r="G144" s="1" t="s">
        <v>2717</v>
      </c>
      <c r="H144" s="1" t="s">
        <v>2718</v>
      </c>
      <c r="I144" s="1" t="s">
        <v>2719</v>
      </c>
    </row>
    <row r="145" spans="1:19" ht="60" x14ac:dyDescent="0.25">
      <c r="A145" s="2" t="s">
        <v>2835</v>
      </c>
      <c r="B145" s="2" t="s">
        <v>2471</v>
      </c>
      <c r="C145" s="43">
        <v>1</v>
      </c>
      <c r="D145" s="1" t="s">
        <v>66</v>
      </c>
      <c r="E145" s="1" t="s">
        <v>65</v>
      </c>
      <c r="F145" s="1" t="str">
        <f>UnitControlCenter!$B$31</f>
        <v>petajoules / year</v>
      </c>
      <c r="G145" s="1" t="s">
        <v>2720</v>
      </c>
      <c r="H145" s="1" t="s">
        <v>2718</v>
      </c>
      <c r="I145" s="1" t="s">
        <v>2719</v>
      </c>
    </row>
    <row r="146" spans="1:19" ht="60" x14ac:dyDescent="0.25">
      <c r="A146" s="2" t="s">
        <v>2835</v>
      </c>
      <c r="B146" s="2" t="s">
        <v>2712</v>
      </c>
      <c r="C146" s="43">
        <v>1</v>
      </c>
      <c r="D146" s="1" t="s">
        <v>66</v>
      </c>
      <c r="E146" s="1" t="s">
        <v>67</v>
      </c>
      <c r="F146" s="1" t="str">
        <f>UnitControlCenter!$B$8</f>
        <v>billion 2019 dollars / year</v>
      </c>
      <c r="G146" s="1" t="s">
        <v>2721</v>
      </c>
      <c r="H146" s="1" t="s">
        <v>2718</v>
      </c>
      <c r="I146" s="1" t="s">
        <v>2719</v>
      </c>
    </row>
    <row r="147" spans="1:19" ht="75" x14ac:dyDescent="0.25">
      <c r="A147" s="2" t="s">
        <v>2835</v>
      </c>
      <c r="B147" s="2" t="s">
        <v>2709</v>
      </c>
      <c r="C147" s="43">
        <v>1</v>
      </c>
      <c r="D147" s="1" t="s">
        <v>66</v>
      </c>
      <c r="E147" s="1" t="s">
        <v>65</v>
      </c>
      <c r="F147" s="1" t="str">
        <f>UnitControlCenter!$B$8</f>
        <v>billion 2019 dollars / year</v>
      </c>
      <c r="G147" s="1" t="s">
        <v>2722</v>
      </c>
      <c r="H147" s="1" t="s">
        <v>2718</v>
      </c>
      <c r="I147" s="1" t="s">
        <v>2719</v>
      </c>
    </row>
    <row r="148" spans="1:19" ht="60" x14ac:dyDescent="0.25">
      <c r="A148" s="2" t="s">
        <v>2835</v>
      </c>
      <c r="B148" s="2" t="s">
        <v>2985</v>
      </c>
      <c r="C148" s="43">
        <v>1</v>
      </c>
      <c r="D148" s="1" t="s">
        <v>66</v>
      </c>
      <c r="E148" s="1" t="s">
        <v>67</v>
      </c>
      <c r="F148" s="1" t="str">
        <f>UnitControlCenter!B3</f>
        <v>million metric tons / year</v>
      </c>
      <c r="G148" s="1" t="s">
        <v>2989</v>
      </c>
      <c r="H148" s="1" t="s">
        <v>2987</v>
      </c>
      <c r="I148" s="1" t="s">
        <v>2988</v>
      </c>
    </row>
    <row r="149" spans="1:19" ht="60" x14ac:dyDescent="0.25">
      <c r="A149" s="2" t="s">
        <v>2835</v>
      </c>
      <c r="B149" s="2" t="s">
        <v>2986</v>
      </c>
      <c r="C149" s="43">
        <v>1</v>
      </c>
      <c r="D149" s="1" t="s">
        <v>66</v>
      </c>
      <c r="E149" s="1" t="s">
        <v>65</v>
      </c>
      <c r="F149" s="1" t="str">
        <f>UnitControlCenter!B3</f>
        <v>million metric tons / year</v>
      </c>
      <c r="G149" s="1" t="s">
        <v>2990</v>
      </c>
      <c r="H149" s="1" t="s">
        <v>2987</v>
      </c>
      <c r="I149" s="1" t="s">
        <v>2988</v>
      </c>
    </row>
    <row r="150" spans="1:19" ht="60" x14ac:dyDescent="0.25">
      <c r="A150" s="2" t="s">
        <v>2835</v>
      </c>
      <c r="B150" s="2" t="s">
        <v>2713</v>
      </c>
      <c r="C150" s="43">
        <v>1</v>
      </c>
      <c r="D150" s="1" t="s">
        <v>66</v>
      </c>
      <c r="E150" s="1" t="s">
        <v>67</v>
      </c>
      <c r="F150" s="1" t="str">
        <f>UnitControlCenter!$B$31</f>
        <v>petajoules / year</v>
      </c>
      <c r="G150" s="1" t="s">
        <v>2804</v>
      </c>
      <c r="H150" s="1" t="s">
        <v>2799</v>
      </c>
      <c r="I150" s="1" t="s">
        <v>2800</v>
      </c>
    </row>
    <row r="151" spans="1:19" ht="75" x14ac:dyDescent="0.25">
      <c r="A151" s="2" t="s">
        <v>2835</v>
      </c>
      <c r="B151" s="2" t="s">
        <v>2472</v>
      </c>
      <c r="C151" s="43">
        <v>1</v>
      </c>
      <c r="D151" s="1" t="s">
        <v>66</v>
      </c>
      <c r="E151" s="1" t="s">
        <v>65</v>
      </c>
      <c r="F151" s="1" t="str">
        <f>UnitControlCenter!$B$31</f>
        <v>petajoules / year</v>
      </c>
      <c r="G151" s="1" t="s">
        <v>2805</v>
      </c>
      <c r="H151" s="1" t="s">
        <v>2799</v>
      </c>
      <c r="I151" s="1" t="s">
        <v>2801</v>
      </c>
    </row>
    <row r="152" spans="1:19" ht="75" x14ac:dyDescent="0.25">
      <c r="A152" s="2" t="s">
        <v>2835</v>
      </c>
      <c r="B152" s="2" t="s">
        <v>2714</v>
      </c>
      <c r="C152" s="43">
        <v>1</v>
      </c>
      <c r="D152" s="1" t="s">
        <v>66</v>
      </c>
      <c r="E152" s="1" t="s">
        <v>67</v>
      </c>
      <c r="F152" s="1" t="str">
        <f>UnitControlCenter!$B$8</f>
        <v>billion 2019 dollars / year</v>
      </c>
      <c r="G152" s="1" t="s">
        <v>2806</v>
      </c>
      <c r="H152" s="1" t="s">
        <v>2799</v>
      </c>
      <c r="I152" s="1" t="s">
        <v>2802</v>
      </c>
    </row>
    <row r="153" spans="1:19" ht="90" x14ac:dyDescent="0.25">
      <c r="A153" s="2" t="s">
        <v>2835</v>
      </c>
      <c r="B153" s="2" t="s">
        <v>2710</v>
      </c>
      <c r="C153" s="43">
        <v>1</v>
      </c>
      <c r="D153" s="1" t="s">
        <v>66</v>
      </c>
      <c r="E153" s="1" t="s">
        <v>65</v>
      </c>
      <c r="F153" s="1" t="str">
        <f>UnitControlCenter!$B$8</f>
        <v>billion 2019 dollars / year</v>
      </c>
      <c r="G153" s="1" t="s">
        <v>2807</v>
      </c>
      <c r="H153" s="1" t="s">
        <v>2799</v>
      </c>
      <c r="I153" s="1" t="s">
        <v>2803</v>
      </c>
    </row>
    <row r="154" spans="1:19" ht="105" x14ac:dyDescent="0.25">
      <c r="A154" s="2" t="s">
        <v>2835</v>
      </c>
      <c r="B154" s="2" t="s">
        <v>2836</v>
      </c>
      <c r="C154" s="43">
        <v>1</v>
      </c>
      <c r="D154" s="1" t="s">
        <v>66</v>
      </c>
      <c r="E154" s="1" t="s">
        <v>67</v>
      </c>
      <c r="F154" s="1" t="str">
        <f>UnitControlCenter!$B$25</f>
        <v>petajoules / year</v>
      </c>
      <c r="G154" s="1" t="s">
        <v>2838</v>
      </c>
      <c r="H154" s="1" t="s">
        <v>2840</v>
      </c>
      <c r="I154" s="1" t="s">
        <v>2841</v>
      </c>
    </row>
    <row r="155" spans="1:19" ht="120.75" thickBot="1" x14ac:dyDescent="0.3">
      <c r="A155" s="198" t="s">
        <v>2835</v>
      </c>
      <c r="B155" s="198" t="s">
        <v>2837</v>
      </c>
      <c r="C155" s="205">
        <v>1</v>
      </c>
      <c r="D155" s="199" t="s">
        <v>66</v>
      </c>
      <c r="E155" s="199" t="s">
        <v>65</v>
      </c>
      <c r="F155" s="199" t="str">
        <f>UnitControlCenter!$B$25</f>
        <v>petajoules / year</v>
      </c>
      <c r="G155" s="199" t="s">
        <v>2839</v>
      </c>
      <c r="H155" s="199" t="s">
        <v>2840</v>
      </c>
      <c r="I155" s="199" t="s">
        <v>2841</v>
      </c>
      <c r="J155" s="199"/>
      <c r="K155" s="199"/>
      <c r="L155" s="199"/>
      <c r="M155" s="199"/>
      <c r="N155" s="199"/>
      <c r="O155" s="199"/>
      <c r="P155" s="199"/>
      <c r="Q155" s="199"/>
      <c r="R155" s="199"/>
      <c r="S155" s="199"/>
    </row>
    <row r="156" spans="1:19" ht="75" x14ac:dyDescent="0.25">
      <c r="A156" s="2" t="s">
        <v>2396</v>
      </c>
      <c r="B156" s="2" t="s">
        <v>96</v>
      </c>
      <c r="C156" s="43">
        <v>1</v>
      </c>
      <c r="D156" s="1" t="s">
        <v>66</v>
      </c>
      <c r="E156" s="1" t="s">
        <v>2403</v>
      </c>
      <c r="F156" s="1" t="str">
        <f>UnitControlCenter!$B$17</f>
        <v>2019 dollars / megawatt-hour (MWh)</v>
      </c>
      <c r="G156" s="1" t="s">
        <v>2723</v>
      </c>
      <c r="H156" s="1" t="s">
        <v>2922</v>
      </c>
      <c r="I156" s="1" t="s">
        <v>2724</v>
      </c>
    </row>
    <row r="157" spans="1:19" ht="45" x14ac:dyDescent="0.25">
      <c r="A157" s="2" t="s">
        <v>2396</v>
      </c>
      <c r="B157" s="2" t="s">
        <v>470</v>
      </c>
      <c r="C157" s="43">
        <v>1</v>
      </c>
      <c r="D157" s="1" t="s">
        <v>66</v>
      </c>
      <c r="E157" s="1" t="s">
        <v>2403</v>
      </c>
      <c r="F157" s="1" t="str">
        <f>UnitControlCenter!$B$32</f>
        <v>2019 dollars / metric ton</v>
      </c>
      <c r="G157" s="1" t="s">
        <v>2733</v>
      </c>
      <c r="H157" s="1" t="s">
        <v>2734</v>
      </c>
      <c r="I157" s="1" t="s">
        <v>2735</v>
      </c>
    </row>
    <row r="158" spans="1:19" x14ac:dyDescent="0.25">
      <c r="A158" s="2" t="s">
        <v>2396</v>
      </c>
      <c r="B158" s="2" t="s">
        <v>467</v>
      </c>
      <c r="C158" s="43">
        <v>0</v>
      </c>
      <c r="D158" s="1" t="s">
        <v>66</v>
      </c>
      <c r="E158" s="1" t="s">
        <v>2403</v>
      </c>
      <c r="F158" s="1" t="str">
        <f>UnitControlCenter!$B$32</f>
        <v>2019 dollars / metric ton</v>
      </c>
      <c r="G158" s="1" t="s">
        <v>2414</v>
      </c>
      <c r="H158" s="1" t="s">
        <v>363</v>
      </c>
      <c r="I158" s="1" t="s">
        <v>2609</v>
      </c>
    </row>
    <row r="159" spans="1:19" ht="75" x14ac:dyDescent="0.25">
      <c r="A159" s="2" t="s">
        <v>2396</v>
      </c>
      <c r="B159" s="2" t="s">
        <v>90</v>
      </c>
      <c r="C159" s="43">
        <v>1</v>
      </c>
      <c r="D159" s="1" t="s">
        <v>66</v>
      </c>
      <c r="E159" s="1" t="s">
        <v>2403</v>
      </c>
      <c r="F159" s="1" t="str">
        <f>UnitControlCenter!$B$33</f>
        <v>2019 dollars / cubic meter</v>
      </c>
      <c r="G159" s="1" t="s">
        <v>2725</v>
      </c>
      <c r="H159" s="1" t="s">
        <v>2726</v>
      </c>
      <c r="I159" s="1" t="s">
        <v>2727</v>
      </c>
    </row>
    <row r="160" spans="1:19" x14ac:dyDescent="0.25">
      <c r="A160" s="2" t="s">
        <v>2396</v>
      </c>
      <c r="B160" s="2" t="s">
        <v>98</v>
      </c>
      <c r="C160" s="43">
        <v>1</v>
      </c>
      <c r="D160" s="1" t="s">
        <v>66</v>
      </c>
      <c r="E160" s="1" t="s">
        <v>2403</v>
      </c>
      <c r="F160" s="1" t="str">
        <f>UnitControlCenter!$B$34</f>
        <v>2019 dollars / liter</v>
      </c>
      <c r="G160" s="1" t="s">
        <v>2416</v>
      </c>
      <c r="H160" s="1" t="s">
        <v>358</v>
      </c>
      <c r="I160" s="43">
        <v>969696</v>
      </c>
    </row>
    <row r="161" spans="1:19" ht="90" x14ac:dyDescent="0.25">
      <c r="A161" s="2" t="s">
        <v>2396</v>
      </c>
      <c r="B161" s="2" t="s">
        <v>99</v>
      </c>
      <c r="C161" s="43">
        <v>1</v>
      </c>
      <c r="D161" s="1" t="s">
        <v>66</v>
      </c>
      <c r="E161" s="1" t="s">
        <v>2403</v>
      </c>
      <c r="F161" s="1" t="str">
        <f>UnitControlCenter!$B$34</f>
        <v>2019 dollars / liter</v>
      </c>
      <c r="G161" s="1" t="s">
        <v>2728</v>
      </c>
      <c r="H161" s="1" t="s">
        <v>2726</v>
      </c>
      <c r="I161" s="1" t="s">
        <v>2727</v>
      </c>
    </row>
    <row r="162" spans="1:19" ht="60" x14ac:dyDescent="0.25">
      <c r="A162" s="2" t="s">
        <v>2396</v>
      </c>
      <c r="B162" s="2" t="s">
        <v>95</v>
      </c>
      <c r="C162" s="43">
        <v>1</v>
      </c>
      <c r="D162" s="1" t="s">
        <v>66</v>
      </c>
      <c r="E162" s="1" t="s">
        <v>2403</v>
      </c>
      <c r="F162" s="1" t="str">
        <f>UnitControlCenter!$B$32</f>
        <v>2019 dollars / metric ton</v>
      </c>
      <c r="G162" s="1" t="s">
        <v>2729</v>
      </c>
      <c r="H162" s="1" t="s">
        <v>2730</v>
      </c>
      <c r="I162" s="1" t="s">
        <v>2731</v>
      </c>
    </row>
    <row r="163" spans="1:19" ht="60" x14ac:dyDescent="0.25">
      <c r="A163" s="2" t="s">
        <v>2396</v>
      </c>
      <c r="B163" s="2" t="s">
        <v>2659</v>
      </c>
      <c r="C163" s="43">
        <v>1</v>
      </c>
      <c r="D163" s="1" t="s">
        <v>66</v>
      </c>
      <c r="E163" s="1" t="s">
        <v>2403</v>
      </c>
      <c r="F163" s="1" t="str">
        <f>UnitControlCenter!$B$35</f>
        <v>2019 dollars / metric ton</v>
      </c>
      <c r="G163" s="1" t="s">
        <v>2796</v>
      </c>
      <c r="H163" s="1" t="s">
        <v>2797</v>
      </c>
      <c r="I163" s="1" t="s">
        <v>2798</v>
      </c>
    </row>
    <row r="164" spans="1:19" ht="60" x14ac:dyDescent="0.25">
      <c r="A164" s="2" t="s">
        <v>2396</v>
      </c>
      <c r="B164" s="2" t="s">
        <v>2732</v>
      </c>
      <c r="C164" s="43">
        <v>1</v>
      </c>
      <c r="D164" s="1" t="s">
        <v>66</v>
      </c>
      <c r="E164" s="1" t="s">
        <v>2403</v>
      </c>
      <c r="F164" s="1" t="str">
        <f>UnitControlCenter!$B$34</f>
        <v>2019 dollars / liter</v>
      </c>
      <c r="G164" s="1" t="s">
        <v>2736</v>
      </c>
      <c r="H164" s="1" t="s">
        <v>2413</v>
      </c>
      <c r="I164" s="1" t="s">
        <v>2655</v>
      </c>
    </row>
    <row r="165" spans="1:19" ht="30.75" thickBot="1" x14ac:dyDescent="0.3">
      <c r="A165" s="198" t="s">
        <v>2396</v>
      </c>
      <c r="B165" s="198" t="s">
        <v>2528</v>
      </c>
      <c r="C165" s="205">
        <v>1</v>
      </c>
      <c r="D165" s="199" t="s">
        <v>66</v>
      </c>
      <c r="E165" s="199" t="s">
        <v>2403</v>
      </c>
      <c r="F165" s="199" t="str">
        <f>UnitControlCenter!$B$36</f>
        <v>2019 dollars / kg</v>
      </c>
      <c r="G165" s="199" t="s">
        <v>2846</v>
      </c>
      <c r="H165" s="199" t="s">
        <v>2847</v>
      </c>
      <c r="I165" s="199" t="s">
        <v>2848</v>
      </c>
      <c r="J165" s="199"/>
      <c r="K165" s="199"/>
      <c r="L165" s="199"/>
      <c r="M165" s="199"/>
      <c r="N165" s="199"/>
      <c r="O165" s="199"/>
      <c r="P165" s="199"/>
      <c r="Q165" s="199"/>
      <c r="R165" s="199"/>
      <c r="S165" s="199"/>
    </row>
    <row r="166" spans="1:19" x14ac:dyDescent="0.25">
      <c r="A166" s="2" t="s">
        <v>2397</v>
      </c>
      <c r="B166" s="2" t="s">
        <v>2398</v>
      </c>
      <c r="C166" s="43">
        <v>1</v>
      </c>
      <c r="D166" s="1" t="s">
        <v>64</v>
      </c>
      <c r="E166" s="1" t="s">
        <v>65</v>
      </c>
      <c r="F166" s="1" t="str">
        <f>UnitControlCenter!$B$37</f>
        <v>2019 dollars / kilowatt-hour (kWh)</v>
      </c>
      <c r="G166" s="1" t="s">
        <v>2417</v>
      </c>
    </row>
    <row r="167" spans="1:19" ht="30" x14ac:dyDescent="0.25">
      <c r="A167" s="2" t="s">
        <v>2397</v>
      </c>
      <c r="B167" s="2" t="s">
        <v>2399</v>
      </c>
      <c r="C167" s="43">
        <v>1</v>
      </c>
      <c r="D167" s="1" t="s">
        <v>66</v>
      </c>
      <c r="E167" s="1" t="s">
        <v>65</v>
      </c>
      <c r="F167" s="1" t="str">
        <f>UnitControlCenter!$B$38</f>
        <v>cost of eqpt. to capture 1 metric ton CO2e/yr (2019 dollars)</v>
      </c>
      <c r="G167" s="1" t="s">
        <v>2421</v>
      </c>
      <c r="H167" s="1" t="s">
        <v>2422</v>
      </c>
      <c r="I167" s="1" t="s">
        <v>2616</v>
      </c>
    </row>
    <row r="168" spans="1:19" ht="30" x14ac:dyDescent="0.25">
      <c r="A168" s="2" t="s">
        <v>2397</v>
      </c>
      <c r="B168" s="2" t="s">
        <v>2400</v>
      </c>
      <c r="C168" s="43">
        <v>1</v>
      </c>
      <c r="D168" s="1" t="s">
        <v>64</v>
      </c>
      <c r="E168" s="1" t="s">
        <v>65</v>
      </c>
      <c r="F168" s="1" t="str">
        <f>UnitControlCenter!$B$39</f>
        <v>million 2019 dollars / megawatt (MW)</v>
      </c>
      <c r="G168" s="1" t="s">
        <v>2418</v>
      </c>
    </row>
    <row r="169" spans="1:19" ht="30" x14ac:dyDescent="0.25">
      <c r="A169" s="2" t="s">
        <v>2397</v>
      </c>
      <c r="B169" s="2" t="s">
        <v>2401</v>
      </c>
      <c r="C169" s="43">
        <v>1</v>
      </c>
      <c r="D169" s="1" t="s">
        <v>64</v>
      </c>
      <c r="E169" s="1" t="s">
        <v>65</v>
      </c>
      <c r="F169" s="1" t="str">
        <f>UnitControlCenter!$B$39</f>
        <v>million 2019 dollars / megawatt (MW)</v>
      </c>
      <c r="G169" s="1" t="s">
        <v>2419</v>
      </c>
    </row>
    <row r="170" spans="1:19" ht="30" x14ac:dyDescent="0.25">
      <c r="A170" s="2" t="s">
        <v>2397</v>
      </c>
      <c r="B170" s="2" t="s">
        <v>2402</v>
      </c>
      <c r="C170" s="43">
        <v>1</v>
      </c>
      <c r="D170" s="1" t="s">
        <v>64</v>
      </c>
      <c r="E170" s="1" t="s">
        <v>65</v>
      </c>
      <c r="F170" s="1" t="str">
        <f>UnitControlCenter!$B$39</f>
        <v>million 2019 dollars / megawatt (MW)</v>
      </c>
      <c r="G170" s="1" t="s">
        <v>2420</v>
      </c>
    </row>
    <row r="171" spans="1:19" ht="30.75" thickBot="1" x14ac:dyDescent="0.3">
      <c r="A171" s="198" t="s">
        <v>2397</v>
      </c>
      <c r="B171" s="198" t="s">
        <v>2544</v>
      </c>
      <c r="C171" s="205">
        <v>1</v>
      </c>
      <c r="D171" s="199" t="s">
        <v>64</v>
      </c>
      <c r="E171" s="199" t="s">
        <v>65</v>
      </c>
      <c r="F171" s="199" t="str">
        <f>UnitControlCenter!$B$40</f>
        <v>cost of eqpt. to produce 1 kg H2/yr (2019 dollars)</v>
      </c>
      <c r="G171" s="199" t="s">
        <v>2545</v>
      </c>
      <c r="H171" s="199"/>
      <c r="I171" s="199"/>
      <c r="J171" s="199"/>
      <c r="K171" s="199"/>
      <c r="L171" s="199"/>
      <c r="M171" s="199"/>
      <c r="N171" s="199"/>
      <c r="O171" s="199"/>
      <c r="P171" s="199"/>
      <c r="Q171" s="199"/>
      <c r="R171" s="199"/>
      <c r="S171" s="199"/>
    </row>
  </sheetData>
  <conditionalFormatting sqref="C2:C171">
    <cfRule type="cellIs" dxfId="2" priority="1" operator="equal">
      <formula>0</formula>
    </cfRule>
    <cfRule type="cellIs" dxfId="1"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5546875" defaultRowHeight="15" x14ac:dyDescent="0.25"/>
  <cols>
    <col min="1" max="1" width="13.42578125" customWidth="1"/>
    <col min="2" max="2" width="8.85546875" style="20"/>
    <col min="4" max="4" width="46" customWidth="1"/>
  </cols>
  <sheetData>
    <row r="1" spans="1:4" x14ac:dyDescent="0.25">
      <c r="A1" s="42" t="s">
        <v>2603</v>
      </c>
      <c r="B1" s="175"/>
      <c r="C1" s="161"/>
      <c r="D1" s="161"/>
    </row>
    <row r="2" spans="1:4" x14ac:dyDescent="0.25">
      <c r="A2" s="9" t="s">
        <v>2567</v>
      </c>
      <c r="B2" s="176" t="s">
        <v>2568</v>
      </c>
      <c r="C2" s="9" t="s">
        <v>2569</v>
      </c>
      <c r="D2" s="9" t="s">
        <v>2570</v>
      </c>
    </row>
    <row r="3" spans="1:4" x14ac:dyDescent="0.25">
      <c r="A3" t="s">
        <v>2577</v>
      </c>
      <c r="B3" s="20" t="s">
        <v>2588</v>
      </c>
      <c r="C3" s="182"/>
      <c r="D3" t="s">
        <v>460</v>
      </c>
    </row>
    <row r="4" spans="1:4" x14ac:dyDescent="0.25">
      <c r="A4" t="s">
        <v>2585</v>
      </c>
      <c r="B4" s="177" t="s">
        <v>2586</v>
      </c>
      <c r="C4" s="181"/>
      <c r="D4" t="s">
        <v>95</v>
      </c>
    </row>
    <row r="5" spans="1:4" x14ac:dyDescent="0.25">
      <c r="A5" t="s">
        <v>2614</v>
      </c>
      <c r="B5" s="20" t="s">
        <v>2608</v>
      </c>
      <c r="C5" s="191"/>
      <c r="D5" t="s">
        <v>94</v>
      </c>
    </row>
    <row r="6" spans="1:4" x14ac:dyDescent="0.25">
      <c r="A6" t="s">
        <v>2592</v>
      </c>
      <c r="B6" s="20" t="s">
        <v>2609</v>
      </c>
      <c r="C6" s="186"/>
      <c r="D6" t="s">
        <v>2604</v>
      </c>
    </row>
    <row r="7" spans="1:4" x14ac:dyDescent="0.25">
      <c r="A7" t="s">
        <v>2615</v>
      </c>
      <c r="B7" s="20" t="s">
        <v>2415</v>
      </c>
      <c r="C7" s="190"/>
      <c r="D7" t="s">
        <v>2605</v>
      </c>
    </row>
    <row r="8" spans="1:4" x14ac:dyDescent="0.25">
      <c r="A8" t="s">
        <v>2613</v>
      </c>
      <c r="B8" s="20" t="s">
        <v>2610</v>
      </c>
      <c r="C8" s="193"/>
      <c r="D8" t="s">
        <v>475</v>
      </c>
    </row>
    <row r="9" spans="1:4" x14ac:dyDescent="0.25">
      <c r="A9" t="s">
        <v>2593</v>
      </c>
      <c r="B9" s="20" t="s">
        <v>2589</v>
      </c>
      <c r="C9" s="185"/>
      <c r="D9" t="s">
        <v>478</v>
      </c>
    </row>
    <row r="10" spans="1:4" x14ac:dyDescent="0.25">
      <c r="A10" t="s">
        <v>2566</v>
      </c>
      <c r="B10" s="178" t="s">
        <v>2573</v>
      </c>
      <c r="C10" s="174"/>
      <c r="D10" t="s">
        <v>92</v>
      </c>
    </row>
    <row r="11" spans="1:4" x14ac:dyDescent="0.25">
      <c r="A11" t="s">
        <v>2594</v>
      </c>
      <c r="B11" s="20" t="s">
        <v>2590</v>
      </c>
      <c r="C11" s="187"/>
      <c r="D11" t="s">
        <v>91</v>
      </c>
    </row>
    <row r="12" spans="1:4" x14ac:dyDescent="0.25">
      <c r="A12" t="s">
        <v>2576</v>
      </c>
      <c r="B12" s="177" t="s">
        <v>2581</v>
      </c>
      <c r="C12" s="183"/>
      <c r="D12" t="s">
        <v>2606</v>
      </c>
    </row>
    <row r="13" spans="1:4" x14ac:dyDescent="0.25">
      <c r="A13" t="s">
        <v>2617</v>
      </c>
      <c r="B13" s="20" t="s">
        <v>2611</v>
      </c>
      <c r="C13" s="192"/>
      <c r="D13" t="s">
        <v>2527</v>
      </c>
    </row>
    <row r="14" spans="1:4" x14ac:dyDescent="0.25">
      <c r="A14" t="s">
        <v>2579</v>
      </c>
      <c r="B14" s="177" t="s">
        <v>2580</v>
      </c>
      <c r="C14" s="173"/>
      <c r="D14" t="s">
        <v>330</v>
      </c>
    </row>
    <row r="15" spans="1:4" x14ac:dyDescent="0.25">
      <c r="A15" t="s">
        <v>2660</v>
      </c>
      <c r="B15" s="177" t="s">
        <v>2662</v>
      </c>
      <c r="C15" s="195"/>
      <c r="D15" t="s">
        <v>2659</v>
      </c>
    </row>
    <row r="16" spans="1:4" x14ac:dyDescent="0.25">
      <c r="A16" t="s">
        <v>2661</v>
      </c>
      <c r="B16" s="177">
        <v>740000</v>
      </c>
      <c r="C16" s="196"/>
      <c r="D16" t="s">
        <v>2525</v>
      </c>
    </row>
    <row r="17" spans="1:4" x14ac:dyDescent="0.25">
      <c r="A17" t="s">
        <v>2595</v>
      </c>
      <c r="B17" s="20" t="s">
        <v>2591</v>
      </c>
      <c r="C17" s="188"/>
      <c r="D17" t="s">
        <v>331</v>
      </c>
    </row>
    <row r="18" spans="1:4" x14ac:dyDescent="0.25">
      <c r="A18" t="s">
        <v>2578</v>
      </c>
      <c r="B18" s="177" t="s">
        <v>2583</v>
      </c>
      <c r="C18" s="180"/>
      <c r="D18" t="s">
        <v>327</v>
      </c>
    </row>
    <row r="19" spans="1:4" x14ac:dyDescent="0.25">
      <c r="A19" t="s">
        <v>2602</v>
      </c>
      <c r="B19" s="20" t="s">
        <v>2601</v>
      </c>
      <c r="C19" s="189"/>
      <c r="D19" t="s">
        <v>467</v>
      </c>
    </row>
    <row r="20" spans="1:4" x14ac:dyDescent="0.25">
      <c r="A20" t="s">
        <v>2572</v>
      </c>
      <c r="B20" s="177" t="s">
        <v>2582</v>
      </c>
      <c r="C20" s="179"/>
      <c r="D20" t="s">
        <v>470</v>
      </c>
    </row>
    <row r="21" spans="1:4" x14ac:dyDescent="0.25">
      <c r="A21" t="s">
        <v>2618</v>
      </c>
      <c r="B21" s="20" t="s">
        <v>2612</v>
      </c>
      <c r="C21" s="194"/>
      <c r="D21" t="s">
        <v>2607</v>
      </c>
    </row>
    <row r="23" spans="1:4" x14ac:dyDescent="0.25">
      <c r="A23" s="42" t="s">
        <v>2587</v>
      </c>
      <c r="B23" s="175"/>
      <c r="C23" s="161"/>
      <c r="D23" s="161"/>
    </row>
    <row r="24" spans="1:4" s="9" customFormat="1" x14ac:dyDescent="0.25">
      <c r="A24" s="9" t="s">
        <v>2567</v>
      </c>
      <c r="B24" s="176" t="s">
        <v>2568</v>
      </c>
      <c r="C24" s="9" t="s">
        <v>2569</v>
      </c>
      <c r="D24" s="9" t="s">
        <v>2652</v>
      </c>
    </row>
    <row r="25" spans="1:4" x14ac:dyDescent="0.25">
      <c r="A25" t="s">
        <v>2593</v>
      </c>
      <c r="B25" s="20" t="s">
        <v>2589</v>
      </c>
      <c r="C25" s="185"/>
      <c r="D25" t="s">
        <v>2654</v>
      </c>
    </row>
    <row r="26" spans="1:4" x14ac:dyDescent="0.25">
      <c r="A26" t="s">
        <v>2566</v>
      </c>
      <c r="B26" s="178" t="s">
        <v>2573</v>
      </c>
      <c r="C26" s="174"/>
      <c r="D26" t="s">
        <v>2653</v>
      </c>
    </row>
    <row r="27" spans="1:4" x14ac:dyDescent="0.25">
      <c r="A27" t="s">
        <v>2578</v>
      </c>
      <c r="B27" s="20" t="s">
        <v>2583</v>
      </c>
      <c r="C27" s="180"/>
      <c r="D27" t="s">
        <v>4</v>
      </c>
    </row>
    <row r="28" spans="1:4" x14ac:dyDescent="0.25">
      <c r="A28" t="s">
        <v>2592</v>
      </c>
      <c r="B28" s="20" t="s">
        <v>2609</v>
      </c>
      <c r="C28" s="186"/>
      <c r="D28" t="s">
        <v>96</v>
      </c>
    </row>
    <row r="29" spans="1:4" x14ac:dyDescent="0.25">
      <c r="A29" t="s">
        <v>2572</v>
      </c>
      <c r="B29" s="20">
        <v>969696</v>
      </c>
      <c r="C29" s="179"/>
      <c r="D29" t="s">
        <v>9</v>
      </c>
    </row>
    <row r="30" spans="1:4" x14ac:dyDescent="0.25">
      <c r="A30" t="s">
        <v>2585</v>
      </c>
      <c r="B30" s="20" t="s">
        <v>2586</v>
      </c>
      <c r="C30" s="181"/>
      <c r="D30" t="s">
        <v>2476</v>
      </c>
    </row>
    <row r="31" spans="1:4" x14ac:dyDescent="0.25">
      <c r="A31" t="s">
        <v>2594</v>
      </c>
      <c r="B31" s="20" t="s">
        <v>2590</v>
      </c>
      <c r="C31" s="187"/>
      <c r="D31" t="s">
        <v>138</v>
      </c>
    </row>
    <row r="32" spans="1:4" x14ac:dyDescent="0.25">
      <c r="A32" t="s">
        <v>2595</v>
      </c>
      <c r="B32" s="20" t="s">
        <v>2591</v>
      </c>
      <c r="C32" s="188"/>
      <c r="D32" t="s">
        <v>2485</v>
      </c>
    </row>
    <row r="33" spans="1:4" x14ac:dyDescent="0.25">
      <c r="A33" t="s">
        <v>2577</v>
      </c>
      <c r="B33" s="20" t="s">
        <v>2588</v>
      </c>
      <c r="C33" s="184"/>
      <c r="D33" t="s">
        <v>2543</v>
      </c>
    </row>
    <row r="34" spans="1:4" x14ac:dyDescent="0.25">
      <c r="A34" t="s">
        <v>2660</v>
      </c>
      <c r="B34" s="177" t="s">
        <v>2662</v>
      </c>
      <c r="C34" s="195"/>
      <c r="D34" t="s">
        <v>2884</v>
      </c>
    </row>
    <row r="36" spans="1:4" x14ac:dyDescent="0.25">
      <c r="A36" s="42" t="s">
        <v>2596</v>
      </c>
      <c r="B36" s="175"/>
      <c r="C36" s="161"/>
      <c r="D36" s="161"/>
    </row>
    <row r="37" spans="1:4" x14ac:dyDescent="0.25">
      <c r="A37" s="9" t="s">
        <v>2567</v>
      </c>
      <c r="B37" s="176" t="s">
        <v>2568</v>
      </c>
      <c r="C37" s="9" t="s">
        <v>2569</v>
      </c>
      <c r="D37" s="9" t="s">
        <v>2570</v>
      </c>
    </row>
    <row r="38" spans="1:4" x14ac:dyDescent="0.25">
      <c r="A38" t="s">
        <v>2578</v>
      </c>
      <c r="B38" s="177" t="s">
        <v>2583</v>
      </c>
      <c r="C38" s="180"/>
      <c r="D38" t="s">
        <v>2597</v>
      </c>
    </row>
    <row r="39" spans="1:4" x14ac:dyDescent="0.25">
      <c r="A39" t="s">
        <v>2572</v>
      </c>
      <c r="B39" s="20">
        <v>969696</v>
      </c>
      <c r="C39" s="179"/>
      <c r="D39" t="s">
        <v>2598</v>
      </c>
    </row>
    <row r="40" spans="1:4" x14ac:dyDescent="0.25">
      <c r="A40" t="s">
        <v>2585</v>
      </c>
      <c r="B40" s="20" t="s">
        <v>2586</v>
      </c>
      <c r="C40" s="181"/>
      <c r="D40" t="s">
        <v>2599</v>
      </c>
    </row>
    <row r="41" spans="1:4" x14ac:dyDescent="0.25">
      <c r="A41" t="s">
        <v>2660</v>
      </c>
      <c r="B41" s="177" t="s">
        <v>2662</v>
      </c>
      <c r="C41" s="195"/>
      <c r="D41" t="s">
        <v>2885</v>
      </c>
    </row>
    <row r="43" spans="1:4" x14ac:dyDescent="0.25">
      <c r="A43" s="42" t="s">
        <v>2600</v>
      </c>
      <c r="B43" s="175"/>
      <c r="C43" s="161"/>
      <c r="D43" s="161"/>
    </row>
    <row r="44" spans="1:4" x14ac:dyDescent="0.25">
      <c r="A44" s="9" t="s">
        <v>2567</v>
      </c>
      <c r="B44" s="176" t="s">
        <v>2568</v>
      </c>
      <c r="C44" s="9" t="s">
        <v>2569</v>
      </c>
      <c r="D44" s="9" t="s">
        <v>2570</v>
      </c>
    </row>
    <row r="45" spans="1:4" x14ac:dyDescent="0.25">
      <c r="A45" t="s">
        <v>2585</v>
      </c>
      <c r="B45" s="20" t="s">
        <v>2586</v>
      </c>
      <c r="C45" s="181"/>
      <c r="D45" t="s">
        <v>2265</v>
      </c>
    </row>
    <row r="46" spans="1:4" x14ac:dyDescent="0.25">
      <c r="A46" t="s">
        <v>2579</v>
      </c>
      <c r="B46" s="177" t="s">
        <v>2580</v>
      </c>
      <c r="C46" s="173"/>
      <c r="D46" t="s">
        <v>874</v>
      </c>
    </row>
    <row r="47" spans="1:4" x14ac:dyDescent="0.25">
      <c r="A47" t="s">
        <v>2578</v>
      </c>
      <c r="B47" s="177" t="s">
        <v>2583</v>
      </c>
      <c r="C47" s="180"/>
      <c r="D47" t="s">
        <v>2263</v>
      </c>
    </row>
    <row r="48" spans="1:4" x14ac:dyDescent="0.25">
      <c r="A48" t="s">
        <v>2572</v>
      </c>
      <c r="B48" s="177" t="s">
        <v>2582</v>
      </c>
      <c r="C48" s="179"/>
      <c r="D48" t="s">
        <v>2247</v>
      </c>
    </row>
    <row r="49" spans="1:4" x14ac:dyDescent="0.25">
      <c r="B49" s="177"/>
    </row>
    <row r="50" spans="1:4" x14ac:dyDescent="0.25">
      <c r="A50" s="42" t="s">
        <v>2749</v>
      </c>
      <c r="B50" s="175"/>
      <c r="C50" s="161"/>
      <c r="D50" s="161"/>
    </row>
    <row r="51" spans="1:4" x14ac:dyDescent="0.25">
      <c r="A51" s="9" t="s">
        <v>2567</v>
      </c>
      <c r="B51" s="176" t="s">
        <v>2568</v>
      </c>
      <c r="C51" s="9" t="s">
        <v>2569</v>
      </c>
      <c r="D51" s="9" t="s">
        <v>2570</v>
      </c>
    </row>
    <row r="52" spans="1:4" x14ac:dyDescent="0.25">
      <c r="A52" t="s">
        <v>2578</v>
      </c>
      <c r="B52" s="177" t="s">
        <v>2583</v>
      </c>
      <c r="C52" s="180"/>
      <c r="D52" t="s">
        <v>2630</v>
      </c>
    </row>
    <row r="53" spans="1:4" x14ac:dyDescent="0.25">
      <c r="A53" t="s">
        <v>2593</v>
      </c>
      <c r="B53" s="20" t="s">
        <v>2589</v>
      </c>
      <c r="C53" s="185"/>
      <c r="D53" t="s">
        <v>2631</v>
      </c>
    </row>
    <row r="54" spans="1:4" x14ac:dyDescent="0.25">
      <c r="A54" t="s">
        <v>2592</v>
      </c>
      <c r="B54" s="20" t="s">
        <v>2609</v>
      </c>
      <c r="C54" s="186"/>
      <c r="D54" t="s">
        <v>2632</v>
      </c>
    </row>
    <row r="55" spans="1:4" x14ac:dyDescent="0.25">
      <c r="A55" t="s">
        <v>2585</v>
      </c>
      <c r="B55" s="177" t="s">
        <v>2586</v>
      </c>
      <c r="C55" s="181"/>
      <c r="D55" t="s">
        <v>2633</v>
      </c>
    </row>
    <row r="56" spans="1:4" x14ac:dyDescent="0.25">
      <c r="A56" t="s">
        <v>2579</v>
      </c>
      <c r="B56" s="177" t="s">
        <v>2580</v>
      </c>
      <c r="C56" s="173"/>
      <c r="D56" t="s">
        <v>2634</v>
      </c>
    </row>
    <row r="58" spans="1:4" x14ac:dyDescent="0.25">
      <c r="A58" s="42" t="s">
        <v>3050</v>
      </c>
      <c r="B58" s="175"/>
      <c r="C58" s="161"/>
      <c r="D58" s="161"/>
    </row>
    <row r="59" spans="1:4" x14ac:dyDescent="0.25">
      <c r="A59" s="9" t="s">
        <v>2567</v>
      </c>
      <c r="B59" s="176" t="s">
        <v>2568</v>
      </c>
      <c r="C59" s="9" t="s">
        <v>2569</v>
      </c>
      <c r="D59" s="9" t="s">
        <v>2570</v>
      </c>
    </row>
    <row r="60" spans="1:4" x14ac:dyDescent="0.25">
      <c r="A60" t="s">
        <v>2593</v>
      </c>
      <c r="B60" s="20" t="s">
        <v>2589</v>
      </c>
      <c r="C60" s="185"/>
      <c r="D60" t="s">
        <v>3038</v>
      </c>
    </row>
    <row r="61" spans="1:4" x14ac:dyDescent="0.25">
      <c r="A61" t="s">
        <v>2578</v>
      </c>
      <c r="B61" s="177" t="s">
        <v>2583</v>
      </c>
      <c r="C61" s="180"/>
      <c r="D61" t="s">
        <v>3037</v>
      </c>
    </row>
    <row r="62" spans="1:4" x14ac:dyDescent="0.25">
      <c r="A62" t="s">
        <v>2577</v>
      </c>
      <c r="B62" s="20" t="s">
        <v>2588</v>
      </c>
      <c r="C62" s="184"/>
      <c r="D62" t="s">
        <v>3034</v>
      </c>
    </row>
    <row r="63" spans="1:4" x14ac:dyDescent="0.25">
      <c r="A63" t="s">
        <v>2618</v>
      </c>
      <c r="B63" s="20" t="s">
        <v>2612</v>
      </c>
      <c r="C63" s="194"/>
      <c r="D63" t="s">
        <v>3035</v>
      </c>
    </row>
    <row r="64" spans="1:4" x14ac:dyDescent="0.25">
      <c r="A64" t="s">
        <v>2595</v>
      </c>
      <c r="B64" s="20" t="s">
        <v>2591</v>
      </c>
      <c r="C64" s="188"/>
      <c r="D64" t="s">
        <v>3036</v>
      </c>
    </row>
    <row r="66" spans="1:4" x14ac:dyDescent="0.25">
      <c r="A66" s="42" t="s">
        <v>3139</v>
      </c>
      <c r="B66" s="175"/>
      <c r="C66" s="161"/>
      <c r="D66" s="161"/>
    </row>
    <row r="67" spans="1:4" x14ac:dyDescent="0.25">
      <c r="A67" s="9" t="s">
        <v>2567</v>
      </c>
      <c r="B67" s="176" t="s">
        <v>2568</v>
      </c>
      <c r="C67" s="9" t="s">
        <v>2569</v>
      </c>
      <c r="D67" s="9" t="s">
        <v>2570</v>
      </c>
    </row>
    <row r="68" spans="1:4" x14ac:dyDescent="0.25">
      <c r="A68" t="s">
        <v>2660</v>
      </c>
      <c r="B68" s="177" t="s">
        <v>2662</v>
      </c>
      <c r="C68" s="195"/>
      <c r="D68" t="s">
        <v>3057</v>
      </c>
    </row>
    <row r="69" spans="1:4" x14ac:dyDescent="0.25">
      <c r="A69" t="s">
        <v>2593</v>
      </c>
      <c r="B69" s="20" t="s">
        <v>2589</v>
      </c>
      <c r="C69" s="185"/>
      <c r="D69" t="s">
        <v>3058</v>
      </c>
    </row>
    <row r="70" spans="1:4" x14ac:dyDescent="0.25">
      <c r="A70" t="s">
        <v>2595</v>
      </c>
      <c r="B70" s="20" t="s">
        <v>2591</v>
      </c>
      <c r="C70" s="188"/>
      <c r="D70" t="s">
        <v>481</v>
      </c>
    </row>
    <row r="71" spans="1:4" x14ac:dyDescent="0.25">
      <c r="A71" t="s">
        <v>2594</v>
      </c>
      <c r="B71" s="20" t="s">
        <v>2590</v>
      </c>
      <c r="C71" s="187"/>
      <c r="D71" t="s">
        <v>3059</v>
      </c>
    </row>
    <row r="72" spans="1:4" x14ac:dyDescent="0.25">
      <c r="A72" t="s">
        <v>2592</v>
      </c>
      <c r="B72" s="20" t="s">
        <v>2609</v>
      </c>
      <c r="C72" s="186"/>
      <c r="D72" t="s">
        <v>3060</v>
      </c>
    </row>
    <row r="73" spans="1:4" x14ac:dyDescent="0.25">
      <c r="A73" t="s">
        <v>2572</v>
      </c>
      <c r="B73" s="177" t="s">
        <v>2582</v>
      </c>
      <c r="C73" s="179"/>
      <c r="D73" t="s">
        <v>278</v>
      </c>
    </row>
    <row r="74" spans="1:4" x14ac:dyDescent="0.25">
      <c r="A74" t="s">
        <v>2578</v>
      </c>
      <c r="B74" s="177" t="s">
        <v>2583</v>
      </c>
      <c r="C74" s="180"/>
      <c r="D74" t="s">
        <v>3061</v>
      </c>
    </row>
    <row r="75" spans="1:4" x14ac:dyDescent="0.25">
      <c r="A75" t="s">
        <v>2585</v>
      </c>
      <c r="B75" s="177" t="s">
        <v>2586</v>
      </c>
      <c r="C75" s="181"/>
      <c r="D75" t="s">
        <v>3062</v>
      </c>
    </row>
    <row r="76" spans="1:4" x14ac:dyDescent="0.25">
      <c r="A76" t="s">
        <v>2577</v>
      </c>
      <c r="B76" s="20" t="s">
        <v>2588</v>
      </c>
      <c r="C76" s="184"/>
      <c r="D76" t="s">
        <v>3063</v>
      </c>
    </row>
    <row r="77" spans="1:4" x14ac:dyDescent="0.25">
      <c r="A77" t="s">
        <v>2579</v>
      </c>
      <c r="B77" s="177" t="s">
        <v>2580</v>
      </c>
      <c r="C77" s="173"/>
      <c r="D77" t="s">
        <v>2634</v>
      </c>
    </row>
    <row r="78" spans="1:4" x14ac:dyDescent="0.25">
      <c r="B78" s="177"/>
    </row>
    <row r="79" spans="1:4" x14ac:dyDescent="0.25">
      <c r="A79" s="42" t="s">
        <v>3019</v>
      </c>
      <c r="B79" s="175"/>
      <c r="C79" s="161"/>
      <c r="D79" s="161"/>
    </row>
    <row r="80" spans="1:4" x14ac:dyDescent="0.25">
      <c r="A80" s="9" t="s">
        <v>2567</v>
      </c>
      <c r="B80" s="176" t="s">
        <v>2568</v>
      </c>
      <c r="C80" s="9" t="s">
        <v>2569</v>
      </c>
      <c r="D80" s="9" t="s">
        <v>2570</v>
      </c>
    </row>
    <row r="81" spans="1:4" x14ac:dyDescent="0.25">
      <c r="A81" t="s">
        <v>2578</v>
      </c>
      <c r="B81" s="177" t="s">
        <v>2583</v>
      </c>
      <c r="C81" s="180"/>
      <c r="D81" t="s">
        <v>2955</v>
      </c>
    </row>
    <row r="82" spans="1:4" x14ac:dyDescent="0.25">
      <c r="A82" t="s">
        <v>2593</v>
      </c>
      <c r="B82" s="20" t="s">
        <v>2589</v>
      </c>
      <c r="C82" s="185"/>
      <c r="D82" t="s">
        <v>2956</v>
      </c>
    </row>
    <row r="83" spans="1:4" x14ac:dyDescent="0.25">
      <c r="A83" t="s">
        <v>2592</v>
      </c>
      <c r="B83" s="20" t="s">
        <v>2609</v>
      </c>
      <c r="C83" s="186"/>
      <c r="D83" t="s">
        <v>2957</v>
      </c>
    </row>
    <row r="84" spans="1:4" x14ac:dyDescent="0.25">
      <c r="A84" t="s">
        <v>2579</v>
      </c>
      <c r="B84" s="177" t="s">
        <v>2580</v>
      </c>
      <c r="C84" s="173"/>
      <c r="D84" t="s">
        <v>2634</v>
      </c>
    </row>
    <row r="86" spans="1:4" x14ac:dyDescent="0.25">
      <c r="A86" s="42" t="s">
        <v>3430</v>
      </c>
      <c r="B86" s="175"/>
      <c r="C86" s="161"/>
      <c r="D86" s="161"/>
    </row>
    <row r="87" spans="1:4" x14ac:dyDescent="0.25">
      <c r="A87" s="9" t="s">
        <v>2567</v>
      </c>
      <c r="B87" s="176" t="s">
        <v>2568</v>
      </c>
      <c r="C87" s="9" t="s">
        <v>2569</v>
      </c>
      <c r="D87" s="9" t="s">
        <v>2570</v>
      </c>
    </row>
    <row r="88" spans="1:4" x14ac:dyDescent="0.25">
      <c r="A88" t="s">
        <v>2614</v>
      </c>
      <c r="B88" s="20" t="s">
        <v>2608</v>
      </c>
      <c r="C88" s="191"/>
      <c r="D88" t="s">
        <v>3276</v>
      </c>
    </row>
    <row r="89" spans="1:4" x14ac:dyDescent="0.25">
      <c r="A89" t="s">
        <v>2585</v>
      </c>
      <c r="B89" s="177" t="s">
        <v>2586</v>
      </c>
      <c r="C89" s="181"/>
      <c r="D89" t="s">
        <v>3277</v>
      </c>
    </row>
    <row r="91" spans="1:4" x14ac:dyDescent="0.25">
      <c r="A91" s="42" t="s">
        <v>3278</v>
      </c>
      <c r="B91" s="175"/>
      <c r="C91" s="161"/>
      <c r="D91" s="161"/>
    </row>
    <row r="92" spans="1:4" x14ac:dyDescent="0.25">
      <c r="A92" s="9" t="s">
        <v>2567</v>
      </c>
      <c r="B92" s="176" t="s">
        <v>2568</v>
      </c>
      <c r="C92" s="9" t="s">
        <v>2569</v>
      </c>
      <c r="D92" s="9" t="s">
        <v>2570</v>
      </c>
    </row>
    <row r="93" spans="1:4" x14ac:dyDescent="0.25">
      <c r="A93" t="s">
        <v>2578</v>
      </c>
      <c r="B93" s="177" t="s">
        <v>2583</v>
      </c>
      <c r="C93" s="180"/>
      <c r="D93" t="s">
        <v>3279</v>
      </c>
    </row>
    <row r="94" spans="1:4" x14ac:dyDescent="0.25">
      <c r="A94" t="s">
        <v>2592</v>
      </c>
      <c r="B94" s="20" t="s">
        <v>2609</v>
      </c>
      <c r="C94" s="186"/>
      <c r="D94" t="s">
        <v>3280</v>
      </c>
    </row>
    <row r="95" spans="1:4" x14ac:dyDescent="0.25">
      <c r="A95" t="s">
        <v>2585</v>
      </c>
      <c r="B95" s="177" t="s">
        <v>2586</v>
      </c>
      <c r="C95" s="181"/>
      <c r="D95" t="s">
        <v>3281</v>
      </c>
    </row>
    <row r="96" spans="1:4" x14ac:dyDescent="0.25">
      <c r="A96" t="s">
        <v>2593</v>
      </c>
      <c r="B96" s="20" t="s">
        <v>2589</v>
      </c>
      <c r="C96" s="185"/>
      <c r="D96" t="s">
        <v>3282</v>
      </c>
    </row>
    <row r="98" spans="1:4" x14ac:dyDescent="0.25">
      <c r="A98" s="42" t="s">
        <v>3283</v>
      </c>
      <c r="B98" s="175"/>
      <c r="C98" s="161"/>
      <c r="D98" s="161"/>
    </row>
    <row r="99" spans="1:4" x14ac:dyDescent="0.25">
      <c r="A99" s="9" t="s">
        <v>2567</v>
      </c>
      <c r="B99" s="176" t="s">
        <v>2568</v>
      </c>
      <c r="C99" s="9" t="s">
        <v>2569</v>
      </c>
      <c r="D99" s="9" t="s">
        <v>2570</v>
      </c>
    </row>
    <row r="100" spans="1:4" x14ac:dyDescent="0.25">
      <c r="A100" t="s">
        <v>2618</v>
      </c>
      <c r="B100" s="20" t="s">
        <v>2612</v>
      </c>
      <c r="C100" s="194"/>
      <c r="D100" t="s">
        <v>3284</v>
      </c>
    </row>
    <row r="101" spans="1:4" x14ac:dyDescent="0.25">
      <c r="A101" t="s">
        <v>2594</v>
      </c>
      <c r="B101" s="20" t="s">
        <v>2590</v>
      </c>
      <c r="C101" s="187"/>
      <c r="D101" t="s">
        <v>3285</v>
      </c>
    </row>
    <row r="103" spans="1:4" x14ac:dyDescent="0.25">
      <c r="A103" s="42" t="s">
        <v>3286</v>
      </c>
      <c r="B103" s="175"/>
      <c r="C103" s="161"/>
      <c r="D103" s="161"/>
    </row>
    <row r="104" spans="1:4" x14ac:dyDescent="0.25">
      <c r="A104" s="9" t="s">
        <v>2567</v>
      </c>
      <c r="B104" s="176" t="s">
        <v>2568</v>
      </c>
      <c r="C104" s="9" t="s">
        <v>2569</v>
      </c>
      <c r="D104" s="9" t="s">
        <v>2570</v>
      </c>
    </row>
    <row r="105" spans="1:4" x14ac:dyDescent="0.25">
      <c r="A105" t="s">
        <v>2614</v>
      </c>
      <c r="B105" s="20" t="s">
        <v>2608</v>
      </c>
      <c r="C105" s="191"/>
      <c r="D105" t="s">
        <v>3287</v>
      </c>
    </row>
    <row r="106" spans="1:4" x14ac:dyDescent="0.25">
      <c r="A106" t="s">
        <v>2593</v>
      </c>
      <c r="B106" s="20" t="s">
        <v>2589</v>
      </c>
      <c r="C106" s="185"/>
      <c r="D106" t="s">
        <v>3288</v>
      </c>
    </row>
    <row r="107" spans="1:4" x14ac:dyDescent="0.25">
      <c r="A107" t="s">
        <v>2595</v>
      </c>
      <c r="B107" s="20" t="s">
        <v>2591</v>
      </c>
      <c r="C107" s="188"/>
      <c r="D107" t="s">
        <v>3289</v>
      </c>
    </row>
    <row r="108" spans="1:4" x14ac:dyDescent="0.25">
      <c r="A108" t="s">
        <v>2585</v>
      </c>
      <c r="B108" s="177" t="s">
        <v>2586</v>
      </c>
      <c r="C108" s="181"/>
      <c r="D108" t="s">
        <v>3290</v>
      </c>
    </row>
    <row r="109" spans="1:4" x14ac:dyDescent="0.25">
      <c r="A109" t="s">
        <v>2592</v>
      </c>
      <c r="B109" s="20" t="s">
        <v>2609</v>
      </c>
      <c r="C109" s="186"/>
      <c r="D109" t="s">
        <v>3291</v>
      </c>
    </row>
    <row r="110" spans="1:4" x14ac:dyDescent="0.25">
      <c r="A110" t="s">
        <v>2572</v>
      </c>
      <c r="B110" s="177" t="s">
        <v>2582</v>
      </c>
      <c r="C110" s="179"/>
      <c r="D110" t="s">
        <v>3292</v>
      </c>
    </row>
    <row r="111" spans="1:4" x14ac:dyDescent="0.25">
      <c r="A111" t="s">
        <v>2578</v>
      </c>
      <c r="B111" s="177" t="s">
        <v>2583</v>
      </c>
      <c r="C111" s="180"/>
      <c r="D111" t="s">
        <v>3293</v>
      </c>
    </row>
    <row r="113" spans="1:4" x14ac:dyDescent="0.25">
      <c r="A113" s="42" t="s">
        <v>2969</v>
      </c>
      <c r="B113" s="175"/>
      <c r="C113" s="161"/>
      <c r="D113" s="161"/>
    </row>
    <row r="114" spans="1:4" x14ac:dyDescent="0.25">
      <c r="A114" s="9" t="s">
        <v>2567</v>
      </c>
      <c r="B114" s="176" t="s">
        <v>2568</v>
      </c>
      <c r="C114" s="9" t="s">
        <v>2569</v>
      </c>
      <c r="D114" s="9" t="s">
        <v>2570</v>
      </c>
    </row>
    <row r="115" spans="1:4" x14ac:dyDescent="0.25">
      <c r="A115" t="s">
        <v>2593</v>
      </c>
      <c r="B115" s="20" t="s">
        <v>2589</v>
      </c>
      <c r="C115" s="185"/>
      <c r="D115" t="s">
        <v>2970</v>
      </c>
    </row>
    <row r="116" spans="1:4" x14ac:dyDescent="0.25">
      <c r="A116" t="s">
        <v>2585</v>
      </c>
      <c r="B116" s="177" t="s">
        <v>2586</v>
      </c>
      <c r="C116" s="181"/>
      <c r="D116" t="s">
        <v>2971</v>
      </c>
    </row>
    <row r="117" spans="1:4" x14ac:dyDescent="0.25">
      <c r="A117" t="s">
        <v>2579</v>
      </c>
      <c r="B117" s="177" t="s">
        <v>2580</v>
      </c>
      <c r="C117" s="173"/>
      <c r="D117" t="s">
        <v>2634</v>
      </c>
    </row>
    <row r="118" spans="1:4" x14ac:dyDescent="0.25">
      <c r="B118" s="177"/>
    </row>
    <row r="119" spans="1:4" x14ac:dyDescent="0.25">
      <c r="A119" s="42" t="s">
        <v>3020</v>
      </c>
      <c r="B119" s="175"/>
      <c r="C119" s="161"/>
      <c r="D119" s="161"/>
    </row>
    <row r="120" spans="1:4" x14ac:dyDescent="0.25">
      <c r="A120" s="9" t="s">
        <v>2567</v>
      </c>
      <c r="B120" s="176" t="s">
        <v>2568</v>
      </c>
      <c r="C120" s="9" t="s">
        <v>2569</v>
      </c>
      <c r="D120" s="9" t="s">
        <v>2570</v>
      </c>
    </row>
    <row r="121" spans="1:4" x14ac:dyDescent="0.25">
      <c r="A121" t="s">
        <v>2578</v>
      </c>
      <c r="B121" s="177" t="s">
        <v>2583</v>
      </c>
      <c r="C121" s="180"/>
      <c r="D121" t="s">
        <v>3021</v>
      </c>
    </row>
    <row r="122" spans="1:4" x14ac:dyDescent="0.25">
      <c r="A122" t="s">
        <v>2618</v>
      </c>
      <c r="B122" s="20" t="s">
        <v>2612</v>
      </c>
      <c r="C122" s="194"/>
      <c r="D122" t="s">
        <v>3022</v>
      </c>
    </row>
    <row r="123" spans="1:4" x14ac:dyDescent="0.25">
      <c r="A123" t="s">
        <v>2595</v>
      </c>
      <c r="B123" s="20" t="s">
        <v>2591</v>
      </c>
      <c r="C123" s="188"/>
      <c r="D123" t="s">
        <v>3023</v>
      </c>
    </row>
    <row r="124" spans="1:4" x14ac:dyDescent="0.25">
      <c r="A124" t="s">
        <v>2579</v>
      </c>
      <c r="B124" s="177" t="s">
        <v>2580</v>
      </c>
      <c r="C124" s="173"/>
      <c r="D124" t="s">
        <v>2634</v>
      </c>
    </row>
    <row r="126" spans="1:4" x14ac:dyDescent="0.25">
      <c r="A126" s="42" t="s">
        <v>2636</v>
      </c>
      <c r="B126" s="175"/>
      <c r="C126" s="161"/>
      <c r="D126" s="161"/>
    </row>
    <row r="127" spans="1:4" x14ac:dyDescent="0.25">
      <c r="A127" s="9" t="s">
        <v>2567</v>
      </c>
      <c r="B127" s="176" t="s">
        <v>2568</v>
      </c>
      <c r="C127" s="9" t="s">
        <v>2569</v>
      </c>
      <c r="D127" s="9" t="s">
        <v>2570</v>
      </c>
    </row>
    <row r="128" spans="1:4" x14ac:dyDescent="0.25">
      <c r="A128" t="s">
        <v>2579</v>
      </c>
      <c r="B128" s="177" t="s">
        <v>2580</v>
      </c>
      <c r="C128" s="173"/>
      <c r="D128" t="s">
        <v>2637</v>
      </c>
    </row>
    <row r="129" spans="1:4" x14ac:dyDescent="0.25">
      <c r="A129" t="s">
        <v>2593</v>
      </c>
      <c r="B129" s="20" t="s">
        <v>2589</v>
      </c>
      <c r="C129" s="185"/>
      <c r="D129" t="s">
        <v>2638</v>
      </c>
    </row>
    <row r="130" spans="1:4" x14ac:dyDescent="0.25">
      <c r="A130" t="s">
        <v>2595</v>
      </c>
      <c r="B130" s="20" t="s">
        <v>2591</v>
      </c>
      <c r="C130" s="188"/>
      <c r="D130" t="s">
        <v>2741</v>
      </c>
    </row>
    <row r="131" spans="1:4" x14ac:dyDescent="0.25">
      <c r="A131" t="s">
        <v>2594</v>
      </c>
      <c r="B131" s="20" t="s">
        <v>2590</v>
      </c>
      <c r="C131" s="187"/>
      <c r="D131" t="s">
        <v>2639</v>
      </c>
    </row>
    <row r="132" spans="1:4" x14ac:dyDescent="0.25">
      <c r="A132" t="s">
        <v>2592</v>
      </c>
      <c r="B132" s="20" t="s">
        <v>2609</v>
      </c>
      <c r="C132" s="186"/>
      <c r="D132" t="s">
        <v>2640</v>
      </c>
    </row>
    <row r="133" spans="1:4" x14ac:dyDescent="0.25">
      <c r="A133" t="s">
        <v>2572</v>
      </c>
      <c r="B133" s="177" t="s">
        <v>2582</v>
      </c>
      <c r="C133" s="179"/>
      <c r="D133" t="s">
        <v>2641</v>
      </c>
    </row>
    <row r="134" spans="1:4" x14ac:dyDescent="0.25">
      <c r="A134" t="s">
        <v>2578</v>
      </c>
      <c r="B134" s="177" t="s">
        <v>2583</v>
      </c>
      <c r="C134" s="180"/>
      <c r="D134" t="s">
        <v>2642</v>
      </c>
    </row>
    <row r="135" spans="1:4" x14ac:dyDescent="0.25">
      <c r="A135" t="s">
        <v>2585</v>
      </c>
      <c r="B135" s="177" t="s">
        <v>2586</v>
      </c>
      <c r="C135" s="181"/>
      <c r="D135" t="s">
        <v>2643</v>
      </c>
    </row>
    <row r="136" spans="1:4" x14ac:dyDescent="0.25">
      <c r="A136" t="s">
        <v>2577</v>
      </c>
      <c r="B136" s="20" t="s">
        <v>2588</v>
      </c>
      <c r="C136" s="184"/>
      <c r="D136" t="s">
        <v>2644</v>
      </c>
    </row>
    <row r="138" spans="1:4" x14ac:dyDescent="0.25">
      <c r="A138" s="42" t="s">
        <v>2635</v>
      </c>
      <c r="B138" s="175"/>
      <c r="C138" s="161"/>
      <c r="D138" s="161"/>
    </row>
    <row r="139" spans="1:4" x14ac:dyDescent="0.25">
      <c r="A139" s="9" t="s">
        <v>2567</v>
      </c>
      <c r="B139" s="176" t="s">
        <v>2568</v>
      </c>
      <c r="C139" s="9" t="s">
        <v>2569</v>
      </c>
      <c r="D139" s="9" t="s">
        <v>2570</v>
      </c>
    </row>
    <row r="140" spans="1:4" x14ac:dyDescent="0.25">
      <c r="A140" t="s">
        <v>2585</v>
      </c>
      <c r="B140" s="177" t="s">
        <v>2586</v>
      </c>
      <c r="C140" s="181"/>
      <c r="D140" t="s">
        <v>2759</v>
      </c>
    </row>
    <row r="141" spans="1:4" x14ac:dyDescent="0.25">
      <c r="A141" t="s">
        <v>2592</v>
      </c>
      <c r="B141" s="20" t="s">
        <v>2609</v>
      </c>
      <c r="C141" s="186"/>
      <c r="D141" t="s">
        <v>2760</v>
      </c>
    </row>
    <row r="142" spans="1:4" x14ac:dyDescent="0.25">
      <c r="A142" t="s">
        <v>2578</v>
      </c>
      <c r="B142" s="177" t="s">
        <v>2583</v>
      </c>
      <c r="C142" s="180"/>
      <c r="D142" t="s">
        <v>2750</v>
      </c>
    </row>
    <row r="143" spans="1:4" x14ac:dyDescent="0.25">
      <c r="A143" t="s">
        <v>2593</v>
      </c>
      <c r="B143" s="20" t="s">
        <v>2589</v>
      </c>
      <c r="C143" s="185"/>
      <c r="D143" t="s">
        <v>2751</v>
      </c>
    </row>
    <row r="144" spans="1:4" x14ac:dyDescent="0.25">
      <c r="A144" t="s">
        <v>2579</v>
      </c>
      <c r="B144" s="177" t="s">
        <v>2580</v>
      </c>
      <c r="C144" s="173"/>
      <c r="D144" t="s">
        <v>2634</v>
      </c>
    </row>
    <row r="146" spans="1:4" x14ac:dyDescent="0.25">
      <c r="A146" s="42" t="s">
        <v>2571</v>
      </c>
      <c r="B146" s="175"/>
      <c r="C146" s="161"/>
      <c r="D146" s="161"/>
    </row>
    <row r="147" spans="1:4" x14ac:dyDescent="0.25">
      <c r="A147" s="9" t="s">
        <v>2567</v>
      </c>
      <c r="B147" s="176" t="s">
        <v>2568</v>
      </c>
      <c r="C147" s="9" t="s">
        <v>2569</v>
      </c>
      <c r="D147" s="9" t="s">
        <v>2570</v>
      </c>
    </row>
    <row r="148" spans="1:4" x14ac:dyDescent="0.25">
      <c r="A148" t="s">
        <v>2592</v>
      </c>
      <c r="B148" s="20" t="s">
        <v>2609</v>
      </c>
      <c r="C148" s="186"/>
      <c r="D148" t="s">
        <v>2273</v>
      </c>
    </row>
    <row r="149" spans="1:4" x14ac:dyDescent="0.25">
      <c r="A149" t="s">
        <v>2572</v>
      </c>
      <c r="B149" s="177" t="s">
        <v>2582</v>
      </c>
      <c r="C149" s="179"/>
      <c r="D149" t="s">
        <v>2275</v>
      </c>
    </row>
    <row r="150" spans="1:4" x14ac:dyDescent="0.25">
      <c r="A150" t="s">
        <v>2578</v>
      </c>
      <c r="B150" s="177" t="s">
        <v>2583</v>
      </c>
      <c r="C150" s="180"/>
      <c r="D150" t="s">
        <v>2274</v>
      </c>
    </row>
    <row r="151" spans="1:4" x14ac:dyDescent="0.25">
      <c r="A151" t="s">
        <v>2577</v>
      </c>
      <c r="B151" s="20" t="s">
        <v>2588</v>
      </c>
      <c r="C151" s="182"/>
      <c r="D151" t="s">
        <v>2574</v>
      </c>
    </row>
    <row r="152" spans="1:4" x14ac:dyDescent="0.25">
      <c r="A152" t="s">
        <v>2593</v>
      </c>
      <c r="B152" s="20" t="s">
        <v>2589</v>
      </c>
      <c r="C152" s="185"/>
      <c r="D152" t="s">
        <v>2575</v>
      </c>
    </row>
    <row r="153" spans="1:4" x14ac:dyDescent="0.25">
      <c r="A153" t="s">
        <v>2579</v>
      </c>
      <c r="B153" s="177" t="s">
        <v>2580</v>
      </c>
      <c r="C153" s="173"/>
      <c r="D153" t="s">
        <v>2276</v>
      </c>
    </row>
    <row r="154" spans="1:4" x14ac:dyDescent="0.25">
      <c r="A154" t="s">
        <v>2585</v>
      </c>
      <c r="B154" s="177" t="s">
        <v>2586</v>
      </c>
      <c r="C154" s="181"/>
      <c r="D154" t="s">
        <v>2584</v>
      </c>
    </row>
    <row r="156" spans="1:4" x14ac:dyDescent="0.25">
      <c r="A156" s="42" t="s">
        <v>2619</v>
      </c>
      <c r="B156" s="175"/>
      <c r="C156" s="161"/>
      <c r="D156" s="161"/>
    </row>
    <row r="157" spans="1:4" x14ac:dyDescent="0.25">
      <c r="A157" s="9" t="s">
        <v>2567</v>
      </c>
      <c r="B157" s="176" t="s">
        <v>2568</v>
      </c>
      <c r="C157" s="9" t="s">
        <v>2569</v>
      </c>
      <c r="D157" s="9" t="s">
        <v>2570</v>
      </c>
    </row>
    <row r="158" spans="1:4" x14ac:dyDescent="0.25">
      <c r="A158" t="s">
        <v>2578</v>
      </c>
      <c r="B158" s="177" t="s">
        <v>2583</v>
      </c>
      <c r="C158" s="180"/>
      <c r="D158" t="s">
        <v>148</v>
      </c>
    </row>
    <row r="159" spans="1:4" x14ac:dyDescent="0.25">
      <c r="A159" t="s">
        <v>2566</v>
      </c>
      <c r="B159" s="178" t="s">
        <v>2573</v>
      </c>
      <c r="C159" s="174"/>
      <c r="D159" t="s">
        <v>2621</v>
      </c>
    </row>
    <row r="160" spans="1:4" x14ac:dyDescent="0.25">
      <c r="A160" t="s">
        <v>2618</v>
      </c>
      <c r="B160" s="20" t="s">
        <v>2612</v>
      </c>
      <c r="C160" s="194"/>
      <c r="D160" t="s">
        <v>2628</v>
      </c>
    </row>
    <row r="161" spans="1:4" x14ac:dyDescent="0.25">
      <c r="A161" t="s">
        <v>2585</v>
      </c>
      <c r="B161" s="177" t="s">
        <v>2586</v>
      </c>
      <c r="C161" s="181"/>
      <c r="D161" t="s">
        <v>2622</v>
      </c>
    </row>
    <row r="162" spans="1:4" x14ac:dyDescent="0.25">
      <c r="A162" t="s">
        <v>2594</v>
      </c>
      <c r="B162" s="20" t="s">
        <v>2590</v>
      </c>
      <c r="C162" s="187"/>
      <c r="D162" t="s">
        <v>2623</v>
      </c>
    </row>
    <row r="163" spans="1:4" x14ac:dyDescent="0.25">
      <c r="A163" t="s">
        <v>2593</v>
      </c>
      <c r="B163" s="20" t="s">
        <v>2589</v>
      </c>
      <c r="C163" s="185"/>
      <c r="D163" t="s">
        <v>2624</v>
      </c>
    </row>
    <row r="164" spans="1:4" x14ac:dyDescent="0.25">
      <c r="A164" t="s">
        <v>2613</v>
      </c>
      <c r="B164" s="20" t="s">
        <v>2610</v>
      </c>
      <c r="C164" s="193"/>
      <c r="D164" t="s">
        <v>2625</v>
      </c>
    </row>
    <row r="165" spans="1:4" x14ac:dyDescent="0.25">
      <c r="A165" t="s">
        <v>2579</v>
      </c>
      <c r="B165" s="177" t="s">
        <v>2580</v>
      </c>
      <c r="C165" s="173"/>
      <c r="D165" t="s">
        <v>2629</v>
      </c>
    </row>
    <row r="166" spans="1:4" x14ac:dyDescent="0.25">
      <c r="A166" t="s">
        <v>2592</v>
      </c>
      <c r="B166" s="20" t="s">
        <v>2609</v>
      </c>
      <c r="C166" s="186"/>
      <c r="D166" t="s">
        <v>2388</v>
      </c>
    </row>
    <row r="167" spans="1:4" x14ac:dyDescent="0.25">
      <c r="A167" t="s">
        <v>2595</v>
      </c>
      <c r="B167" s="20" t="s">
        <v>2591</v>
      </c>
      <c r="C167" s="188"/>
      <c r="D167" t="s">
        <v>3254</v>
      </c>
    </row>
    <row r="168" spans="1:4" x14ac:dyDescent="0.25">
      <c r="A168" t="s">
        <v>2572</v>
      </c>
      <c r="B168" s="177" t="s">
        <v>2582</v>
      </c>
      <c r="C168" s="179"/>
      <c r="D168" t="s">
        <v>2620</v>
      </c>
    </row>
    <row r="170" spans="1:4" x14ac:dyDescent="0.25">
      <c r="A170" s="42" t="s">
        <v>2645</v>
      </c>
      <c r="B170" s="175"/>
      <c r="C170" s="161"/>
      <c r="D170" s="161"/>
    </row>
    <row r="171" spans="1:4" x14ac:dyDescent="0.25">
      <c r="A171" s="9" t="s">
        <v>2567</v>
      </c>
      <c r="B171" s="176" t="s">
        <v>2568</v>
      </c>
      <c r="C171" s="9" t="s">
        <v>2569</v>
      </c>
      <c r="D171" s="9" t="s">
        <v>2570</v>
      </c>
    </row>
    <row r="172" spans="1:4" x14ac:dyDescent="0.25">
      <c r="A172" t="s">
        <v>2572</v>
      </c>
      <c r="B172" s="177" t="s">
        <v>2582</v>
      </c>
      <c r="C172" s="179"/>
      <c r="D172" t="s">
        <v>2845</v>
      </c>
    </row>
    <row r="173" spans="1:4" x14ac:dyDescent="0.25">
      <c r="A173" t="s">
        <v>2578</v>
      </c>
      <c r="B173" s="177" t="s">
        <v>2583</v>
      </c>
      <c r="C173" s="180"/>
      <c r="D173" t="s">
        <v>3161</v>
      </c>
    </row>
    <row r="174" spans="1:4" x14ac:dyDescent="0.25">
      <c r="A174" t="s">
        <v>2577</v>
      </c>
      <c r="B174" s="20" t="s">
        <v>2588</v>
      </c>
      <c r="C174" s="182"/>
      <c r="D174" t="s">
        <v>3162</v>
      </c>
    </row>
    <row r="175" spans="1:4" x14ac:dyDescent="0.25">
      <c r="A175" t="s">
        <v>2614</v>
      </c>
      <c r="B175" s="20" t="s">
        <v>2608</v>
      </c>
      <c r="C175" s="191"/>
      <c r="D175" t="s">
        <v>3163</v>
      </c>
    </row>
    <row r="176" spans="1:4" x14ac:dyDescent="0.25">
      <c r="A176" t="s">
        <v>2615</v>
      </c>
      <c r="B176" s="20" t="s">
        <v>2415</v>
      </c>
      <c r="C176" s="190"/>
      <c r="D176" t="s">
        <v>3164</v>
      </c>
    </row>
    <row r="177" spans="1:4" x14ac:dyDescent="0.25">
      <c r="A177" t="s">
        <v>2585</v>
      </c>
      <c r="B177" s="177" t="s">
        <v>2586</v>
      </c>
      <c r="C177" s="181"/>
      <c r="D177" t="s">
        <v>3165</v>
      </c>
    </row>
    <row r="178" spans="1:4" x14ac:dyDescent="0.25">
      <c r="A178" t="s">
        <v>2594</v>
      </c>
      <c r="B178" s="20" t="s">
        <v>2590</v>
      </c>
      <c r="C178" s="187"/>
      <c r="D178" t="s">
        <v>3166</v>
      </c>
    </row>
    <row r="179" spans="1:4" x14ac:dyDescent="0.25">
      <c r="A179" t="s">
        <v>2579</v>
      </c>
      <c r="B179" s="177" t="s">
        <v>2580</v>
      </c>
      <c r="C179" s="173"/>
      <c r="D179" t="s">
        <v>3167</v>
      </c>
    </row>
    <row r="180" spans="1:4" x14ac:dyDescent="0.25">
      <c r="A180" t="s">
        <v>2592</v>
      </c>
      <c r="B180" s="20" t="s">
        <v>2609</v>
      </c>
      <c r="C180" s="186"/>
      <c r="D180" t="s">
        <v>2646</v>
      </c>
    </row>
    <row r="181" spans="1:4" x14ac:dyDescent="0.25">
      <c r="A181" t="s">
        <v>2617</v>
      </c>
      <c r="B181" s="20" t="s">
        <v>2611</v>
      </c>
      <c r="C181" s="192"/>
      <c r="D181" t="s">
        <v>3168</v>
      </c>
    </row>
    <row r="182" spans="1:4" x14ac:dyDescent="0.25">
      <c r="A182" t="s">
        <v>2660</v>
      </c>
      <c r="B182" s="177" t="s">
        <v>2662</v>
      </c>
      <c r="C182" s="195"/>
      <c r="D182" t="s">
        <v>3169</v>
      </c>
    </row>
    <row r="183" spans="1:4" x14ac:dyDescent="0.25">
      <c r="A183" t="s">
        <v>2613</v>
      </c>
      <c r="B183" s="20" t="s">
        <v>2610</v>
      </c>
      <c r="C183" s="193"/>
      <c r="D183" t="s">
        <v>3170</v>
      </c>
    </row>
    <row r="184" spans="1:4" x14ac:dyDescent="0.25">
      <c r="A184" t="s">
        <v>2566</v>
      </c>
      <c r="B184" s="178" t="s">
        <v>2573</v>
      </c>
      <c r="C184" s="174"/>
      <c r="D184" t="s">
        <v>2647</v>
      </c>
    </row>
    <row r="185" spans="1:4" x14ac:dyDescent="0.25">
      <c r="A185" t="s">
        <v>2593</v>
      </c>
      <c r="B185" s="20" t="s">
        <v>2589</v>
      </c>
      <c r="C185" s="185"/>
      <c r="D185" t="s">
        <v>3171</v>
      </c>
    </row>
    <row r="186" spans="1:4" x14ac:dyDescent="0.25">
      <c r="A186" t="s">
        <v>2661</v>
      </c>
      <c r="B186" s="177">
        <v>740000</v>
      </c>
      <c r="C186" s="196"/>
      <c r="D186" t="s">
        <v>3172</v>
      </c>
    </row>
    <row r="187" spans="1:4" x14ac:dyDescent="0.25">
      <c r="A187" t="s">
        <v>2595</v>
      </c>
      <c r="B187" s="20" t="s">
        <v>2591</v>
      </c>
      <c r="C187" s="188"/>
      <c r="D187" t="s">
        <v>3173</v>
      </c>
    </row>
    <row r="188" spans="1:4" x14ac:dyDescent="0.25">
      <c r="A188" t="s">
        <v>2602</v>
      </c>
      <c r="B188" s="20" t="s">
        <v>2601</v>
      </c>
      <c r="C188" s="189"/>
      <c r="D188" t="s">
        <v>3174</v>
      </c>
    </row>
    <row r="189" spans="1:4" x14ac:dyDescent="0.25">
      <c r="A189" t="s">
        <v>2618</v>
      </c>
      <c r="B189" s="20" t="s">
        <v>2612</v>
      </c>
      <c r="C189" s="194"/>
      <c r="D189" t="s">
        <v>3175</v>
      </c>
    </row>
    <row r="190" spans="1:4" x14ac:dyDescent="0.25">
      <c r="A190" t="s">
        <v>2576</v>
      </c>
      <c r="B190" s="177" t="s">
        <v>2581</v>
      </c>
      <c r="C190" s="183"/>
      <c r="D190" t="s">
        <v>3176</v>
      </c>
    </row>
    <row r="191" spans="1:4" x14ac:dyDescent="0.25">
      <c r="A191" t="s">
        <v>3188</v>
      </c>
      <c r="B191" s="217" t="s">
        <v>3181</v>
      </c>
      <c r="C191" s="216"/>
      <c r="D191" t="s">
        <v>3177</v>
      </c>
    </row>
    <row r="192" spans="1:4" x14ac:dyDescent="0.25">
      <c r="A192" t="s">
        <v>3185</v>
      </c>
      <c r="B192" s="177" t="s">
        <v>3182</v>
      </c>
      <c r="C192" s="218"/>
      <c r="D192" t="s">
        <v>3178</v>
      </c>
    </row>
    <row r="193" spans="1:4" x14ac:dyDescent="0.25">
      <c r="A193" t="s">
        <v>3186</v>
      </c>
      <c r="B193" t="s">
        <v>3183</v>
      </c>
      <c r="C193" s="219"/>
      <c r="D193" t="s">
        <v>3179</v>
      </c>
    </row>
    <row r="194" spans="1:4" x14ac:dyDescent="0.25">
      <c r="A194" t="s">
        <v>3187</v>
      </c>
      <c r="B194" s="17" t="s">
        <v>3184</v>
      </c>
      <c r="C194" s="220"/>
      <c r="D194" t="s">
        <v>3180</v>
      </c>
    </row>
    <row r="196" spans="1:4" x14ac:dyDescent="0.25">
      <c r="A196" s="42" t="s">
        <v>2648</v>
      </c>
      <c r="B196" s="175"/>
      <c r="C196" s="161"/>
      <c r="D196" s="161"/>
    </row>
    <row r="197" spans="1:4" x14ac:dyDescent="0.25">
      <c r="A197" s="9" t="s">
        <v>2567</v>
      </c>
      <c r="B197" s="176" t="s">
        <v>2568</v>
      </c>
      <c r="C197" s="9" t="s">
        <v>2569</v>
      </c>
      <c r="D197" s="9" t="s">
        <v>2570</v>
      </c>
    </row>
    <row r="198" spans="1:4" x14ac:dyDescent="0.25">
      <c r="A198" t="s">
        <v>2579</v>
      </c>
      <c r="B198" s="177" t="s">
        <v>2580</v>
      </c>
      <c r="C198" s="173"/>
      <c r="D198" t="s">
        <v>129</v>
      </c>
    </row>
    <row r="199" spans="1:4" x14ac:dyDescent="0.25">
      <c r="A199" t="s">
        <v>2585</v>
      </c>
      <c r="B199" s="177" t="s">
        <v>2586</v>
      </c>
      <c r="C199" s="181"/>
      <c r="D199" t="s">
        <v>128</v>
      </c>
    </row>
    <row r="200" spans="1:4" x14ac:dyDescent="0.25">
      <c r="A200" t="s">
        <v>2592</v>
      </c>
      <c r="B200" s="20" t="s">
        <v>2609</v>
      </c>
      <c r="C200" s="186"/>
      <c r="D200" t="s">
        <v>127</v>
      </c>
    </row>
    <row r="201" spans="1:4" x14ac:dyDescent="0.25">
      <c r="A201" t="s">
        <v>2593</v>
      </c>
      <c r="B201" s="20" t="s">
        <v>2589</v>
      </c>
      <c r="C201" s="185"/>
      <c r="D201" t="s">
        <v>125</v>
      </c>
    </row>
    <row r="202" spans="1:4" x14ac:dyDescent="0.25">
      <c r="A202" t="s">
        <v>2578</v>
      </c>
      <c r="B202" s="177" t="s">
        <v>2583</v>
      </c>
      <c r="C202" s="180"/>
      <c r="D202" t="s">
        <v>124</v>
      </c>
    </row>
    <row r="204" spans="1:4" x14ac:dyDescent="0.25">
      <c r="A204" s="42" t="s">
        <v>2649</v>
      </c>
      <c r="B204" s="175"/>
      <c r="C204" s="161"/>
      <c r="D204" s="161"/>
    </row>
    <row r="205" spans="1:4" x14ac:dyDescent="0.25">
      <c r="A205" s="9" t="s">
        <v>2567</v>
      </c>
      <c r="B205" s="176" t="s">
        <v>2568</v>
      </c>
      <c r="C205" s="9" t="s">
        <v>2569</v>
      </c>
      <c r="D205" s="9" t="s">
        <v>2570</v>
      </c>
    </row>
    <row r="206" spans="1:4" x14ac:dyDescent="0.25">
      <c r="A206" t="s">
        <v>2566</v>
      </c>
      <c r="B206" s="178" t="s">
        <v>2573</v>
      </c>
      <c r="C206" s="174"/>
      <c r="D206" t="s">
        <v>171</v>
      </c>
    </row>
    <row r="207" spans="1:4" x14ac:dyDescent="0.25">
      <c r="A207" t="s">
        <v>2585</v>
      </c>
      <c r="B207" s="177" t="s">
        <v>2586</v>
      </c>
      <c r="C207" s="181"/>
      <c r="D207" t="s">
        <v>295</v>
      </c>
    </row>
    <row r="208" spans="1:4" x14ac:dyDescent="0.25">
      <c r="A208" t="s">
        <v>2572</v>
      </c>
      <c r="B208" s="177" t="s">
        <v>2582</v>
      </c>
      <c r="C208" s="179"/>
      <c r="D208" t="s">
        <v>296</v>
      </c>
    </row>
    <row r="210" spans="1:4" x14ac:dyDescent="0.25">
      <c r="A210" s="42" t="s">
        <v>2690</v>
      </c>
      <c r="B210" s="175"/>
      <c r="C210" s="161"/>
      <c r="D210" s="161"/>
    </row>
    <row r="211" spans="1:4" x14ac:dyDescent="0.25">
      <c r="A211" s="9" t="s">
        <v>2567</v>
      </c>
      <c r="B211" s="176" t="s">
        <v>2568</v>
      </c>
      <c r="C211" s="9" t="s">
        <v>2569</v>
      </c>
      <c r="D211" s="9" t="s">
        <v>2570</v>
      </c>
    </row>
    <row r="212" spans="1:4" x14ac:dyDescent="0.25">
      <c r="A212" t="s">
        <v>2577</v>
      </c>
      <c r="B212" s="20" t="s">
        <v>2588</v>
      </c>
      <c r="C212" s="182"/>
      <c r="D212" t="s">
        <v>2528</v>
      </c>
    </row>
    <row r="213" spans="1:4" x14ac:dyDescent="0.25">
      <c r="A213" t="s">
        <v>2592</v>
      </c>
      <c r="B213" s="20" t="s">
        <v>2609</v>
      </c>
      <c r="C213" s="186"/>
      <c r="D213" t="s">
        <v>96</v>
      </c>
    </row>
    <row r="214" spans="1:4" x14ac:dyDescent="0.25">
      <c r="A214" t="s">
        <v>2578</v>
      </c>
      <c r="B214" s="177" t="s">
        <v>2583</v>
      </c>
      <c r="C214" s="180"/>
      <c r="D214" t="s">
        <v>90</v>
      </c>
    </row>
    <row r="215" spans="1:4" x14ac:dyDescent="0.25">
      <c r="A215" t="s">
        <v>2613</v>
      </c>
      <c r="B215" s="20" t="s">
        <v>2610</v>
      </c>
      <c r="C215" s="193"/>
      <c r="D215" t="s">
        <v>2691</v>
      </c>
    </row>
    <row r="216" spans="1:4" x14ac:dyDescent="0.25">
      <c r="A216" t="s">
        <v>2593</v>
      </c>
      <c r="B216" s="20" t="s">
        <v>2589</v>
      </c>
      <c r="C216" s="185"/>
      <c r="D216" t="s">
        <v>2692</v>
      </c>
    </row>
    <row r="217" spans="1:4" x14ac:dyDescent="0.25">
      <c r="A217" t="s">
        <v>2585</v>
      </c>
      <c r="B217" s="177" t="s">
        <v>2586</v>
      </c>
      <c r="C217" s="181"/>
      <c r="D217" t="s">
        <v>101</v>
      </c>
    </row>
    <row r="218" spans="1:4" x14ac:dyDescent="0.25">
      <c r="A218" t="s">
        <v>2594</v>
      </c>
      <c r="B218" s="20" t="s">
        <v>2590</v>
      </c>
      <c r="C218" s="187"/>
      <c r="D218" t="s">
        <v>100</v>
      </c>
    </row>
    <row r="219" spans="1:4" x14ac:dyDescent="0.25">
      <c r="A219" t="s">
        <v>2579</v>
      </c>
      <c r="B219" s="177" t="s">
        <v>2580</v>
      </c>
      <c r="C219" s="173"/>
      <c r="D219" t="s">
        <v>99</v>
      </c>
    </row>
    <row r="220" spans="1:4" x14ac:dyDescent="0.25">
      <c r="A220" t="s">
        <v>2572</v>
      </c>
      <c r="B220" s="177" t="s">
        <v>2582</v>
      </c>
      <c r="C220" s="179"/>
      <c r="D220" t="s">
        <v>98</v>
      </c>
    </row>
    <row r="222" spans="1:4" x14ac:dyDescent="0.25">
      <c r="A222" s="42" t="s">
        <v>2695</v>
      </c>
      <c r="B222" s="175"/>
      <c r="C222" s="161"/>
      <c r="D222" s="161"/>
    </row>
    <row r="223" spans="1:4" x14ac:dyDescent="0.25">
      <c r="A223" s="9" t="s">
        <v>2567</v>
      </c>
      <c r="B223" s="176" t="s">
        <v>2568</v>
      </c>
      <c r="C223" s="9" t="s">
        <v>2569</v>
      </c>
      <c r="D223" s="9" t="s">
        <v>2570</v>
      </c>
    </row>
    <row r="224" spans="1:4" x14ac:dyDescent="0.25">
      <c r="A224" t="s">
        <v>2577</v>
      </c>
      <c r="B224" s="20" t="s">
        <v>2588</v>
      </c>
      <c r="C224" s="182"/>
      <c r="D224" t="s">
        <v>2528</v>
      </c>
    </row>
    <row r="225" spans="1:4" x14ac:dyDescent="0.25">
      <c r="A225" t="s">
        <v>2595</v>
      </c>
      <c r="B225" s="20" t="s">
        <v>2591</v>
      </c>
      <c r="C225" s="188"/>
      <c r="D225" t="s">
        <v>2651</v>
      </c>
    </row>
    <row r="226" spans="1:4" x14ac:dyDescent="0.25">
      <c r="A226" t="s">
        <v>2585</v>
      </c>
      <c r="B226" s="177" t="s">
        <v>2586</v>
      </c>
      <c r="C226" s="181"/>
      <c r="D226" t="s">
        <v>95</v>
      </c>
    </row>
    <row r="227" spans="1:4" x14ac:dyDescent="0.25">
      <c r="A227" t="s">
        <v>2592</v>
      </c>
      <c r="B227" s="20" t="s">
        <v>2609</v>
      </c>
      <c r="C227" s="186"/>
      <c r="D227" t="s">
        <v>96</v>
      </c>
    </row>
    <row r="228" spans="1:4" x14ac:dyDescent="0.25">
      <c r="A228" t="s">
        <v>2578</v>
      </c>
      <c r="B228" s="177" t="s">
        <v>2583</v>
      </c>
      <c r="C228" s="180"/>
      <c r="D228" t="s">
        <v>90</v>
      </c>
    </row>
    <row r="229" spans="1:4" x14ac:dyDescent="0.25">
      <c r="A229" t="s">
        <v>2593</v>
      </c>
      <c r="B229" s="20" t="s">
        <v>2589</v>
      </c>
      <c r="C229" s="185"/>
      <c r="D229" t="s">
        <v>2693</v>
      </c>
    </row>
    <row r="230" spans="1:4" x14ac:dyDescent="0.25">
      <c r="A230" t="s">
        <v>2572</v>
      </c>
      <c r="B230" s="177" t="s">
        <v>2582</v>
      </c>
      <c r="C230" s="179"/>
      <c r="D230" t="s">
        <v>470</v>
      </c>
    </row>
    <row r="231" spans="1:4" x14ac:dyDescent="0.25">
      <c r="A231" t="s">
        <v>2660</v>
      </c>
      <c r="B231" s="177" t="s">
        <v>2662</v>
      </c>
      <c r="C231" s="195"/>
      <c r="D231" t="s">
        <v>2659</v>
      </c>
    </row>
    <row r="232" spans="1:4" x14ac:dyDescent="0.25">
      <c r="A232" t="s">
        <v>2661</v>
      </c>
      <c r="B232" s="177">
        <v>740000</v>
      </c>
      <c r="C232" s="196"/>
      <c r="D232" t="s">
        <v>2525</v>
      </c>
    </row>
    <row r="233" spans="1:4" x14ac:dyDescent="0.25">
      <c r="A233" t="s">
        <v>2579</v>
      </c>
      <c r="B233" s="177" t="s">
        <v>2580</v>
      </c>
      <c r="C233" s="173"/>
      <c r="D233" t="s">
        <v>2694</v>
      </c>
    </row>
    <row r="235" spans="1:4" x14ac:dyDescent="0.25">
      <c r="A235" s="42" t="s">
        <v>2696</v>
      </c>
      <c r="B235" s="175"/>
      <c r="C235" s="161"/>
      <c r="D235" s="161"/>
    </row>
    <row r="236" spans="1:4" x14ac:dyDescent="0.25">
      <c r="A236" s="9" t="s">
        <v>2567</v>
      </c>
      <c r="B236" s="176" t="s">
        <v>2568</v>
      </c>
      <c r="C236" s="9" t="s">
        <v>2569</v>
      </c>
      <c r="D236" s="9" t="s">
        <v>2570</v>
      </c>
    </row>
    <row r="237" spans="1:4" x14ac:dyDescent="0.25">
      <c r="A237" t="s">
        <v>2577</v>
      </c>
      <c r="B237" s="20" t="s">
        <v>2588</v>
      </c>
      <c r="C237" s="182"/>
      <c r="D237" t="s">
        <v>2528</v>
      </c>
    </row>
    <row r="238" spans="1:4" x14ac:dyDescent="0.25">
      <c r="A238" t="s">
        <v>2572</v>
      </c>
      <c r="B238" s="177" t="s">
        <v>2582</v>
      </c>
      <c r="C238" s="179"/>
      <c r="D238" t="s">
        <v>470</v>
      </c>
    </row>
    <row r="239" spans="1:4" x14ac:dyDescent="0.25">
      <c r="A239" t="s">
        <v>2595</v>
      </c>
      <c r="B239" s="20" t="s">
        <v>2591</v>
      </c>
      <c r="C239" s="188"/>
      <c r="D239" t="s">
        <v>2651</v>
      </c>
    </row>
    <row r="240" spans="1:4" x14ac:dyDescent="0.25">
      <c r="A240" t="s">
        <v>2585</v>
      </c>
      <c r="B240" s="177" t="s">
        <v>2586</v>
      </c>
      <c r="C240" s="181"/>
      <c r="D240" t="s">
        <v>95</v>
      </c>
    </row>
    <row r="241" spans="1:4" x14ac:dyDescent="0.25">
      <c r="A241" t="s">
        <v>2613</v>
      </c>
      <c r="B241" s="20" t="s">
        <v>2610</v>
      </c>
      <c r="C241" s="193"/>
      <c r="D241" t="s">
        <v>2689</v>
      </c>
    </row>
    <row r="242" spans="1:4" x14ac:dyDescent="0.25">
      <c r="A242" t="s">
        <v>2660</v>
      </c>
      <c r="B242" s="177" t="s">
        <v>2662</v>
      </c>
      <c r="C242" s="195"/>
      <c r="D242" t="s">
        <v>2659</v>
      </c>
    </row>
    <row r="243" spans="1:4" x14ac:dyDescent="0.25">
      <c r="A243" t="s">
        <v>2579</v>
      </c>
      <c r="B243" s="177" t="s">
        <v>2580</v>
      </c>
      <c r="C243" s="173"/>
      <c r="D243" t="s">
        <v>2694</v>
      </c>
    </row>
    <row r="244" spans="1:4" x14ac:dyDescent="0.25">
      <c r="A244" t="s">
        <v>2593</v>
      </c>
      <c r="B244" s="20" t="s">
        <v>2589</v>
      </c>
      <c r="C244" s="185"/>
      <c r="D244" t="s">
        <v>2693</v>
      </c>
    </row>
    <row r="245" spans="1:4" x14ac:dyDescent="0.25">
      <c r="A245" t="s">
        <v>2578</v>
      </c>
      <c r="B245" s="177" t="s">
        <v>2583</v>
      </c>
      <c r="C245" s="180"/>
      <c r="D245" t="s">
        <v>90</v>
      </c>
    </row>
    <row r="246" spans="1:4" x14ac:dyDescent="0.25">
      <c r="A246" t="s">
        <v>2592</v>
      </c>
      <c r="B246" s="20" t="s">
        <v>2609</v>
      </c>
      <c r="C246" s="186"/>
      <c r="D246" t="s">
        <v>96</v>
      </c>
    </row>
    <row r="248" spans="1:4" x14ac:dyDescent="0.25">
      <c r="A248" s="42" t="s">
        <v>2670</v>
      </c>
      <c r="B248" s="175"/>
      <c r="C248" s="161"/>
      <c r="D248" s="161"/>
    </row>
    <row r="249" spans="1:4" x14ac:dyDescent="0.25">
      <c r="A249" s="9" t="s">
        <v>2567</v>
      </c>
      <c r="B249" s="176" t="s">
        <v>2568</v>
      </c>
      <c r="C249" s="9" t="s">
        <v>2569</v>
      </c>
      <c r="D249" s="9" t="s">
        <v>2570</v>
      </c>
    </row>
    <row r="250" spans="1:4" x14ac:dyDescent="0.25">
      <c r="A250" t="s">
        <v>2577</v>
      </c>
      <c r="B250" s="20" t="s">
        <v>2588</v>
      </c>
      <c r="C250" s="182"/>
      <c r="D250" t="s">
        <v>460</v>
      </c>
    </row>
    <row r="251" spans="1:4" x14ac:dyDescent="0.25">
      <c r="A251" t="s">
        <v>2618</v>
      </c>
      <c r="B251" s="20" t="s">
        <v>2612</v>
      </c>
      <c r="C251" s="194"/>
      <c r="D251" t="s">
        <v>2650</v>
      </c>
    </row>
    <row r="252" spans="1:4" x14ac:dyDescent="0.25">
      <c r="A252" t="s">
        <v>2617</v>
      </c>
      <c r="B252" s="20" t="s">
        <v>2611</v>
      </c>
      <c r="C252" s="192"/>
      <c r="D252" t="s">
        <v>2527</v>
      </c>
    </row>
    <row r="253" spans="1:4" x14ac:dyDescent="0.25">
      <c r="A253" t="s">
        <v>2585</v>
      </c>
      <c r="B253" s="177" t="s">
        <v>2586</v>
      </c>
      <c r="C253" s="181"/>
      <c r="D253" t="s">
        <v>95</v>
      </c>
    </row>
    <row r="254" spans="1:4" x14ac:dyDescent="0.25">
      <c r="A254" t="s">
        <v>2592</v>
      </c>
      <c r="B254" s="20" t="s">
        <v>2609</v>
      </c>
      <c r="C254" s="186"/>
      <c r="D254" t="s">
        <v>2657</v>
      </c>
    </row>
    <row r="255" spans="1:4" x14ac:dyDescent="0.25">
      <c r="A255" t="s">
        <v>2613</v>
      </c>
      <c r="B255" s="20" t="s">
        <v>2610</v>
      </c>
      <c r="C255" s="193"/>
      <c r="D255" t="s">
        <v>2658</v>
      </c>
    </row>
    <row r="256" spans="1:4" x14ac:dyDescent="0.25">
      <c r="A256" t="s">
        <v>2566</v>
      </c>
      <c r="B256" s="178" t="s">
        <v>2573</v>
      </c>
      <c r="C256" s="174"/>
      <c r="D256" t="s">
        <v>92</v>
      </c>
    </row>
    <row r="257" spans="1:4" x14ac:dyDescent="0.25">
      <c r="A257" t="s">
        <v>2594</v>
      </c>
      <c r="B257" s="20" t="s">
        <v>2590</v>
      </c>
      <c r="C257" s="187"/>
      <c r="D257" t="s">
        <v>91</v>
      </c>
    </row>
    <row r="258" spans="1:4" x14ac:dyDescent="0.25">
      <c r="A258" t="s">
        <v>2579</v>
      </c>
      <c r="B258" s="177" t="s">
        <v>2580</v>
      </c>
      <c r="C258" s="173"/>
      <c r="D258" t="s">
        <v>2706</v>
      </c>
    </row>
    <row r="259" spans="1:4" x14ac:dyDescent="0.25">
      <c r="A259" t="s">
        <v>2578</v>
      </c>
      <c r="B259" s="177" t="s">
        <v>2583</v>
      </c>
      <c r="C259" s="180"/>
      <c r="D259" t="s">
        <v>90</v>
      </c>
    </row>
    <row r="260" spans="1:4" x14ac:dyDescent="0.25">
      <c r="A260" t="s">
        <v>2602</v>
      </c>
      <c r="B260" s="20" t="s">
        <v>2601</v>
      </c>
      <c r="C260" s="189"/>
      <c r="D260" t="s">
        <v>467</v>
      </c>
    </row>
    <row r="261" spans="1:4" x14ac:dyDescent="0.25">
      <c r="A261" t="s">
        <v>2572</v>
      </c>
      <c r="B261" s="177" t="s">
        <v>2582</v>
      </c>
      <c r="C261" s="179"/>
      <c r="D261" t="s">
        <v>470</v>
      </c>
    </row>
    <row r="262" spans="1:4" x14ac:dyDescent="0.25">
      <c r="A262" t="s">
        <v>2661</v>
      </c>
      <c r="B262" s="177">
        <v>740000</v>
      </c>
      <c r="C262" s="196"/>
      <c r="D262" t="s">
        <v>2525</v>
      </c>
    </row>
    <row r="263" spans="1:4" x14ac:dyDescent="0.25">
      <c r="B263"/>
    </row>
    <row r="264" spans="1:4" x14ac:dyDescent="0.25">
      <c r="A264" s="42" t="s">
        <v>2834</v>
      </c>
      <c r="B264" s="175"/>
      <c r="C264" s="161"/>
      <c r="D264" s="161"/>
    </row>
    <row r="265" spans="1:4" x14ac:dyDescent="0.25">
      <c r="A265" s="9" t="s">
        <v>2567</v>
      </c>
      <c r="B265" s="176" t="s">
        <v>2568</v>
      </c>
      <c r="C265" s="9" t="s">
        <v>2569</v>
      </c>
      <c r="D265" s="9" t="s">
        <v>2570</v>
      </c>
    </row>
    <row r="266" spans="1:4" x14ac:dyDescent="0.25">
      <c r="A266" t="s">
        <v>2577</v>
      </c>
      <c r="B266" s="20" t="s">
        <v>2588</v>
      </c>
      <c r="C266" s="182"/>
      <c r="D266" t="s">
        <v>2528</v>
      </c>
    </row>
    <row r="267" spans="1:4" x14ac:dyDescent="0.25">
      <c r="A267" t="s">
        <v>2592</v>
      </c>
      <c r="B267" s="20" t="s">
        <v>2609</v>
      </c>
      <c r="C267" s="186"/>
      <c r="D267" t="s">
        <v>96</v>
      </c>
    </row>
    <row r="268" spans="1:4" x14ac:dyDescent="0.25">
      <c r="A268" t="s">
        <v>2595</v>
      </c>
      <c r="B268" s="20" t="s">
        <v>2591</v>
      </c>
      <c r="C268" s="188"/>
      <c r="D268" t="s">
        <v>2651</v>
      </c>
    </row>
    <row r="269" spans="1:4" x14ac:dyDescent="0.25">
      <c r="A269" t="s">
        <v>2617</v>
      </c>
      <c r="B269" s="20" t="s">
        <v>2611</v>
      </c>
      <c r="C269" s="192"/>
      <c r="D269" t="s">
        <v>2527</v>
      </c>
    </row>
    <row r="270" spans="1:4" x14ac:dyDescent="0.25">
      <c r="A270" t="s">
        <v>2618</v>
      </c>
      <c r="B270" s="20" t="s">
        <v>2612</v>
      </c>
      <c r="C270" s="194"/>
      <c r="D270" t="s">
        <v>2650</v>
      </c>
    </row>
    <row r="271" spans="1:4" x14ac:dyDescent="0.25">
      <c r="A271" t="s">
        <v>2585</v>
      </c>
      <c r="B271" s="177" t="s">
        <v>2586</v>
      </c>
      <c r="C271" s="181"/>
      <c r="D271" t="s">
        <v>95</v>
      </c>
    </row>
    <row r="272" spans="1:4" x14ac:dyDescent="0.25">
      <c r="A272" t="s">
        <v>2594</v>
      </c>
      <c r="B272" s="20" t="s">
        <v>2590</v>
      </c>
      <c r="C272" s="187"/>
      <c r="D272" t="s">
        <v>2708</v>
      </c>
    </row>
    <row r="273" spans="1:4" x14ac:dyDescent="0.25">
      <c r="A273" t="s">
        <v>2572</v>
      </c>
      <c r="B273" s="177" t="s">
        <v>2582</v>
      </c>
      <c r="C273" s="179"/>
      <c r="D273" t="s">
        <v>2707</v>
      </c>
    </row>
    <row r="274" spans="1:4" x14ac:dyDescent="0.25">
      <c r="A274" t="s">
        <v>2578</v>
      </c>
      <c r="B274" s="177" t="s">
        <v>2583</v>
      </c>
      <c r="C274" s="180"/>
      <c r="D274" t="s">
        <v>90</v>
      </c>
    </row>
    <row r="275" spans="1:4" x14ac:dyDescent="0.25">
      <c r="A275" t="s">
        <v>2579</v>
      </c>
      <c r="B275" s="177" t="s">
        <v>2580</v>
      </c>
      <c r="C275" s="173"/>
      <c r="D275" t="s">
        <v>2706</v>
      </c>
    </row>
    <row r="276" spans="1:4" x14ac:dyDescent="0.25">
      <c r="A276" t="s">
        <v>2661</v>
      </c>
      <c r="B276" s="177">
        <v>740000</v>
      </c>
      <c r="C276" s="196"/>
      <c r="D276" t="s">
        <v>2525</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68" customWidth="1"/>
  </cols>
  <sheetData>
    <row r="1" spans="1:3" x14ac:dyDescent="0.25">
      <c r="A1" s="42" t="s">
        <v>73</v>
      </c>
      <c r="B1" s="42" t="s">
        <v>74</v>
      </c>
    </row>
    <row r="2" spans="1:3" ht="60" x14ac:dyDescent="0.25">
      <c r="A2" t="s">
        <v>143</v>
      </c>
      <c r="B2" t="s">
        <v>3033</v>
      </c>
      <c r="C2" s="208" t="s">
        <v>3044</v>
      </c>
    </row>
    <row r="3" spans="1:3" x14ac:dyDescent="0.25">
      <c r="A3" t="s">
        <v>3544</v>
      </c>
      <c r="B3" t="s">
        <v>3545</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5546875" defaultRowHeight="15" x14ac:dyDescent="0.25"/>
  <cols>
    <col min="1" max="1" width="49.42578125" style="1" customWidth="1"/>
    <col min="2" max="2" width="10.42578125" style="1" customWidth="1"/>
    <col min="3" max="3" width="12.85546875" style="1" customWidth="1"/>
    <col min="4" max="4" width="13.5703125" style="1" customWidth="1"/>
    <col min="5" max="5" width="20.5703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396" t="s">
        <v>504</v>
      </c>
      <c r="B2" s="396"/>
      <c r="C2" s="227"/>
      <c r="D2" s="227"/>
      <c r="E2" s="227"/>
      <c r="F2" s="227"/>
      <c r="G2" s="227"/>
      <c r="H2" s="49" t="s">
        <v>505</v>
      </c>
    </row>
    <row r="3" spans="1:8" ht="15.75" x14ac:dyDescent="0.25">
      <c r="A3" s="227" t="s">
        <v>750</v>
      </c>
      <c r="B3" s="227"/>
      <c r="C3" s="227"/>
      <c r="D3" s="227"/>
      <c r="E3" s="227"/>
      <c r="F3" s="227"/>
      <c r="G3" s="227"/>
      <c r="H3" s="49" t="s">
        <v>3422</v>
      </c>
    </row>
    <row r="4" spans="1:8" x14ac:dyDescent="0.25">
      <c r="A4" s="228"/>
      <c r="B4" s="228"/>
      <c r="C4" s="228"/>
      <c r="D4" s="228"/>
      <c r="E4" s="228"/>
      <c r="F4" s="228"/>
      <c r="G4" s="49"/>
      <c r="H4" s="49" t="s">
        <v>506</v>
      </c>
    </row>
    <row r="5" spans="1:8" x14ac:dyDescent="0.25">
      <c r="A5" s="228"/>
      <c r="B5" s="228"/>
      <c r="C5" s="228"/>
      <c r="D5" s="228"/>
      <c r="E5" s="228"/>
      <c r="F5" s="228"/>
      <c r="G5" s="228"/>
      <c r="H5" s="228"/>
    </row>
    <row r="6" spans="1:8" x14ac:dyDescent="0.25">
      <c r="A6" s="401" t="s">
        <v>507</v>
      </c>
      <c r="B6" s="292" t="s">
        <v>508</v>
      </c>
      <c r="C6" s="292" t="s">
        <v>509</v>
      </c>
      <c r="D6" s="292" t="s">
        <v>510</v>
      </c>
      <c r="E6" s="292" t="s">
        <v>511</v>
      </c>
      <c r="F6" s="292" t="s">
        <v>512</v>
      </c>
      <c r="G6" s="292" t="s">
        <v>513</v>
      </c>
      <c r="H6" s="292" t="s">
        <v>514</v>
      </c>
    </row>
    <row r="7" spans="1:8" ht="15.75" thickBot="1" x14ac:dyDescent="0.3">
      <c r="A7" s="402"/>
      <c r="B7" s="403" t="s">
        <v>515</v>
      </c>
      <c r="C7" s="404"/>
      <c r="D7" s="404"/>
      <c r="E7" s="404"/>
      <c r="F7" s="404"/>
      <c r="G7" s="404"/>
      <c r="H7" s="405"/>
    </row>
    <row r="8" spans="1:8" ht="15.75" thickTop="1" x14ac:dyDescent="0.25">
      <c r="A8" s="293" t="s">
        <v>516</v>
      </c>
      <c r="B8" s="294">
        <v>5932599.6289760331</v>
      </c>
      <c r="C8" s="294">
        <v>11733.375501038239</v>
      </c>
      <c r="D8" s="294">
        <v>256.12078517135075</v>
      </c>
      <c r="E8" s="294">
        <v>16601.736021301014</v>
      </c>
      <c r="F8" s="294">
        <v>64984.511311122282</v>
      </c>
      <c r="G8" s="294">
        <v>7190.5073165207414</v>
      </c>
      <c r="H8" s="294">
        <v>12364.091048770906</v>
      </c>
    </row>
    <row r="9" spans="1:8" x14ac:dyDescent="0.25">
      <c r="A9" s="295" t="s">
        <v>517</v>
      </c>
      <c r="B9" s="294">
        <v>5895355.24157112</v>
      </c>
      <c r="C9" s="294">
        <v>471.45668024581687</v>
      </c>
      <c r="D9" s="294">
        <v>256.02211621946361</v>
      </c>
      <c r="E9" s="294">
        <v>16392.841699559172</v>
      </c>
      <c r="F9" s="294">
        <v>64879.039506516223</v>
      </c>
      <c r="G9" s="294">
        <v>6834.5332094970663</v>
      </c>
      <c r="H9" s="294">
        <v>12298.979757295287</v>
      </c>
    </row>
    <row r="10" spans="1:8" x14ac:dyDescent="0.25">
      <c r="A10" s="296" t="s">
        <v>518</v>
      </c>
      <c r="B10" s="294">
        <v>2536779.2265180089</v>
      </c>
      <c r="C10" s="294">
        <v>38.041270916860228</v>
      </c>
      <c r="D10" s="294">
        <v>101.32393509195673</v>
      </c>
      <c r="E10" s="294">
        <v>3546.3367720364731</v>
      </c>
      <c r="F10" s="294">
        <v>794.66570664443441</v>
      </c>
      <c r="G10" s="294">
        <v>197.74109991391563</v>
      </c>
      <c r="H10" s="294">
        <v>9554.1507363760447</v>
      </c>
    </row>
    <row r="11" spans="1:8" x14ac:dyDescent="0.25">
      <c r="A11" s="297" t="s">
        <v>519</v>
      </c>
      <c r="B11" s="294">
        <v>2400057.4856406469</v>
      </c>
      <c r="C11" s="294">
        <v>34.823479419570468</v>
      </c>
      <c r="D11" s="294">
        <v>100.86538569159121</v>
      </c>
      <c r="E11" s="298">
        <v>3434.4290996747714</v>
      </c>
      <c r="F11" s="298">
        <v>581.83867235005948</v>
      </c>
      <c r="G11" s="298">
        <v>43.701395420034459</v>
      </c>
      <c r="H11" s="298">
        <v>9439.0432746602182</v>
      </c>
    </row>
    <row r="12" spans="1:8" x14ac:dyDescent="0.25">
      <c r="A12" s="297" t="s">
        <v>520</v>
      </c>
      <c r="B12" s="294">
        <v>89593.949221728457</v>
      </c>
      <c r="C12" s="294">
        <v>1.65477355037977</v>
      </c>
      <c r="D12" s="294">
        <v>0.25058877413691999</v>
      </c>
      <c r="E12" s="298">
        <v>111.9076723617019</v>
      </c>
      <c r="F12" s="298">
        <v>212.82703429437495</v>
      </c>
      <c r="G12" s="298">
        <v>154.03970449388117</v>
      </c>
      <c r="H12" s="298">
        <v>115.10746171582606</v>
      </c>
    </row>
    <row r="13" spans="1:8" x14ac:dyDescent="0.25">
      <c r="A13" s="297" t="s">
        <v>522</v>
      </c>
      <c r="B13" s="294">
        <v>47127.791655633242</v>
      </c>
      <c r="C13" s="294">
        <v>1.5630179469099901</v>
      </c>
      <c r="D13" s="294">
        <v>0.20796062622860001</v>
      </c>
      <c r="E13" s="298" t="s">
        <v>523</v>
      </c>
      <c r="F13" s="298" t="s">
        <v>523</v>
      </c>
      <c r="G13" s="298" t="s">
        <v>523</v>
      </c>
      <c r="H13" s="298" t="s">
        <v>523</v>
      </c>
    </row>
    <row r="14" spans="1:8" x14ac:dyDescent="0.25">
      <c r="A14" s="299" t="s">
        <v>524</v>
      </c>
      <c r="B14" s="294">
        <v>715881.23822130868</v>
      </c>
      <c r="C14" s="294">
        <v>66.332427151355944</v>
      </c>
      <c r="D14" s="294">
        <v>9.3750160318137894</v>
      </c>
      <c r="E14" s="294">
        <v>1515.3616266750041</v>
      </c>
      <c r="F14" s="294">
        <v>1044.8381666781022</v>
      </c>
      <c r="G14" s="294">
        <v>120.23413844415886</v>
      </c>
      <c r="H14" s="294">
        <v>1574.0871153371656</v>
      </c>
    </row>
    <row r="15" spans="1:8" x14ac:dyDescent="0.25">
      <c r="A15" s="297" t="s">
        <v>525</v>
      </c>
      <c r="B15" s="294">
        <v>14558.872168514019</v>
      </c>
      <c r="C15" s="294">
        <v>0.26506107425178999</v>
      </c>
      <c r="D15" s="294">
        <v>3.4431093875209998E-2</v>
      </c>
      <c r="E15" s="298" t="s">
        <v>523</v>
      </c>
      <c r="F15" s="298" t="s">
        <v>523</v>
      </c>
      <c r="G15" s="298" t="s">
        <v>523</v>
      </c>
      <c r="H15" s="298" t="s">
        <v>523</v>
      </c>
    </row>
    <row r="16" spans="1:8" x14ac:dyDescent="0.25">
      <c r="A16" s="297" t="s">
        <v>526</v>
      </c>
      <c r="B16" s="294">
        <v>4324.0266958123129</v>
      </c>
      <c r="C16" s="294">
        <v>0.21993490848121999</v>
      </c>
      <c r="D16" s="294">
        <v>3.1755858181610003E-2</v>
      </c>
      <c r="E16" s="298" t="s">
        <v>523</v>
      </c>
      <c r="F16" s="298" t="s">
        <v>523</v>
      </c>
      <c r="G16" s="298" t="s">
        <v>523</v>
      </c>
      <c r="H16" s="298" t="s">
        <v>523</v>
      </c>
    </row>
    <row r="17" spans="1:8" x14ac:dyDescent="0.25">
      <c r="A17" s="297" t="s">
        <v>527</v>
      </c>
      <c r="B17" s="294">
        <v>68062.59585493186</v>
      </c>
      <c r="C17" s="294">
        <v>2.1634295884067098</v>
      </c>
      <c r="D17" s="294">
        <v>0.32207738930322999</v>
      </c>
      <c r="E17" s="298" t="s">
        <v>523</v>
      </c>
      <c r="F17" s="298" t="s">
        <v>523</v>
      </c>
      <c r="G17" s="298" t="s">
        <v>523</v>
      </c>
      <c r="H17" s="298" t="s">
        <v>523</v>
      </c>
    </row>
    <row r="18" spans="1:8" x14ac:dyDescent="0.25">
      <c r="A18" s="297" t="s">
        <v>528</v>
      </c>
      <c r="B18" s="294">
        <v>42643.232056364206</v>
      </c>
      <c r="C18" s="294">
        <v>2.9129032519703002</v>
      </c>
      <c r="D18" s="294">
        <v>0.49111046929190999</v>
      </c>
      <c r="E18" s="298" t="s">
        <v>523</v>
      </c>
      <c r="F18" s="298" t="s">
        <v>523</v>
      </c>
      <c r="G18" s="298" t="s">
        <v>523</v>
      </c>
      <c r="H18" s="298" t="s">
        <v>523</v>
      </c>
    </row>
    <row r="19" spans="1:8" x14ac:dyDescent="0.25">
      <c r="A19" s="297" t="s">
        <v>529</v>
      </c>
      <c r="B19" s="294">
        <v>32687.652624332597</v>
      </c>
      <c r="C19" s="294">
        <v>2.1724960612470801</v>
      </c>
      <c r="D19" s="294">
        <v>0.32965613051379999</v>
      </c>
      <c r="E19" s="298" t="s">
        <v>523</v>
      </c>
      <c r="F19" s="298" t="s">
        <v>523</v>
      </c>
      <c r="G19" s="298" t="s">
        <v>523</v>
      </c>
      <c r="H19" s="298" t="s">
        <v>523</v>
      </c>
    </row>
    <row r="20" spans="1:8" x14ac:dyDescent="0.25">
      <c r="A20" s="297" t="s">
        <v>530</v>
      </c>
      <c r="B20" s="294">
        <v>38327.06069611937</v>
      </c>
      <c r="C20" s="294">
        <v>2.7616536525147199</v>
      </c>
      <c r="D20" s="294">
        <v>0.41262766327205003</v>
      </c>
      <c r="E20" s="298" t="s">
        <v>523</v>
      </c>
      <c r="F20" s="298" t="s">
        <v>523</v>
      </c>
      <c r="G20" s="298" t="s">
        <v>523</v>
      </c>
      <c r="H20" s="298" t="s">
        <v>523</v>
      </c>
    </row>
    <row r="21" spans="1:8" x14ac:dyDescent="0.25">
      <c r="A21" s="300" t="s">
        <v>3380</v>
      </c>
      <c r="B21" s="294">
        <v>515277.79812523432</v>
      </c>
      <c r="C21" s="294">
        <v>55.836948614484129</v>
      </c>
      <c r="D21" s="294">
        <v>7.7533574273759802</v>
      </c>
      <c r="E21" s="298">
        <v>1515.3616266750041</v>
      </c>
      <c r="F21" s="298">
        <v>1044.8381666781022</v>
      </c>
      <c r="G21" s="298">
        <v>120.23413844415886</v>
      </c>
      <c r="H21" s="298">
        <v>1574.0871153371656</v>
      </c>
    </row>
    <row r="22" spans="1:8" x14ac:dyDescent="0.25">
      <c r="A22" s="299" t="s">
        <v>531</v>
      </c>
      <c r="B22" s="294">
        <v>1831014.9512207536</v>
      </c>
      <c r="C22" s="294">
        <v>157.60957929075553</v>
      </c>
      <c r="D22" s="294">
        <v>138.66194983315438</v>
      </c>
      <c r="E22" s="294">
        <v>10294.630529494003</v>
      </c>
      <c r="F22" s="294">
        <v>58614.797849139453</v>
      </c>
      <c r="G22" s="294">
        <v>5723.5980346497408</v>
      </c>
      <c r="H22" s="294">
        <v>618.63077203361581</v>
      </c>
    </row>
    <row r="23" spans="1:8" x14ac:dyDescent="0.25">
      <c r="A23" s="297" t="s">
        <v>532</v>
      </c>
      <c r="B23" s="294">
        <v>171223.03700227189</v>
      </c>
      <c r="C23" s="294">
        <v>2.0771880881664</v>
      </c>
      <c r="D23" s="294">
        <v>5.2994341437007098</v>
      </c>
      <c r="E23" s="298">
        <v>40.811932568812999</v>
      </c>
      <c r="F23" s="298">
        <v>207.24271059858924</v>
      </c>
      <c r="G23" s="298">
        <v>20.972782413204179</v>
      </c>
      <c r="H23" s="298">
        <v>7.9863698191035404</v>
      </c>
    </row>
    <row r="24" spans="1:8" x14ac:dyDescent="0.25">
      <c r="A24" s="297" t="s">
        <v>533</v>
      </c>
      <c r="B24" s="294">
        <v>1543321.2357623461</v>
      </c>
      <c r="C24" s="294">
        <v>96.244370350390938</v>
      </c>
      <c r="D24" s="294">
        <v>107.93538834374699</v>
      </c>
      <c r="E24" s="298">
        <v>7564.0039070770663</v>
      </c>
      <c r="F24" s="298">
        <v>38851.488066997837</v>
      </c>
      <c r="G24" s="298">
        <v>3123.5335919534832</v>
      </c>
      <c r="H24" s="298">
        <v>155.69594484037685</v>
      </c>
    </row>
    <row r="25" spans="1:8" x14ac:dyDescent="0.25">
      <c r="A25" s="297" t="s">
        <v>534</v>
      </c>
      <c r="B25" s="294">
        <v>46055.912865416663</v>
      </c>
      <c r="C25" s="294">
        <v>3.5201759225</v>
      </c>
      <c r="D25" s="294">
        <v>1.1264562951999999</v>
      </c>
      <c r="E25" s="298">
        <v>504.06504986911966</v>
      </c>
      <c r="F25" s="298">
        <v>79.731529299018959</v>
      </c>
      <c r="G25" s="298">
        <v>38.628071801561717</v>
      </c>
      <c r="H25" s="298">
        <v>59.549191471448658</v>
      </c>
    </row>
    <row r="26" spans="1:8" x14ac:dyDescent="0.25">
      <c r="A26" s="297" t="s">
        <v>535</v>
      </c>
      <c r="B26" s="294">
        <v>38024.133926124283</v>
      </c>
      <c r="C26" s="294">
        <v>16.188389581899191</v>
      </c>
      <c r="D26" s="294">
        <v>0.73365765457023002</v>
      </c>
      <c r="E26" s="298">
        <v>564.78322714808633</v>
      </c>
      <c r="F26" s="298">
        <v>1625.6330147817607</v>
      </c>
      <c r="G26" s="298">
        <v>797.79002364334588</v>
      </c>
      <c r="H26" s="298">
        <v>168.62503652225149</v>
      </c>
    </row>
    <row r="27" spans="1:8" ht="15.75" thickBot="1" x14ac:dyDescent="0.3">
      <c r="A27" s="297" t="s">
        <v>536</v>
      </c>
      <c r="B27" s="294">
        <v>32390.631664594664</v>
      </c>
      <c r="C27" s="294">
        <v>39.579455347798998</v>
      </c>
      <c r="D27" s="294">
        <v>23.567013395936449</v>
      </c>
      <c r="E27" s="298">
        <v>1620.9664128309175</v>
      </c>
      <c r="F27" s="298">
        <v>17850.702527462247</v>
      </c>
      <c r="G27" s="298">
        <v>1742.6735648381459</v>
      </c>
      <c r="H27" s="298">
        <v>226.77422938043526</v>
      </c>
    </row>
    <row r="28" spans="1:8" ht="15.75" thickTop="1" x14ac:dyDescent="0.25">
      <c r="A28" s="301" t="s">
        <v>537</v>
      </c>
      <c r="B28" s="294">
        <v>586319.50932829198</v>
      </c>
      <c r="C28" s="294">
        <v>205.35377590972996</v>
      </c>
      <c r="D28" s="294">
        <v>4.1010308449579398</v>
      </c>
      <c r="E28" s="294">
        <v>908.26373148672474</v>
      </c>
      <c r="F28" s="294">
        <v>3021.6454373622296</v>
      </c>
      <c r="G28" s="294">
        <v>551.67725417600798</v>
      </c>
      <c r="H28" s="294">
        <v>527.57585355553215</v>
      </c>
    </row>
    <row r="29" spans="1:8" x14ac:dyDescent="0.25">
      <c r="A29" s="297" t="s">
        <v>538</v>
      </c>
      <c r="B29" s="294">
        <v>227130.37102570775</v>
      </c>
      <c r="C29" s="294">
        <v>43.127101050750518</v>
      </c>
      <c r="D29" s="294">
        <v>1.16099880972741</v>
      </c>
      <c r="E29" s="298">
        <v>490.17465541376572</v>
      </c>
      <c r="F29" s="298">
        <v>165.62633435353089</v>
      </c>
      <c r="G29" s="298">
        <v>33.353786412534873</v>
      </c>
      <c r="H29" s="298">
        <v>369.97578072655716</v>
      </c>
    </row>
    <row r="30" spans="1:8" x14ac:dyDescent="0.25">
      <c r="A30" s="297" t="s">
        <v>539</v>
      </c>
      <c r="B30" s="294">
        <v>358897.51072027022</v>
      </c>
      <c r="C30" s="294">
        <v>162.20807697148538</v>
      </c>
      <c r="D30" s="294">
        <v>2.9373316220328798</v>
      </c>
      <c r="E30" s="298">
        <v>418.08907607295907</v>
      </c>
      <c r="F30" s="298">
        <v>2856.0191030086989</v>
      </c>
      <c r="G30" s="298">
        <v>518.3234677634731</v>
      </c>
      <c r="H30" s="298">
        <v>157.60007282897502</v>
      </c>
    </row>
    <row r="31" spans="1:8" x14ac:dyDescent="0.25">
      <c r="A31" s="297" t="s">
        <v>540</v>
      </c>
      <c r="B31" s="294">
        <v>291.62758231404649</v>
      </c>
      <c r="C31" s="294">
        <v>1.8597887494070001E-2</v>
      </c>
      <c r="D31" s="294">
        <v>2.7004131976500001E-3</v>
      </c>
      <c r="E31" s="298" t="s">
        <v>523</v>
      </c>
      <c r="F31" s="298" t="s">
        <v>523</v>
      </c>
      <c r="G31" s="298" t="s">
        <v>523</v>
      </c>
      <c r="H31" s="298" t="s">
        <v>523</v>
      </c>
    </row>
    <row r="32" spans="1:8" x14ac:dyDescent="0.25">
      <c r="A32" s="299" t="s">
        <v>3381</v>
      </c>
      <c r="B32" s="294">
        <v>225360.31628275706</v>
      </c>
      <c r="C32" s="294">
        <v>4.1196269771152103</v>
      </c>
      <c r="D32" s="294">
        <v>2.5601844175807398</v>
      </c>
      <c r="E32" s="294">
        <v>128.24903986696705</v>
      </c>
      <c r="F32" s="294">
        <v>1403.092346692003</v>
      </c>
      <c r="G32" s="294">
        <v>241.28268231324299</v>
      </c>
      <c r="H32" s="294">
        <v>24.535279992929539</v>
      </c>
    </row>
    <row r="33" spans="1:8" x14ac:dyDescent="0.25">
      <c r="A33" s="297" t="s">
        <v>541</v>
      </c>
      <c r="B33" s="294">
        <v>197727.56395066719</v>
      </c>
      <c r="C33" s="294">
        <v>3.63136019854521</v>
      </c>
      <c r="D33" s="294">
        <v>1.7785747835824199</v>
      </c>
      <c r="E33" s="298">
        <v>128.24903986696705</v>
      </c>
      <c r="F33" s="298">
        <v>1403.092346692003</v>
      </c>
      <c r="G33" s="298">
        <v>241.28268231324299</v>
      </c>
      <c r="H33" s="298">
        <v>24.535279992929539</v>
      </c>
    </row>
    <row r="34" spans="1:8" x14ac:dyDescent="0.25">
      <c r="A34" s="297" t="s">
        <v>542</v>
      </c>
      <c r="B34" s="294">
        <v>27632.752332089869</v>
      </c>
      <c r="C34" s="294">
        <v>0.48826677857</v>
      </c>
      <c r="D34" s="294">
        <v>0.78160963399831995</v>
      </c>
      <c r="E34" s="298" t="s">
        <v>521</v>
      </c>
      <c r="F34" s="298" t="s">
        <v>521</v>
      </c>
      <c r="G34" s="298" t="s">
        <v>521</v>
      </c>
      <c r="H34" s="298" t="s">
        <v>521</v>
      </c>
    </row>
    <row r="35" spans="1:8" x14ac:dyDescent="0.25">
      <c r="A35" s="302" t="s">
        <v>543</v>
      </c>
      <c r="B35" s="294">
        <v>37244.387404913439</v>
      </c>
      <c r="C35" s="294">
        <v>11261.918820792424</v>
      </c>
      <c r="D35" s="294">
        <v>9.8668951887160003E-2</v>
      </c>
      <c r="E35" s="294">
        <v>208.89432174184356</v>
      </c>
      <c r="F35" s="294">
        <v>105.47180460606191</v>
      </c>
      <c r="G35" s="294">
        <v>355.97410702367489</v>
      </c>
      <c r="H35" s="294">
        <v>65.111291475618813</v>
      </c>
    </row>
    <row r="36" spans="1:8" x14ac:dyDescent="0.25">
      <c r="A36" s="299" t="s">
        <v>545</v>
      </c>
      <c r="B36" s="294" t="s">
        <v>3265</v>
      </c>
      <c r="C36" s="294">
        <v>2828.7193306107342</v>
      </c>
      <c r="D36" s="294" t="s">
        <v>521</v>
      </c>
      <c r="E36" s="294" t="s">
        <v>521</v>
      </c>
      <c r="F36" s="294" t="s">
        <v>521</v>
      </c>
      <c r="G36" s="294" t="s">
        <v>521</v>
      </c>
      <c r="H36" s="294" t="s">
        <v>521</v>
      </c>
    </row>
    <row r="37" spans="1:8" x14ac:dyDescent="0.25">
      <c r="A37" s="297" t="s">
        <v>547</v>
      </c>
      <c r="B37" s="294" t="s">
        <v>548</v>
      </c>
      <c r="C37" s="294">
        <v>2828.7193306107342</v>
      </c>
      <c r="D37" s="298" t="s">
        <v>521</v>
      </c>
      <c r="E37" s="298" t="s">
        <v>521</v>
      </c>
      <c r="F37" s="298" t="s">
        <v>521</v>
      </c>
      <c r="G37" s="298" t="s">
        <v>521</v>
      </c>
      <c r="H37" s="303" t="s">
        <v>195</v>
      </c>
    </row>
    <row r="38" spans="1:8" x14ac:dyDescent="0.25">
      <c r="A38" s="297" t="s">
        <v>549</v>
      </c>
      <c r="B38" s="294" t="s">
        <v>523</v>
      </c>
      <c r="C38" s="294" t="s">
        <v>523</v>
      </c>
      <c r="D38" s="298" t="s">
        <v>521</v>
      </c>
      <c r="E38" s="298" t="s">
        <v>521</v>
      </c>
      <c r="F38" s="298" t="s">
        <v>521</v>
      </c>
      <c r="G38" s="298" t="s">
        <v>521</v>
      </c>
      <c r="H38" s="298" t="s">
        <v>521</v>
      </c>
    </row>
    <row r="39" spans="1:8" x14ac:dyDescent="0.25">
      <c r="A39" s="297" t="s">
        <v>3382</v>
      </c>
      <c r="B39" s="294" t="s">
        <v>550</v>
      </c>
      <c r="C39" s="294" t="s">
        <v>550</v>
      </c>
      <c r="D39" s="298" t="s">
        <v>521</v>
      </c>
      <c r="E39" s="294" t="s">
        <v>521</v>
      </c>
      <c r="F39" s="294" t="s">
        <v>521</v>
      </c>
      <c r="G39" s="294" t="s">
        <v>521</v>
      </c>
      <c r="H39" s="294" t="s">
        <v>521</v>
      </c>
    </row>
    <row r="40" spans="1:8" x14ac:dyDescent="0.25">
      <c r="A40" s="299" t="s">
        <v>551</v>
      </c>
      <c r="B40" s="294">
        <v>37244.387404913439</v>
      </c>
      <c r="C40" s="294">
        <v>8433.1994901816888</v>
      </c>
      <c r="D40" s="294">
        <v>9.8668951887160003E-2</v>
      </c>
      <c r="E40" s="294">
        <v>208.89432174184356</v>
      </c>
      <c r="F40" s="294">
        <v>105.47180460606191</v>
      </c>
      <c r="G40" s="294">
        <v>355.97410702367489</v>
      </c>
      <c r="H40" s="294">
        <v>65.111291475618813</v>
      </c>
    </row>
    <row r="41" spans="1:8" x14ac:dyDescent="0.25">
      <c r="A41" s="297" t="s">
        <v>552</v>
      </c>
      <c r="B41" s="294">
        <v>12063.700405245312</v>
      </c>
      <c r="C41" s="294">
        <v>1817.0207526802458</v>
      </c>
      <c r="D41" s="294">
        <v>3.5386466609699997E-2</v>
      </c>
      <c r="E41" s="298" t="s">
        <v>523</v>
      </c>
      <c r="F41" s="298" t="s">
        <v>523</v>
      </c>
      <c r="G41" s="298" t="s">
        <v>523</v>
      </c>
      <c r="H41" s="298" t="s">
        <v>523</v>
      </c>
    </row>
    <row r="42" spans="1:8" x14ac:dyDescent="0.25">
      <c r="A42" s="297" t="s">
        <v>553</v>
      </c>
      <c r="B42" s="294">
        <v>25180.686999668131</v>
      </c>
      <c r="C42" s="294">
        <v>6616.1787375014428</v>
      </c>
      <c r="D42" s="303" t="s">
        <v>195</v>
      </c>
      <c r="E42" s="303" t="s">
        <v>195</v>
      </c>
      <c r="F42" s="303" t="s">
        <v>195</v>
      </c>
      <c r="G42" s="298" t="s">
        <v>523</v>
      </c>
      <c r="H42" s="298" t="s">
        <v>523</v>
      </c>
    </row>
    <row r="43" spans="1:8" x14ac:dyDescent="0.25">
      <c r="A43" s="297" t="s">
        <v>554</v>
      </c>
      <c r="B43" s="294" t="s">
        <v>523</v>
      </c>
      <c r="C43" s="294" t="s">
        <v>523</v>
      </c>
      <c r="D43" s="294">
        <v>6.3282485277459999E-2</v>
      </c>
      <c r="E43" s="298" t="s">
        <v>523</v>
      </c>
      <c r="F43" s="298" t="s">
        <v>523</v>
      </c>
      <c r="G43" s="298" t="s">
        <v>523</v>
      </c>
      <c r="H43" s="298" t="s">
        <v>523</v>
      </c>
    </row>
    <row r="44" spans="1:8" x14ac:dyDescent="0.25">
      <c r="A44" s="297" t="s">
        <v>3383</v>
      </c>
      <c r="B44" s="294" t="s">
        <v>550</v>
      </c>
      <c r="C44" s="294" t="s">
        <v>550</v>
      </c>
      <c r="D44" s="294" t="s">
        <v>550</v>
      </c>
      <c r="E44" s="294">
        <v>208.89432174184356</v>
      </c>
      <c r="F44" s="294">
        <v>105.47180460606191</v>
      </c>
      <c r="G44" s="294">
        <v>355.97410702367489</v>
      </c>
      <c r="H44" s="294">
        <v>65.111291475618813</v>
      </c>
    </row>
    <row r="45" spans="1:8" x14ac:dyDescent="0.25">
      <c r="A45" s="304" t="s">
        <v>3266</v>
      </c>
      <c r="B45" s="294" t="s">
        <v>555</v>
      </c>
      <c r="C45" s="303" t="s">
        <v>195</v>
      </c>
      <c r="D45" s="303" t="s">
        <v>195</v>
      </c>
      <c r="E45" s="303" t="s">
        <v>195</v>
      </c>
      <c r="F45" s="303" t="s">
        <v>195</v>
      </c>
      <c r="G45" s="303" t="s">
        <v>195</v>
      </c>
      <c r="H45" s="303" t="s">
        <v>195</v>
      </c>
    </row>
    <row r="46" spans="1:8" x14ac:dyDescent="0.25">
      <c r="A46" s="299" t="s">
        <v>3384</v>
      </c>
      <c r="B46" s="294" t="s">
        <v>523</v>
      </c>
      <c r="C46" s="303" t="s">
        <v>195</v>
      </c>
      <c r="D46" s="303" t="s">
        <v>195</v>
      </c>
      <c r="E46" s="303" t="s">
        <v>195</v>
      </c>
      <c r="F46" s="303" t="s">
        <v>195</v>
      </c>
      <c r="G46" s="303" t="s">
        <v>195</v>
      </c>
      <c r="H46" s="303" t="s">
        <v>195</v>
      </c>
    </row>
    <row r="47" spans="1:8" x14ac:dyDescent="0.25">
      <c r="A47" s="299" t="s">
        <v>556</v>
      </c>
      <c r="B47" s="294" t="s">
        <v>523</v>
      </c>
      <c r="C47" s="303" t="s">
        <v>195</v>
      </c>
      <c r="D47" s="303" t="s">
        <v>195</v>
      </c>
      <c r="E47" s="303" t="s">
        <v>195</v>
      </c>
      <c r="F47" s="303" t="s">
        <v>195</v>
      </c>
      <c r="G47" s="303" t="s">
        <v>195</v>
      </c>
      <c r="H47" s="303" t="s">
        <v>195</v>
      </c>
    </row>
    <row r="48" spans="1:8" x14ac:dyDescent="0.25">
      <c r="A48" s="296" t="s">
        <v>557</v>
      </c>
      <c r="B48" s="294" t="s">
        <v>555</v>
      </c>
      <c r="C48" s="303" t="s">
        <v>195</v>
      </c>
      <c r="D48" s="303" t="s">
        <v>195</v>
      </c>
      <c r="E48" s="303" t="s">
        <v>195</v>
      </c>
      <c r="F48" s="303" t="s">
        <v>195</v>
      </c>
      <c r="G48" s="303" t="s">
        <v>195</v>
      </c>
      <c r="H48" s="303" t="s">
        <v>195</v>
      </c>
    </row>
    <row r="49" spans="1:8" x14ac:dyDescent="0.25">
      <c r="A49" s="304" t="s">
        <v>3267</v>
      </c>
      <c r="B49" s="303" t="s">
        <v>195</v>
      </c>
      <c r="C49" s="303" t="s">
        <v>195</v>
      </c>
      <c r="D49" s="303" t="s">
        <v>195</v>
      </c>
      <c r="E49" s="303" t="s">
        <v>195</v>
      </c>
      <c r="F49" s="303" t="s">
        <v>195</v>
      </c>
      <c r="G49" s="303" t="s">
        <v>195</v>
      </c>
      <c r="H49" s="303" t="s">
        <v>195</v>
      </c>
    </row>
    <row r="50" spans="1:8" x14ac:dyDescent="0.25">
      <c r="A50" s="296" t="s">
        <v>558</v>
      </c>
      <c r="B50" s="294">
        <v>113232.30135064154</v>
      </c>
      <c r="C50" s="294">
        <v>5.2928930187330101</v>
      </c>
      <c r="D50" s="294">
        <v>3.2815608782569399</v>
      </c>
      <c r="E50" s="294">
        <v>1704.0134032501867</v>
      </c>
      <c r="F50" s="294">
        <v>132.66675861432418</v>
      </c>
      <c r="G50" s="294">
        <v>53.948263992089871</v>
      </c>
      <c r="H50" s="294" t="s">
        <v>548</v>
      </c>
    </row>
    <row r="51" spans="1:8" x14ac:dyDescent="0.25">
      <c r="A51" s="305" t="s">
        <v>559</v>
      </c>
      <c r="B51" s="294">
        <v>60125.445140869939</v>
      </c>
      <c r="C51" s="294" t="s">
        <v>583</v>
      </c>
      <c r="D51" s="294">
        <v>1.9373340798485601</v>
      </c>
      <c r="E51" s="298">
        <v>242.16675998106996</v>
      </c>
      <c r="F51" s="298">
        <v>100.74137215212509</v>
      </c>
      <c r="G51" s="298">
        <v>15.11120582281877</v>
      </c>
      <c r="H51" s="298" t="s">
        <v>548</v>
      </c>
    </row>
    <row r="52" spans="1:8" x14ac:dyDescent="0.25">
      <c r="A52" s="305" t="s">
        <v>560</v>
      </c>
      <c r="B52" s="294">
        <v>53106.856209771599</v>
      </c>
      <c r="C52" s="294">
        <v>5.2928930187330101</v>
      </c>
      <c r="D52" s="294">
        <v>1.34422679840838</v>
      </c>
      <c r="E52" s="298">
        <v>1461.8466432691168</v>
      </c>
      <c r="F52" s="298">
        <v>31.9253864621991</v>
      </c>
      <c r="G52" s="298">
        <v>38.837058169271103</v>
      </c>
      <c r="H52" s="298" t="s">
        <v>548</v>
      </c>
    </row>
    <row r="53" spans="1:8" x14ac:dyDescent="0.25">
      <c r="A53" s="296" t="s">
        <v>561</v>
      </c>
      <c r="B53" s="294" t="s">
        <v>523</v>
      </c>
      <c r="C53" s="294" t="s">
        <v>523</v>
      </c>
      <c r="D53" s="294" t="s">
        <v>523</v>
      </c>
      <c r="E53" s="298" t="s">
        <v>523</v>
      </c>
      <c r="F53" s="298" t="s">
        <v>523</v>
      </c>
      <c r="G53" s="298" t="s">
        <v>523</v>
      </c>
      <c r="H53" s="298" t="s">
        <v>548</v>
      </c>
    </row>
    <row r="54" spans="1:8" x14ac:dyDescent="0.25">
      <c r="A54" s="306" t="s">
        <v>3268</v>
      </c>
      <c r="B54" s="294">
        <v>230699.51036740557</v>
      </c>
      <c r="C54" s="303" t="s">
        <v>195</v>
      </c>
      <c r="D54" s="303" t="s">
        <v>195</v>
      </c>
      <c r="E54" s="303" t="s">
        <v>195</v>
      </c>
      <c r="F54" s="303" t="s">
        <v>195</v>
      </c>
      <c r="G54" s="303" t="s">
        <v>195</v>
      </c>
      <c r="H54" s="303" t="s">
        <v>195</v>
      </c>
    </row>
    <row r="55" spans="1:8" x14ac:dyDescent="0.25">
      <c r="A55" s="229" t="s">
        <v>3269</v>
      </c>
      <c r="B55" s="294" t="s">
        <v>583</v>
      </c>
      <c r="C55" s="303" t="s">
        <v>195</v>
      </c>
      <c r="D55" s="303" t="s">
        <v>195</v>
      </c>
      <c r="E55" s="303" t="s">
        <v>195</v>
      </c>
      <c r="F55" s="303" t="s">
        <v>195</v>
      </c>
      <c r="G55" s="303" t="s">
        <v>195</v>
      </c>
      <c r="H55" s="303" t="s">
        <v>195</v>
      </c>
    </row>
    <row r="56" spans="1:8" x14ac:dyDescent="0.25">
      <c r="A56" s="307" t="s">
        <v>562</v>
      </c>
      <c r="B56" s="298" t="s">
        <v>521</v>
      </c>
      <c r="C56" s="303" t="s">
        <v>195</v>
      </c>
      <c r="D56" s="303" t="s">
        <v>195</v>
      </c>
      <c r="E56" s="303" t="s">
        <v>195</v>
      </c>
      <c r="F56" s="303" t="s">
        <v>195</v>
      </c>
      <c r="G56" s="303" t="s">
        <v>195</v>
      </c>
      <c r="H56" s="303" t="s">
        <v>195</v>
      </c>
    </row>
    <row r="57" spans="1:8" x14ac:dyDescent="0.25">
      <c r="A57" s="307" t="s">
        <v>563</v>
      </c>
      <c r="B57" s="298" t="s">
        <v>521</v>
      </c>
      <c r="C57" s="303" t="s">
        <v>195</v>
      </c>
      <c r="D57" s="303" t="s">
        <v>195</v>
      </c>
      <c r="E57" s="303" t="s">
        <v>195</v>
      </c>
      <c r="F57" s="303" t="s">
        <v>195</v>
      </c>
      <c r="G57" s="303" t="s">
        <v>195</v>
      </c>
      <c r="H57" s="303" t="s">
        <v>195</v>
      </c>
    </row>
    <row r="58" spans="1:8" x14ac:dyDescent="0.25">
      <c r="C58" s="5"/>
      <c r="D58" s="5"/>
    </row>
    <row r="59" spans="1:8" x14ac:dyDescent="0.25">
      <c r="A59" s="50" t="s">
        <v>564</v>
      </c>
      <c r="B59" s="51">
        <f>B8+B50</f>
        <v>6045831.9303266751</v>
      </c>
      <c r="C59" s="51">
        <f t="shared" ref="C59:G59" si="0">C8+C50</f>
        <v>11738.668394056973</v>
      </c>
      <c r="D59" s="51">
        <f t="shared" si="0"/>
        <v>259.40234604960767</v>
      </c>
      <c r="E59" s="51">
        <f t="shared" si="0"/>
        <v>18305.749424551203</v>
      </c>
      <c r="F59" s="51">
        <f t="shared" si="0"/>
        <v>65117.178069736605</v>
      </c>
      <c r="G59" s="51">
        <f t="shared" si="0"/>
        <v>7244.4555805128311</v>
      </c>
      <c r="H59" s="51">
        <f>H8</f>
        <v>12364.091048770906</v>
      </c>
    </row>
    <row r="60" spans="1:8" x14ac:dyDescent="0.25">
      <c r="A60" s="50" t="s">
        <v>96</v>
      </c>
      <c r="B60" s="51">
        <f>B11</f>
        <v>2400057.4856406469</v>
      </c>
      <c r="C60" s="51">
        <f t="shared" ref="C60:H60" si="1">C11</f>
        <v>34.823479419570468</v>
      </c>
      <c r="D60" s="51">
        <f t="shared" si="1"/>
        <v>100.86538569159121</v>
      </c>
      <c r="E60" s="51">
        <f t="shared" si="1"/>
        <v>3434.4290996747714</v>
      </c>
      <c r="F60" s="51">
        <f t="shared" si="1"/>
        <v>581.83867235005948</v>
      </c>
      <c r="G60" s="51">
        <f t="shared" si="1"/>
        <v>43.701395420034459</v>
      </c>
      <c r="H60" s="51">
        <f t="shared" si="1"/>
        <v>9439.0432746602182</v>
      </c>
    </row>
    <row r="61" spans="1:8" x14ac:dyDescent="0.25">
      <c r="A61" s="50" t="s">
        <v>4</v>
      </c>
      <c r="B61" s="51">
        <f>SUM(B22,B50)-G293</f>
        <v>1911856.6209068005</v>
      </c>
      <c r="C61" s="51">
        <f t="shared" ref="C61:H61" si="2">SUM(C22,C50)</f>
        <v>162.90247230948853</v>
      </c>
      <c r="D61" s="51">
        <f t="shared" si="2"/>
        <v>141.94351071141131</v>
      </c>
      <c r="E61" s="51">
        <f t="shared" si="2"/>
        <v>11998.643932744189</v>
      </c>
      <c r="F61" s="51">
        <f t="shared" si="2"/>
        <v>58747.464607753776</v>
      </c>
      <c r="G61" s="51">
        <f t="shared" si="2"/>
        <v>5777.5462986418306</v>
      </c>
      <c r="H61" s="51">
        <f t="shared" si="2"/>
        <v>618.63077203361581</v>
      </c>
    </row>
    <row r="62" spans="1:8" x14ac:dyDescent="0.25">
      <c r="A62" s="50" t="s">
        <v>2475</v>
      </c>
      <c r="B62" s="51">
        <f>SUM(B29:B30)</f>
        <v>586027.88174597803</v>
      </c>
      <c r="C62" s="51">
        <f t="shared" ref="C62:H62" si="3">SUM(C29:C30)</f>
        <v>205.33517802223591</v>
      </c>
      <c r="D62" s="51">
        <f t="shared" si="3"/>
        <v>4.0983304317602895</v>
      </c>
      <c r="E62" s="51">
        <f t="shared" si="3"/>
        <v>908.26373148672474</v>
      </c>
      <c r="F62" s="51">
        <f t="shared" si="3"/>
        <v>3021.64543736223</v>
      </c>
      <c r="G62" s="51">
        <f t="shared" si="3"/>
        <v>551.67725417600798</v>
      </c>
      <c r="H62" s="51">
        <f t="shared" si="3"/>
        <v>527.57585355553215</v>
      </c>
    </row>
    <row r="63" spans="1:8" x14ac:dyDescent="0.25">
      <c r="A63" s="50" t="s">
        <v>9</v>
      </c>
      <c r="B63" s="51">
        <f>SUM(B12:B14,B35,B45,B32)+G293-G374</f>
        <v>1134885.2223943246</v>
      </c>
      <c r="C63" s="51">
        <f>SUM(C12:C14,C35,C45,C32)-H374</f>
        <v>11335.583471714261</v>
      </c>
      <c r="D63" s="51">
        <f>SUM(D12:D14,D35,D45,D32)-I374</f>
        <v>11.193742820309819</v>
      </c>
      <c r="E63" s="51">
        <f t="shared" ref="E63:H63" si="4">SUM(E12:E14,E35,E45,E32)</f>
        <v>1964.4126606455166</v>
      </c>
      <c r="F63" s="51">
        <f t="shared" si="4"/>
        <v>2766.2293522705422</v>
      </c>
      <c r="G63" s="51">
        <f t="shared" si="4"/>
        <v>871.53063227495795</v>
      </c>
      <c r="H63" s="51">
        <f t="shared" si="4"/>
        <v>1778.8411485215402</v>
      </c>
    </row>
    <row r="64" spans="1:8" x14ac:dyDescent="0.25">
      <c r="A64" s="50" t="s">
        <v>138</v>
      </c>
      <c r="B64" s="51">
        <f>B31</f>
        <v>291.62758231404649</v>
      </c>
      <c r="C64" s="51">
        <f t="shared" ref="C64:H64" si="5">C31</f>
        <v>1.8597887494070001E-2</v>
      </c>
      <c r="D64" s="51">
        <f t="shared" si="5"/>
        <v>2.7004131976500001E-3</v>
      </c>
      <c r="E64" s="51" t="str">
        <f t="shared" si="5"/>
        <v>IE</v>
      </c>
      <c r="F64" s="51" t="str">
        <f t="shared" si="5"/>
        <v>IE</v>
      </c>
      <c r="G64" s="51" t="str">
        <f t="shared" si="5"/>
        <v>IE</v>
      </c>
      <c r="H64" s="51" t="str">
        <f t="shared" si="5"/>
        <v>IE</v>
      </c>
    </row>
    <row r="65" spans="1:10" x14ac:dyDescent="0.25">
      <c r="A65" s="50" t="s">
        <v>3258</v>
      </c>
      <c r="B65" s="51">
        <f>G374</f>
        <v>12713.092056610814</v>
      </c>
      <c r="C65" s="51">
        <f t="shared" ref="C65:D65" si="6">H374</f>
        <v>5.1947039253499999E-3</v>
      </c>
      <c r="D65" s="51">
        <f t="shared" si="6"/>
        <v>1.29867598133739</v>
      </c>
      <c r="E65" s="51"/>
      <c r="F65" s="51"/>
      <c r="G65" s="51"/>
      <c r="H65" s="51"/>
    </row>
    <row r="66" spans="1:10" ht="60" x14ac:dyDescent="0.25">
      <c r="A66" s="1" t="s">
        <v>3259</v>
      </c>
      <c r="B66" s="5"/>
      <c r="C66" s="5"/>
      <c r="D66" s="5"/>
      <c r="E66" s="5"/>
      <c r="F66" s="5"/>
      <c r="G66" s="5"/>
      <c r="H66" s="5"/>
    </row>
    <row r="67" spans="1:10" ht="15.75" thickBot="1" x14ac:dyDescent="0.3">
      <c r="B67" s="83"/>
      <c r="C67" s="83"/>
      <c r="D67" s="83"/>
      <c r="E67" s="83"/>
      <c r="F67" s="83"/>
      <c r="G67" s="83"/>
      <c r="H67" s="83"/>
    </row>
    <row r="68" spans="1:10" ht="15.75" x14ac:dyDescent="0.25">
      <c r="A68" s="406" t="s">
        <v>565</v>
      </c>
      <c r="B68" s="407"/>
      <c r="C68" s="230"/>
      <c r="D68" s="230"/>
      <c r="E68" s="230"/>
      <c r="F68" s="230"/>
      <c r="G68" s="230"/>
      <c r="H68" s="230"/>
      <c r="I68" s="54"/>
      <c r="J68" s="49" t="s">
        <v>505</v>
      </c>
    </row>
    <row r="69" spans="1:10" ht="15.75" x14ac:dyDescent="0.25">
      <c r="A69" s="48" t="s">
        <v>566</v>
      </c>
      <c r="B69" s="52"/>
      <c r="C69" s="53"/>
      <c r="D69" s="53"/>
      <c r="E69" s="53"/>
      <c r="F69" s="53"/>
      <c r="G69" s="53"/>
      <c r="H69" s="53"/>
      <c r="I69" s="54"/>
      <c r="J69" s="49" t="s">
        <v>3422</v>
      </c>
    </row>
    <row r="70" spans="1:10" ht="15.75" x14ac:dyDescent="0.25">
      <c r="A70" s="48"/>
      <c r="B70" s="52"/>
      <c r="C70" s="53"/>
      <c r="D70" s="53"/>
      <c r="E70" s="53"/>
      <c r="F70" s="53"/>
      <c r="G70" s="53"/>
      <c r="H70" s="49"/>
      <c r="I70" s="54"/>
      <c r="J70" s="49" t="s">
        <v>506</v>
      </c>
    </row>
    <row r="71" spans="1:10" x14ac:dyDescent="0.25">
      <c r="A71" s="408" t="s">
        <v>507</v>
      </c>
      <c r="B71" s="411" t="s">
        <v>567</v>
      </c>
      <c r="C71" s="412"/>
      <c r="D71" s="411" t="s">
        <v>568</v>
      </c>
      <c r="E71" s="413"/>
      <c r="F71" s="414"/>
      <c r="G71" s="411" t="s">
        <v>569</v>
      </c>
      <c r="H71" s="415"/>
      <c r="I71" s="415"/>
      <c r="J71" s="412"/>
    </row>
    <row r="72" spans="1:10" x14ac:dyDescent="0.25">
      <c r="A72" s="409"/>
      <c r="B72" s="416" t="s">
        <v>570</v>
      </c>
      <c r="C72" s="417"/>
      <c r="D72" s="420" t="s">
        <v>571</v>
      </c>
      <c r="E72" s="416" t="s">
        <v>509</v>
      </c>
      <c r="F72" s="417" t="s">
        <v>510</v>
      </c>
      <c r="G72" s="420" t="s">
        <v>572</v>
      </c>
      <c r="H72" s="420" t="s">
        <v>509</v>
      </c>
      <c r="I72" s="420" t="s">
        <v>510</v>
      </c>
      <c r="J72" s="288" t="s">
        <v>508</v>
      </c>
    </row>
    <row r="73" spans="1:10" x14ac:dyDescent="0.25">
      <c r="A73" s="409"/>
      <c r="B73" s="418"/>
      <c r="C73" s="419"/>
      <c r="D73" s="421"/>
      <c r="E73" s="418"/>
      <c r="F73" s="419"/>
      <c r="G73" s="422"/>
      <c r="H73" s="421"/>
      <c r="I73" s="421"/>
      <c r="J73" s="288" t="s">
        <v>573</v>
      </c>
    </row>
    <row r="74" spans="1:10" ht="15.75" thickBot="1" x14ac:dyDescent="0.3">
      <c r="A74" s="410"/>
      <c r="B74" s="291" t="s">
        <v>574</v>
      </c>
      <c r="C74" s="55" t="s">
        <v>575</v>
      </c>
      <c r="D74" s="55" t="s">
        <v>576</v>
      </c>
      <c r="E74" s="399" t="s">
        <v>577</v>
      </c>
      <c r="F74" s="400"/>
      <c r="G74" s="399" t="s">
        <v>515</v>
      </c>
      <c r="H74" s="397"/>
      <c r="I74" s="397"/>
      <c r="J74" s="398"/>
    </row>
    <row r="75" spans="1:10" ht="15.75" thickTop="1" x14ac:dyDescent="0.25">
      <c r="A75" s="56" t="s">
        <v>578</v>
      </c>
      <c r="B75" s="308">
        <v>91137862.196821675</v>
      </c>
      <c r="C75" s="308" t="s">
        <v>579</v>
      </c>
      <c r="D75" s="303" t="s">
        <v>195</v>
      </c>
      <c r="E75" s="303" t="s">
        <v>195</v>
      </c>
      <c r="F75" s="303" t="s">
        <v>195</v>
      </c>
      <c r="G75" s="308">
        <v>5895355.24157112</v>
      </c>
      <c r="H75" s="308">
        <v>471.45668024581687</v>
      </c>
      <c r="I75" s="308">
        <v>256.02211621946361</v>
      </c>
      <c r="J75" s="308" t="s">
        <v>583</v>
      </c>
    </row>
    <row r="76" spans="1:10" x14ac:dyDescent="0.25">
      <c r="A76" s="309" t="s">
        <v>580</v>
      </c>
      <c r="B76" s="308">
        <v>41043265.44914683</v>
      </c>
      <c r="C76" s="308" t="s">
        <v>579</v>
      </c>
      <c r="D76" s="308">
        <v>62.84904662471471</v>
      </c>
      <c r="E76" s="308">
        <v>4.4582659657373203</v>
      </c>
      <c r="F76" s="308">
        <v>3.4887046842559699</v>
      </c>
      <c r="G76" s="308">
        <v>2579530.1038439716</v>
      </c>
      <c r="H76" s="308">
        <v>182.9817934746539</v>
      </c>
      <c r="I76" s="308">
        <v>143.18783242959987</v>
      </c>
      <c r="J76" s="308" t="s">
        <v>521</v>
      </c>
    </row>
    <row r="77" spans="1:10" x14ac:dyDescent="0.25">
      <c r="A77" s="309" t="s">
        <v>581</v>
      </c>
      <c r="B77" s="308">
        <v>23547856.46013758</v>
      </c>
      <c r="C77" s="308" t="s">
        <v>579</v>
      </c>
      <c r="D77" s="308">
        <v>90.390222007608685</v>
      </c>
      <c r="E77" s="308">
        <v>1.3293847084140999</v>
      </c>
      <c r="F77" s="308">
        <v>4.0838943275543604</v>
      </c>
      <c r="G77" s="308">
        <v>2128495.9732351382</v>
      </c>
      <c r="H77" s="308">
        <v>31.304160294037182</v>
      </c>
      <c r="I77" s="308">
        <v>96.166957423620119</v>
      </c>
      <c r="J77" s="308" t="s">
        <v>521</v>
      </c>
    </row>
    <row r="78" spans="1:10" x14ac:dyDescent="0.25">
      <c r="A78" s="309" t="s">
        <v>582</v>
      </c>
      <c r="B78" s="308">
        <v>23571618.577340122</v>
      </c>
      <c r="C78" s="308" t="s">
        <v>579</v>
      </c>
      <c r="D78" s="308">
        <v>49.812237156145379</v>
      </c>
      <c r="E78" s="308">
        <v>3.11233754212514</v>
      </c>
      <c r="F78" s="308">
        <v>0.33678108860792</v>
      </c>
      <c r="G78" s="308">
        <v>1174155.0547286684</v>
      </c>
      <c r="H78" s="308">
        <v>73.362833426910115</v>
      </c>
      <c r="I78" s="308">
        <v>7.9384753647272399</v>
      </c>
      <c r="J78" s="308" t="s">
        <v>521</v>
      </c>
    </row>
    <row r="79" spans="1:10" x14ac:dyDescent="0.25">
      <c r="A79" s="309" t="s">
        <v>3385</v>
      </c>
      <c r="B79" s="308">
        <v>354960.13390164654</v>
      </c>
      <c r="C79" s="308" t="s">
        <v>579</v>
      </c>
      <c r="D79" s="308">
        <v>37.1143362454117</v>
      </c>
      <c r="E79" s="308">
        <v>1.46346122542E-2</v>
      </c>
      <c r="F79" s="308">
        <v>3.6586530635500401</v>
      </c>
      <c r="G79" s="308">
        <v>13174.10976334207</v>
      </c>
      <c r="H79" s="308">
        <v>5.1947039253499999E-3</v>
      </c>
      <c r="I79" s="308">
        <v>1.29867598133739</v>
      </c>
      <c r="J79" s="308" t="s">
        <v>583</v>
      </c>
    </row>
    <row r="80" spans="1:10" x14ac:dyDescent="0.25">
      <c r="A80" s="309" t="s">
        <v>3386</v>
      </c>
      <c r="B80" s="308" t="s">
        <v>550</v>
      </c>
      <c r="C80" s="308" t="s">
        <v>579</v>
      </c>
      <c r="D80" s="308" t="s">
        <v>550</v>
      </c>
      <c r="E80" s="308" t="s">
        <v>550</v>
      </c>
      <c r="F80" s="308" t="s">
        <v>550</v>
      </c>
      <c r="G80" s="308" t="s">
        <v>550</v>
      </c>
      <c r="H80" s="308" t="s">
        <v>550</v>
      </c>
      <c r="I80" s="308" t="s">
        <v>550</v>
      </c>
      <c r="J80" s="308" t="s">
        <v>550</v>
      </c>
    </row>
    <row r="81" spans="1:10" x14ac:dyDescent="0.25">
      <c r="A81" s="309" t="s">
        <v>3387</v>
      </c>
      <c r="B81" s="308">
        <v>2620161.5762954974</v>
      </c>
      <c r="C81" s="308" t="s">
        <v>579</v>
      </c>
      <c r="D81" s="308">
        <v>88.047818292785962</v>
      </c>
      <c r="E81" s="308">
        <v>70.149375522924387</v>
      </c>
      <c r="F81" s="308">
        <v>2.8357697812987901</v>
      </c>
      <c r="G81" s="303" t="s">
        <v>195</v>
      </c>
      <c r="H81" s="308">
        <v>183.80269834629033</v>
      </c>
      <c r="I81" s="308">
        <v>7.4301750201789796</v>
      </c>
      <c r="J81" s="308" t="s">
        <v>521</v>
      </c>
    </row>
    <row r="82" spans="1:10" x14ac:dyDescent="0.25">
      <c r="A82" s="310" t="s">
        <v>584</v>
      </c>
      <c r="B82" s="308">
        <v>32389766.968968615</v>
      </c>
      <c r="C82" s="308" t="s">
        <v>579</v>
      </c>
      <c r="D82" s="303" t="s">
        <v>195</v>
      </c>
      <c r="E82" s="303" t="s">
        <v>195</v>
      </c>
      <c r="F82" s="303" t="s">
        <v>195</v>
      </c>
      <c r="G82" s="308">
        <v>2536779.2265180089</v>
      </c>
      <c r="H82" s="308">
        <v>38.041270916860228</v>
      </c>
      <c r="I82" s="308">
        <v>101.32393509195673</v>
      </c>
      <c r="J82" s="308" t="s">
        <v>583</v>
      </c>
    </row>
    <row r="83" spans="1:10" x14ac:dyDescent="0.25">
      <c r="A83" s="311" t="s">
        <v>580</v>
      </c>
      <c r="B83" s="308">
        <v>1341824.3940511984</v>
      </c>
      <c r="C83" s="308" t="s">
        <v>579</v>
      </c>
      <c r="D83" s="308">
        <v>75.791010443823595</v>
      </c>
      <c r="E83" s="308">
        <v>0.72442924400886</v>
      </c>
      <c r="F83" s="308">
        <v>0.32133945451558998</v>
      </c>
      <c r="G83" s="308">
        <v>101698.22666331165</v>
      </c>
      <c r="H83" s="308">
        <v>0.97205683137514998</v>
      </c>
      <c r="I83" s="308">
        <v>0.43118111884012</v>
      </c>
      <c r="J83" s="308" t="s">
        <v>521</v>
      </c>
    </row>
    <row r="84" spans="1:10" x14ac:dyDescent="0.25">
      <c r="A84" s="311" t="s">
        <v>581</v>
      </c>
      <c r="B84" s="308">
        <v>21970021.331539605</v>
      </c>
      <c r="C84" s="308" t="s">
        <v>579</v>
      </c>
      <c r="D84" s="308">
        <v>90.620563081369596</v>
      </c>
      <c r="E84" s="308">
        <v>0.73461217854264005</v>
      </c>
      <c r="F84" s="308">
        <v>4.2883790815637504</v>
      </c>
      <c r="G84" s="308">
        <v>1990935.7039738202</v>
      </c>
      <c r="H84" s="308">
        <v>16.139445232990571</v>
      </c>
      <c r="I84" s="308">
        <v>94.215779899683724</v>
      </c>
      <c r="J84" s="308" t="s">
        <v>521</v>
      </c>
    </row>
    <row r="85" spans="1:10" x14ac:dyDescent="0.25">
      <c r="A85" s="311" t="s">
        <v>582</v>
      </c>
      <c r="B85" s="308">
        <v>8829876.3098276611</v>
      </c>
      <c r="C85" s="308" t="s">
        <v>579</v>
      </c>
      <c r="D85" s="308">
        <v>50.248073994006518</v>
      </c>
      <c r="E85" s="308">
        <v>2.3689668073318502</v>
      </c>
      <c r="F85" s="308">
        <v>0.75481115226358997</v>
      </c>
      <c r="G85" s="308">
        <v>443684.27817414561</v>
      </c>
      <c r="H85" s="308">
        <v>20.9176838908276</v>
      </c>
      <c r="I85" s="308">
        <v>6.6648891117659703</v>
      </c>
      <c r="J85" s="308" t="s">
        <v>521</v>
      </c>
    </row>
    <row r="86" spans="1:10" x14ac:dyDescent="0.25">
      <c r="A86" s="311" t="s">
        <v>3385</v>
      </c>
      <c r="B86" s="308">
        <v>52888.087323471489</v>
      </c>
      <c r="C86" s="308" t="s">
        <v>579</v>
      </c>
      <c r="D86" s="308">
        <v>8.7168534553273496</v>
      </c>
      <c r="E86" s="308" t="s">
        <v>3270</v>
      </c>
      <c r="F86" s="308" t="s">
        <v>3270</v>
      </c>
      <c r="G86" s="308">
        <v>461.01770673125719</v>
      </c>
      <c r="H86" s="308" t="s">
        <v>3270</v>
      </c>
      <c r="I86" s="308" t="s">
        <v>3270</v>
      </c>
      <c r="J86" s="308" t="s">
        <v>583</v>
      </c>
    </row>
    <row r="87" spans="1:10" x14ac:dyDescent="0.25">
      <c r="A87" s="311" t="s">
        <v>3386</v>
      </c>
      <c r="B87" s="308" t="s">
        <v>550</v>
      </c>
      <c r="C87" s="308" t="s">
        <v>579</v>
      </c>
      <c r="D87" s="308" t="s">
        <v>550</v>
      </c>
      <c r="E87" s="308" t="s">
        <v>550</v>
      </c>
      <c r="F87" s="308" t="s">
        <v>550</v>
      </c>
      <c r="G87" s="308" t="s">
        <v>550</v>
      </c>
      <c r="H87" s="308" t="s">
        <v>550</v>
      </c>
      <c r="I87" s="308" t="s">
        <v>550</v>
      </c>
      <c r="J87" s="308" t="s">
        <v>550</v>
      </c>
    </row>
    <row r="88" spans="1:10" x14ac:dyDescent="0.25">
      <c r="A88" s="311" t="s">
        <v>3387</v>
      </c>
      <c r="B88" s="308">
        <v>195156.84622667928</v>
      </c>
      <c r="C88" s="308" t="s">
        <v>579</v>
      </c>
      <c r="D88" s="308">
        <v>97.735736802039924</v>
      </c>
      <c r="E88" s="308">
        <v>6.192435418265E-2</v>
      </c>
      <c r="F88" s="308">
        <v>6.192435418265E-2</v>
      </c>
      <c r="G88" s="308">
        <v>19073.798157926904</v>
      </c>
      <c r="H88" s="308">
        <v>1.2084961666909999E-2</v>
      </c>
      <c r="I88" s="308">
        <v>1.2084961666909999E-2</v>
      </c>
      <c r="J88" s="308" t="s">
        <v>521</v>
      </c>
    </row>
    <row r="89" spans="1:10" x14ac:dyDescent="0.25">
      <c r="A89" s="312" t="s">
        <v>3388</v>
      </c>
      <c r="B89" s="308">
        <v>29762022.261531696</v>
      </c>
      <c r="C89" s="308" t="s">
        <v>579</v>
      </c>
      <c r="D89" s="303" t="s">
        <v>195</v>
      </c>
      <c r="E89" s="303" t="s">
        <v>195</v>
      </c>
      <c r="F89" s="303" t="s">
        <v>195</v>
      </c>
      <c r="G89" s="308">
        <v>2400057.4856406469</v>
      </c>
      <c r="H89" s="308">
        <v>34.823479419570468</v>
      </c>
      <c r="I89" s="308">
        <v>100.86538569159121</v>
      </c>
      <c r="J89" s="308" t="s">
        <v>583</v>
      </c>
    </row>
    <row r="90" spans="1:10" x14ac:dyDescent="0.25">
      <c r="A90" s="311" t="s">
        <v>580</v>
      </c>
      <c r="B90" s="308">
        <v>1289345.7754762077</v>
      </c>
      <c r="C90" s="308" t="s">
        <v>579</v>
      </c>
      <c r="D90" s="308">
        <v>75.981710695644367</v>
      </c>
      <c r="E90" s="308">
        <v>0.66331306705496995</v>
      </c>
      <c r="F90" s="308">
        <v>0.25283307148143003</v>
      </c>
      <c r="G90" s="308">
        <v>97966.697698884454</v>
      </c>
      <c r="H90" s="308">
        <v>0.85523990082548995</v>
      </c>
      <c r="I90" s="308">
        <v>0.32598925261525002</v>
      </c>
      <c r="J90" s="308" t="s">
        <v>521</v>
      </c>
    </row>
    <row r="91" spans="1:10" x14ac:dyDescent="0.25">
      <c r="A91" s="311" t="s">
        <v>581</v>
      </c>
      <c r="B91" s="308">
        <v>21878947.484241422</v>
      </c>
      <c r="C91" s="308" t="s">
        <v>579</v>
      </c>
      <c r="D91" s="308">
        <v>90.624623010701626</v>
      </c>
      <c r="E91" s="308">
        <v>0.69812515865578995</v>
      </c>
      <c r="F91" s="308">
        <v>4.3002982540659396</v>
      </c>
      <c r="G91" s="308">
        <v>1982771.3676303178</v>
      </c>
      <c r="H91" s="308">
        <v>15.27424368365784</v>
      </c>
      <c r="I91" s="308">
        <v>94.085999667283815</v>
      </c>
      <c r="J91" s="308" t="s">
        <v>521</v>
      </c>
    </row>
    <row r="92" spans="1:10" x14ac:dyDescent="0.25">
      <c r="A92" s="311" t="s">
        <v>582</v>
      </c>
      <c r="B92" s="308">
        <v>6345684.0682639154</v>
      </c>
      <c r="C92" s="308" t="s">
        <v>579</v>
      </c>
      <c r="D92" s="308">
        <v>50.248073994006518</v>
      </c>
      <c r="E92" s="308">
        <v>2.9440341927598199</v>
      </c>
      <c r="F92" s="308">
        <v>1.01506972939916</v>
      </c>
      <c r="G92" s="308">
        <v>318858.40260471357</v>
      </c>
      <c r="H92" s="308">
        <v>18.681910873420229</v>
      </c>
      <c r="I92" s="308">
        <v>6.4413118100252298</v>
      </c>
      <c r="J92" s="308" t="s">
        <v>521</v>
      </c>
    </row>
    <row r="93" spans="1:10" x14ac:dyDescent="0.25">
      <c r="A93" s="311" t="s">
        <v>3385</v>
      </c>
      <c r="B93" s="308">
        <v>52888.087323471489</v>
      </c>
      <c r="C93" s="308" t="s">
        <v>579</v>
      </c>
      <c r="D93" s="308">
        <v>8.7168534553273496</v>
      </c>
      <c r="E93" s="308" t="s">
        <v>555</v>
      </c>
      <c r="F93" s="308" t="s">
        <v>555</v>
      </c>
      <c r="G93" s="308">
        <v>461.01770673125719</v>
      </c>
      <c r="H93" s="308" t="s">
        <v>555</v>
      </c>
      <c r="I93" s="308" t="s">
        <v>555</v>
      </c>
      <c r="J93" s="308" t="s">
        <v>521</v>
      </c>
    </row>
    <row r="94" spans="1:10" x14ac:dyDescent="0.25">
      <c r="A94" s="311" t="s">
        <v>3386</v>
      </c>
      <c r="B94" s="308" t="s">
        <v>550</v>
      </c>
      <c r="C94" s="308" t="s">
        <v>579</v>
      </c>
      <c r="D94" s="308" t="s">
        <v>550</v>
      </c>
      <c r="E94" s="308" t="s">
        <v>550</v>
      </c>
      <c r="F94" s="308" t="s">
        <v>550</v>
      </c>
      <c r="G94" s="308" t="s">
        <v>550</v>
      </c>
      <c r="H94" s="308" t="s">
        <v>550</v>
      </c>
      <c r="I94" s="308" t="s">
        <v>550</v>
      </c>
      <c r="J94" s="308" t="s">
        <v>550</v>
      </c>
    </row>
    <row r="95" spans="1:10" x14ac:dyDescent="0.25">
      <c r="A95" s="311" t="s">
        <v>3387</v>
      </c>
      <c r="B95" s="308">
        <v>195156.84622667928</v>
      </c>
      <c r="C95" s="308" t="s">
        <v>579</v>
      </c>
      <c r="D95" s="308">
        <v>97.735736802039924</v>
      </c>
      <c r="E95" s="308">
        <v>6.192435418265E-2</v>
      </c>
      <c r="F95" s="308">
        <v>6.192435418265E-2</v>
      </c>
      <c r="G95" s="308">
        <v>19073.798157926904</v>
      </c>
      <c r="H95" s="308">
        <v>1.2084961666909999E-2</v>
      </c>
      <c r="I95" s="308">
        <v>1.2084961666909999E-2</v>
      </c>
      <c r="J95" s="308" t="s">
        <v>521</v>
      </c>
    </row>
    <row r="96" spans="1:10" x14ac:dyDescent="0.25">
      <c r="A96" s="313" t="s">
        <v>585</v>
      </c>
      <c r="B96" s="308">
        <v>29762022.261531696</v>
      </c>
      <c r="C96" s="308" t="s">
        <v>579</v>
      </c>
      <c r="D96" s="303" t="s">
        <v>195</v>
      </c>
      <c r="E96" s="303" t="s">
        <v>195</v>
      </c>
      <c r="F96" s="303" t="s">
        <v>195</v>
      </c>
      <c r="G96" s="308">
        <v>2400057.4856406469</v>
      </c>
      <c r="H96" s="308">
        <v>34.823479419570468</v>
      </c>
      <c r="I96" s="308">
        <v>100.86538569159121</v>
      </c>
      <c r="J96" s="308" t="s">
        <v>583</v>
      </c>
    </row>
    <row r="97" spans="1:10" x14ac:dyDescent="0.25">
      <c r="A97" s="314" t="s">
        <v>586</v>
      </c>
      <c r="B97" s="298">
        <v>1289345.7754762077</v>
      </c>
      <c r="C97" s="308" t="s">
        <v>579</v>
      </c>
      <c r="D97" s="308">
        <v>75.981710695644367</v>
      </c>
      <c r="E97" s="308">
        <v>0.66331306705496995</v>
      </c>
      <c r="F97" s="308">
        <v>0.25283307148143003</v>
      </c>
      <c r="G97" s="298">
        <v>97966.697698884454</v>
      </c>
      <c r="H97" s="298">
        <v>0.85523990082548995</v>
      </c>
      <c r="I97" s="298">
        <v>0.32598925261525002</v>
      </c>
      <c r="J97" s="298" t="s">
        <v>521</v>
      </c>
    </row>
    <row r="98" spans="1:10" x14ac:dyDescent="0.25">
      <c r="A98" s="314" t="s">
        <v>587</v>
      </c>
      <c r="B98" s="298">
        <v>21878947.484241422</v>
      </c>
      <c r="C98" s="308" t="s">
        <v>579</v>
      </c>
      <c r="D98" s="308">
        <v>90.624623010701626</v>
      </c>
      <c r="E98" s="308">
        <v>0.69812515865578995</v>
      </c>
      <c r="F98" s="308">
        <v>4.3002982540659396</v>
      </c>
      <c r="G98" s="298">
        <v>1982771.3676303178</v>
      </c>
      <c r="H98" s="298">
        <v>15.27424368365784</v>
      </c>
      <c r="I98" s="298">
        <v>94.085999667283815</v>
      </c>
      <c r="J98" s="298" t="s">
        <v>521</v>
      </c>
    </row>
    <row r="99" spans="1:10" x14ac:dyDescent="0.25">
      <c r="A99" s="314" t="s">
        <v>588</v>
      </c>
      <c r="B99" s="298">
        <v>6345684.0682639154</v>
      </c>
      <c r="C99" s="308" t="s">
        <v>579</v>
      </c>
      <c r="D99" s="308">
        <v>50.248073994006518</v>
      </c>
      <c r="E99" s="308">
        <v>2.9440341927598199</v>
      </c>
      <c r="F99" s="308">
        <v>1.01506972939916</v>
      </c>
      <c r="G99" s="298">
        <v>318858.40260471357</v>
      </c>
      <c r="H99" s="298">
        <v>18.681910873420229</v>
      </c>
      <c r="I99" s="298">
        <v>6.4413118100252298</v>
      </c>
      <c r="J99" s="298" t="s">
        <v>521</v>
      </c>
    </row>
    <row r="100" spans="1:10" x14ac:dyDescent="0.25">
      <c r="A100" s="314" t="s">
        <v>589</v>
      </c>
      <c r="B100" s="298">
        <v>52888.087323471489</v>
      </c>
      <c r="C100" s="308" t="s">
        <v>579</v>
      </c>
      <c r="D100" s="308">
        <v>8.7168534553273496</v>
      </c>
      <c r="E100" s="308" t="s">
        <v>521</v>
      </c>
      <c r="F100" s="308" t="s">
        <v>521</v>
      </c>
      <c r="G100" s="298">
        <v>461.01770673125719</v>
      </c>
      <c r="H100" s="298" t="s">
        <v>521</v>
      </c>
      <c r="I100" s="298" t="s">
        <v>521</v>
      </c>
      <c r="J100" s="298" t="s">
        <v>521</v>
      </c>
    </row>
    <row r="101" spans="1:10" x14ac:dyDescent="0.25">
      <c r="A101" s="314" t="s">
        <v>590</v>
      </c>
      <c r="B101" s="298" t="s">
        <v>550</v>
      </c>
      <c r="C101" s="308" t="s">
        <v>579</v>
      </c>
      <c r="D101" s="308" t="s">
        <v>550</v>
      </c>
      <c r="E101" s="308" t="s">
        <v>550</v>
      </c>
      <c r="F101" s="308" t="s">
        <v>550</v>
      </c>
      <c r="G101" s="298" t="s">
        <v>550</v>
      </c>
      <c r="H101" s="298" t="s">
        <v>550</v>
      </c>
      <c r="I101" s="298" t="s">
        <v>550</v>
      </c>
      <c r="J101" s="298" t="s">
        <v>550</v>
      </c>
    </row>
    <row r="102" spans="1:10" x14ac:dyDescent="0.25">
      <c r="A102" s="314" t="s">
        <v>95</v>
      </c>
      <c r="B102" s="298">
        <v>195156.84622667928</v>
      </c>
      <c r="C102" s="308" t="s">
        <v>579</v>
      </c>
      <c r="D102" s="308">
        <v>97.735736802039924</v>
      </c>
      <c r="E102" s="308">
        <v>6.192435418265E-2</v>
      </c>
      <c r="F102" s="308">
        <v>6.192435418265E-2</v>
      </c>
      <c r="G102" s="298">
        <v>19073.798157926904</v>
      </c>
      <c r="H102" s="298">
        <v>1.2084961666909999E-2</v>
      </c>
      <c r="I102" s="298">
        <v>1.2084961666909999E-2</v>
      </c>
      <c r="J102" s="298" t="s">
        <v>521</v>
      </c>
    </row>
    <row r="103" spans="1:10" x14ac:dyDescent="0.25">
      <c r="A103" s="313" t="s">
        <v>591</v>
      </c>
      <c r="B103" s="308" t="s">
        <v>3271</v>
      </c>
      <c r="C103" s="308" t="s">
        <v>579</v>
      </c>
      <c r="D103" s="303" t="s">
        <v>195</v>
      </c>
      <c r="E103" s="303" t="s">
        <v>195</v>
      </c>
      <c r="F103" s="303" t="s">
        <v>195</v>
      </c>
      <c r="G103" s="308" t="s">
        <v>3271</v>
      </c>
      <c r="H103" s="308" t="s">
        <v>595</v>
      </c>
      <c r="I103" s="308" t="s">
        <v>595</v>
      </c>
      <c r="J103" s="308" t="s">
        <v>583</v>
      </c>
    </row>
    <row r="104" spans="1:10" x14ac:dyDescent="0.25">
      <c r="A104" s="314" t="s">
        <v>586</v>
      </c>
      <c r="B104" s="298" t="s">
        <v>523</v>
      </c>
      <c r="C104" s="308" t="s">
        <v>579</v>
      </c>
      <c r="D104" s="308" t="s">
        <v>555</v>
      </c>
      <c r="E104" s="308" t="s">
        <v>523</v>
      </c>
      <c r="F104" s="308" t="s">
        <v>523</v>
      </c>
      <c r="G104" s="298" t="s">
        <v>523</v>
      </c>
      <c r="H104" s="298" t="s">
        <v>523</v>
      </c>
      <c r="I104" s="298" t="s">
        <v>523</v>
      </c>
      <c r="J104" s="298" t="s">
        <v>521</v>
      </c>
    </row>
    <row r="105" spans="1:10" x14ac:dyDescent="0.25">
      <c r="A105" s="314" t="s">
        <v>587</v>
      </c>
      <c r="B105" s="298" t="s">
        <v>523</v>
      </c>
      <c r="C105" s="308" t="s">
        <v>579</v>
      </c>
      <c r="D105" s="308" t="s">
        <v>555</v>
      </c>
      <c r="E105" s="308" t="s">
        <v>523</v>
      </c>
      <c r="F105" s="308" t="s">
        <v>523</v>
      </c>
      <c r="G105" s="298" t="s">
        <v>523</v>
      </c>
      <c r="H105" s="298" t="s">
        <v>523</v>
      </c>
      <c r="I105" s="298" t="s">
        <v>523</v>
      </c>
      <c r="J105" s="298" t="s">
        <v>521</v>
      </c>
    </row>
    <row r="106" spans="1:10" x14ac:dyDescent="0.25">
      <c r="A106" s="314" t="s">
        <v>588</v>
      </c>
      <c r="B106" s="298" t="s">
        <v>523</v>
      </c>
      <c r="C106" s="308" t="s">
        <v>579</v>
      </c>
      <c r="D106" s="308" t="s">
        <v>555</v>
      </c>
      <c r="E106" s="308" t="s">
        <v>523</v>
      </c>
      <c r="F106" s="308" t="s">
        <v>523</v>
      </c>
      <c r="G106" s="298" t="s">
        <v>523</v>
      </c>
      <c r="H106" s="298" t="s">
        <v>523</v>
      </c>
      <c r="I106" s="298" t="s">
        <v>523</v>
      </c>
      <c r="J106" s="298" t="s">
        <v>521</v>
      </c>
    </row>
    <row r="107" spans="1:10" x14ac:dyDescent="0.25">
      <c r="A107" s="314" t="s">
        <v>589</v>
      </c>
      <c r="B107" s="298" t="s">
        <v>523</v>
      </c>
      <c r="C107" s="308" t="s">
        <v>579</v>
      </c>
      <c r="D107" s="308" t="s">
        <v>555</v>
      </c>
      <c r="E107" s="308" t="s">
        <v>523</v>
      </c>
      <c r="F107" s="308" t="s">
        <v>523</v>
      </c>
      <c r="G107" s="298" t="s">
        <v>523</v>
      </c>
      <c r="H107" s="298" t="s">
        <v>523</v>
      </c>
      <c r="I107" s="298" t="s">
        <v>523</v>
      </c>
      <c r="J107" s="298" t="s">
        <v>521</v>
      </c>
    </row>
    <row r="108" spans="1:10" x14ac:dyDescent="0.25">
      <c r="A108" s="314" t="s">
        <v>590</v>
      </c>
      <c r="B108" s="298" t="s">
        <v>550</v>
      </c>
      <c r="C108" s="308" t="s">
        <v>579</v>
      </c>
      <c r="D108" s="308" t="s">
        <v>550</v>
      </c>
      <c r="E108" s="308" t="s">
        <v>550</v>
      </c>
      <c r="F108" s="308" t="s">
        <v>550</v>
      </c>
      <c r="G108" s="298" t="s">
        <v>550</v>
      </c>
      <c r="H108" s="298" t="s">
        <v>550</v>
      </c>
      <c r="I108" s="298" t="s">
        <v>550</v>
      </c>
      <c r="J108" s="298" t="s">
        <v>550</v>
      </c>
    </row>
    <row r="109" spans="1:10" x14ac:dyDescent="0.25">
      <c r="A109" s="314" t="s">
        <v>95</v>
      </c>
      <c r="B109" s="298" t="s">
        <v>523</v>
      </c>
      <c r="C109" s="308" t="s">
        <v>579</v>
      </c>
      <c r="D109" s="308" t="s">
        <v>555</v>
      </c>
      <c r="E109" s="308" t="s">
        <v>523</v>
      </c>
      <c r="F109" s="308" t="s">
        <v>523</v>
      </c>
      <c r="G109" s="298" t="s">
        <v>523</v>
      </c>
      <c r="H109" s="298" t="s">
        <v>523</v>
      </c>
      <c r="I109" s="298" t="s">
        <v>523</v>
      </c>
      <c r="J109" s="298" t="s">
        <v>521</v>
      </c>
    </row>
    <row r="110" spans="1:10" x14ac:dyDescent="0.25">
      <c r="A110" s="313" t="s">
        <v>592</v>
      </c>
      <c r="B110" s="308" t="s">
        <v>3271</v>
      </c>
      <c r="C110" s="308" t="s">
        <v>579</v>
      </c>
      <c r="D110" s="303" t="s">
        <v>195</v>
      </c>
      <c r="E110" s="303" t="s">
        <v>195</v>
      </c>
      <c r="F110" s="303" t="s">
        <v>195</v>
      </c>
      <c r="G110" s="308" t="s">
        <v>595</v>
      </c>
      <c r="H110" s="308" t="s">
        <v>3271</v>
      </c>
      <c r="I110" s="308" t="s">
        <v>595</v>
      </c>
      <c r="J110" s="308" t="s">
        <v>583</v>
      </c>
    </row>
    <row r="111" spans="1:10" x14ac:dyDescent="0.25">
      <c r="A111" s="314" t="s">
        <v>586</v>
      </c>
      <c r="B111" s="298" t="s">
        <v>523</v>
      </c>
      <c r="C111" s="308" t="s">
        <v>579</v>
      </c>
      <c r="D111" s="308" t="s">
        <v>555</v>
      </c>
      <c r="E111" s="308" t="s">
        <v>523</v>
      </c>
      <c r="F111" s="308" t="s">
        <v>523</v>
      </c>
      <c r="G111" s="298" t="s">
        <v>523</v>
      </c>
      <c r="H111" s="298" t="s">
        <v>523</v>
      </c>
      <c r="I111" s="298" t="s">
        <v>523</v>
      </c>
      <c r="J111" s="298" t="s">
        <v>521</v>
      </c>
    </row>
    <row r="112" spans="1:10" x14ac:dyDescent="0.25">
      <c r="A112" s="314" t="s">
        <v>587</v>
      </c>
      <c r="B112" s="298" t="s">
        <v>523</v>
      </c>
      <c r="C112" s="308" t="s">
        <v>579</v>
      </c>
      <c r="D112" s="308" t="s">
        <v>555</v>
      </c>
      <c r="E112" s="308" t="s">
        <v>523</v>
      </c>
      <c r="F112" s="308" t="s">
        <v>523</v>
      </c>
      <c r="G112" s="298" t="s">
        <v>523</v>
      </c>
      <c r="H112" s="298" t="s">
        <v>523</v>
      </c>
      <c r="I112" s="298" t="s">
        <v>523</v>
      </c>
      <c r="J112" s="298" t="s">
        <v>521</v>
      </c>
    </row>
    <row r="113" spans="1:10" x14ac:dyDescent="0.25">
      <c r="A113" s="314" t="s">
        <v>588</v>
      </c>
      <c r="B113" s="298" t="s">
        <v>523</v>
      </c>
      <c r="C113" s="308" t="s">
        <v>579</v>
      </c>
      <c r="D113" s="308" t="s">
        <v>555</v>
      </c>
      <c r="E113" s="308" t="s">
        <v>523</v>
      </c>
      <c r="F113" s="308" t="s">
        <v>523</v>
      </c>
      <c r="G113" s="298" t="s">
        <v>523</v>
      </c>
      <c r="H113" s="298" t="s">
        <v>523</v>
      </c>
      <c r="I113" s="298" t="s">
        <v>523</v>
      </c>
      <c r="J113" s="298" t="s">
        <v>521</v>
      </c>
    </row>
    <row r="114" spans="1:10" x14ac:dyDescent="0.25">
      <c r="A114" s="314" t="s">
        <v>589</v>
      </c>
      <c r="B114" s="298" t="s">
        <v>523</v>
      </c>
      <c r="C114" s="308" t="s">
        <v>579</v>
      </c>
      <c r="D114" s="308" t="s">
        <v>555</v>
      </c>
      <c r="E114" s="308" t="s">
        <v>523</v>
      </c>
      <c r="F114" s="308" t="s">
        <v>523</v>
      </c>
      <c r="G114" s="298" t="s">
        <v>523</v>
      </c>
      <c r="H114" s="298" t="s">
        <v>523</v>
      </c>
      <c r="I114" s="298" t="s">
        <v>523</v>
      </c>
      <c r="J114" s="298" t="s">
        <v>521</v>
      </c>
    </row>
    <row r="115" spans="1:10" x14ac:dyDescent="0.25">
      <c r="A115" s="314" t="s">
        <v>590</v>
      </c>
      <c r="B115" s="298" t="s">
        <v>550</v>
      </c>
      <c r="C115" s="308" t="s">
        <v>579</v>
      </c>
      <c r="D115" s="308" t="s">
        <v>550</v>
      </c>
      <c r="E115" s="308" t="s">
        <v>550</v>
      </c>
      <c r="F115" s="308" t="s">
        <v>550</v>
      </c>
      <c r="G115" s="298" t="s">
        <v>550</v>
      </c>
      <c r="H115" s="298" t="s">
        <v>550</v>
      </c>
      <c r="I115" s="298" t="s">
        <v>550</v>
      </c>
      <c r="J115" s="298" t="s">
        <v>550</v>
      </c>
    </row>
    <row r="116" spans="1:10" x14ac:dyDescent="0.25">
      <c r="A116" s="314" t="s">
        <v>95</v>
      </c>
      <c r="B116" s="298" t="s">
        <v>523</v>
      </c>
      <c r="C116" s="308" t="s">
        <v>579</v>
      </c>
      <c r="D116" s="308" t="s">
        <v>555</v>
      </c>
      <c r="E116" s="308" t="s">
        <v>523</v>
      </c>
      <c r="F116" s="308" t="s">
        <v>523</v>
      </c>
      <c r="G116" s="298" t="s">
        <v>523</v>
      </c>
      <c r="H116" s="298" t="s">
        <v>523</v>
      </c>
      <c r="I116" s="298" t="s">
        <v>523</v>
      </c>
      <c r="J116" s="298" t="s">
        <v>521</v>
      </c>
    </row>
    <row r="117" spans="1:10" x14ac:dyDescent="0.25">
      <c r="A117" s="315" t="s">
        <v>520</v>
      </c>
      <c r="B117" s="308">
        <v>1762804.2815129245</v>
      </c>
      <c r="C117" s="308" t="s">
        <v>579</v>
      </c>
      <c r="D117" s="303" t="s">
        <v>195</v>
      </c>
      <c r="E117" s="303" t="s">
        <v>195</v>
      </c>
      <c r="F117" s="303" t="s">
        <v>195</v>
      </c>
      <c r="G117" s="308">
        <v>89593.949221728457</v>
      </c>
      <c r="H117" s="308">
        <v>1.65477355037977</v>
      </c>
      <c r="I117" s="308">
        <v>0.25058877413691999</v>
      </c>
      <c r="J117" s="308" t="s">
        <v>583</v>
      </c>
    </row>
    <row r="118" spans="1:10" x14ac:dyDescent="0.25">
      <c r="A118" s="311" t="s">
        <v>580</v>
      </c>
      <c r="B118" s="298">
        <v>47606.342155162827</v>
      </c>
      <c r="C118" s="308" t="s">
        <v>579</v>
      </c>
      <c r="D118" s="308">
        <v>71.105701059850205</v>
      </c>
      <c r="E118" s="308">
        <v>2.22599096016092</v>
      </c>
      <c r="F118" s="308">
        <v>2.0044709460968599</v>
      </c>
      <c r="G118" s="298">
        <v>3385.0823338379528</v>
      </c>
      <c r="H118" s="298">
        <v>0.10597128728372</v>
      </c>
      <c r="I118" s="298">
        <v>9.5425529699969994E-2</v>
      </c>
      <c r="J118" s="298" t="s">
        <v>521</v>
      </c>
    </row>
    <row r="119" spans="1:10" x14ac:dyDescent="0.25">
      <c r="A119" s="311" t="s">
        <v>581</v>
      </c>
      <c r="B119" s="298">
        <v>595.8276365188334</v>
      </c>
      <c r="C119" s="308" t="s">
        <v>579</v>
      </c>
      <c r="D119" s="308">
        <v>89.645233903118736</v>
      </c>
      <c r="E119" s="308">
        <v>9.5000000000018208</v>
      </c>
      <c r="F119" s="308">
        <v>1.42500000000111</v>
      </c>
      <c r="G119" s="298">
        <v>53.413107841673231</v>
      </c>
      <c r="H119" s="298">
        <v>5.6603625469299999E-3</v>
      </c>
      <c r="I119" s="298">
        <v>8.4905438204000002E-4</v>
      </c>
      <c r="J119" s="298" t="s">
        <v>521</v>
      </c>
    </row>
    <row r="120" spans="1:10" x14ac:dyDescent="0.25">
      <c r="A120" s="311" t="s">
        <v>582</v>
      </c>
      <c r="B120" s="298">
        <v>1714602.1117212428</v>
      </c>
      <c r="C120" s="308" t="s">
        <v>579</v>
      </c>
      <c r="D120" s="308">
        <v>50.248073994006511</v>
      </c>
      <c r="E120" s="308">
        <v>0.9</v>
      </c>
      <c r="F120" s="308">
        <v>0.09</v>
      </c>
      <c r="G120" s="298">
        <v>86155.453780048832</v>
      </c>
      <c r="H120" s="298">
        <v>1.54314190054912</v>
      </c>
      <c r="I120" s="298">
        <v>0.15431419005491001</v>
      </c>
      <c r="J120" s="298" t="s">
        <v>521</v>
      </c>
    </row>
    <row r="121" spans="1:10" x14ac:dyDescent="0.25">
      <c r="A121" s="311" t="s">
        <v>3385</v>
      </c>
      <c r="B121" s="298" t="s">
        <v>550</v>
      </c>
      <c r="C121" s="308" t="s">
        <v>579</v>
      </c>
      <c r="D121" s="308" t="s">
        <v>550</v>
      </c>
      <c r="E121" s="308" t="s">
        <v>550</v>
      </c>
      <c r="F121" s="308" t="s">
        <v>550</v>
      </c>
      <c r="G121" s="298" t="s">
        <v>550</v>
      </c>
      <c r="H121" s="298" t="s">
        <v>550</v>
      </c>
      <c r="I121" s="298" t="s">
        <v>550</v>
      </c>
      <c r="J121" s="298" t="s">
        <v>550</v>
      </c>
    </row>
    <row r="122" spans="1:10" x14ac:dyDescent="0.25">
      <c r="A122" s="311" t="s">
        <v>3386</v>
      </c>
      <c r="B122" s="298" t="s">
        <v>550</v>
      </c>
      <c r="C122" s="308" t="s">
        <v>579</v>
      </c>
      <c r="D122" s="308" t="s">
        <v>550</v>
      </c>
      <c r="E122" s="308" t="s">
        <v>550</v>
      </c>
      <c r="F122" s="308" t="s">
        <v>550</v>
      </c>
      <c r="G122" s="298" t="s">
        <v>550</v>
      </c>
      <c r="H122" s="298" t="s">
        <v>550</v>
      </c>
      <c r="I122" s="298" t="s">
        <v>550</v>
      </c>
      <c r="J122" s="298" t="s">
        <v>550</v>
      </c>
    </row>
    <row r="123" spans="1:10" x14ac:dyDescent="0.25">
      <c r="A123" s="311" t="s">
        <v>3387</v>
      </c>
      <c r="B123" s="298" t="s">
        <v>523</v>
      </c>
      <c r="C123" s="308" t="s">
        <v>579</v>
      </c>
      <c r="D123" s="308" t="s">
        <v>555</v>
      </c>
      <c r="E123" s="308" t="s">
        <v>523</v>
      </c>
      <c r="F123" s="308" t="s">
        <v>523</v>
      </c>
      <c r="G123" s="298" t="s">
        <v>523</v>
      </c>
      <c r="H123" s="298" t="s">
        <v>523</v>
      </c>
      <c r="I123" s="298" t="s">
        <v>523</v>
      </c>
      <c r="J123" s="298" t="s">
        <v>521</v>
      </c>
    </row>
    <row r="124" spans="1:10" x14ac:dyDescent="0.25">
      <c r="A124" s="316" t="s">
        <v>3389</v>
      </c>
      <c r="B124" s="308">
        <v>864940.42592399509</v>
      </c>
      <c r="C124" s="308" t="s">
        <v>579</v>
      </c>
      <c r="D124" s="303" t="s">
        <v>195</v>
      </c>
      <c r="E124" s="303" t="s">
        <v>195</v>
      </c>
      <c r="F124" s="303" t="s">
        <v>195</v>
      </c>
      <c r="G124" s="308">
        <v>47127.791655633242</v>
      </c>
      <c r="H124" s="308">
        <v>1.5630179469099901</v>
      </c>
      <c r="I124" s="308">
        <v>0.20796062622860001</v>
      </c>
      <c r="J124" s="308" t="s">
        <v>583</v>
      </c>
    </row>
    <row r="125" spans="1:10" x14ac:dyDescent="0.25">
      <c r="A125" s="309" t="s">
        <v>580</v>
      </c>
      <c r="B125" s="308">
        <v>4872.2764198279274</v>
      </c>
      <c r="C125" s="308" t="s">
        <v>579</v>
      </c>
      <c r="D125" s="308">
        <v>71.105701059850205</v>
      </c>
      <c r="E125" s="308">
        <v>2.2259909601604702</v>
      </c>
      <c r="F125" s="308">
        <v>2.0044709460972898</v>
      </c>
      <c r="G125" s="308">
        <v>346.44663058924181</v>
      </c>
      <c r="H125" s="308">
        <v>1.0845643265939999E-2</v>
      </c>
      <c r="I125" s="308">
        <v>9.7663365249000007E-3</v>
      </c>
      <c r="J125" s="308" t="s">
        <v>521</v>
      </c>
    </row>
    <row r="126" spans="1:10" x14ac:dyDescent="0.25">
      <c r="A126" s="309" t="s">
        <v>581</v>
      </c>
      <c r="B126" s="308">
        <v>90478.019661663464</v>
      </c>
      <c r="C126" s="308" t="s">
        <v>579</v>
      </c>
      <c r="D126" s="308">
        <v>89.645233903118736</v>
      </c>
      <c r="E126" s="308">
        <v>9.4999999999999698</v>
      </c>
      <c r="F126" s="308">
        <v>1.425</v>
      </c>
      <c r="G126" s="308">
        <v>8110.9232356607972</v>
      </c>
      <c r="H126" s="308">
        <v>0.85954118678580005</v>
      </c>
      <c r="I126" s="308">
        <v>0.12893117801786999</v>
      </c>
      <c r="J126" s="308" t="s">
        <v>521</v>
      </c>
    </row>
    <row r="127" spans="1:10" x14ac:dyDescent="0.25">
      <c r="A127" s="309" t="s">
        <v>582</v>
      </c>
      <c r="B127" s="308">
        <v>769590.12984250369</v>
      </c>
      <c r="C127" s="308" t="s">
        <v>579</v>
      </c>
      <c r="D127" s="308">
        <v>50.248073994006511</v>
      </c>
      <c r="E127" s="308">
        <v>0.9</v>
      </c>
      <c r="F127" s="308">
        <v>9.0000000000010003E-2</v>
      </c>
      <c r="G127" s="308">
        <v>38670.421789383203</v>
      </c>
      <c r="H127" s="308">
        <v>0.69263111685824996</v>
      </c>
      <c r="I127" s="308">
        <v>6.9263111685830006E-2</v>
      </c>
      <c r="J127" s="308" t="s">
        <v>521</v>
      </c>
    </row>
    <row r="128" spans="1:10" x14ac:dyDescent="0.25">
      <c r="A128" s="309" t="s">
        <v>3385</v>
      </c>
      <c r="B128" s="308" t="s">
        <v>550</v>
      </c>
      <c r="C128" s="308" t="s">
        <v>579</v>
      </c>
      <c r="D128" s="308" t="s">
        <v>550</v>
      </c>
      <c r="E128" s="308" t="s">
        <v>550</v>
      </c>
      <c r="F128" s="308" t="s">
        <v>550</v>
      </c>
      <c r="G128" s="308" t="s">
        <v>550</v>
      </c>
      <c r="H128" s="308" t="s">
        <v>550</v>
      </c>
      <c r="I128" s="308" t="s">
        <v>550</v>
      </c>
      <c r="J128" s="308" t="s">
        <v>550</v>
      </c>
    </row>
    <row r="129" spans="1:10" x14ac:dyDescent="0.25">
      <c r="A129" s="309" t="s">
        <v>3386</v>
      </c>
      <c r="B129" s="308" t="s">
        <v>550</v>
      </c>
      <c r="C129" s="308" t="s">
        <v>579</v>
      </c>
      <c r="D129" s="308" t="s">
        <v>550</v>
      </c>
      <c r="E129" s="308" t="s">
        <v>550</v>
      </c>
      <c r="F129" s="308" t="s">
        <v>550</v>
      </c>
      <c r="G129" s="308" t="s">
        <v>550</v>
      </c>
      <c r="H129" s="308" t="s">
        <v>550</v>
      </c>
      <c r="I129" s="308" t="s">
        <v>550</v>
      </c>
      <c r="J129" s="308" t="s">
        <v>550</v>
      </c>
    </row>
    <row r="130" spans="1:10" x14ac:dyDescent="0.25">
      <c r="A130" s="309" t="s">
        <v>3387</v>
      </c>
      <c r="B130" s="308" t="s">
        <v>523</v>
      </c>
      <c r="C130" s="308" t="s">
        <v>579</v>
      </c>
      <c r="D130" s="308" t="s">
        <v>555</v>
      </c>
      <c r="E130" s="308" t="s">
        <v>523</v>
      </c>
      <c r="F130" s="308" t="s">
        <v>523</v>
      </c>
      <c r="G130" s="308" t="s">
        <v>523</v>
      </c>
      <c r="H130" s="308" t="s">
        <v>523</v>
      </c>
      <c r="I130" s="308" t="s">
        <v>523</v>
      </c>
      <c r="J130" s="308" t="s">
        <v>521</v>
      </c>
    </row>
    <row r="131" spans="1:10" x14ac:dyDescent="0.25">
      <c r="A131" s="313" t="s">
        <v>593</v>
      </c>
      <c r="B131" s="308">
        <v>864940.42592399509</v>
      </c>
      <c r="C131" s="308" t="s">
        <v>579</v>
      </c>
      <c r="D131" s="303" t="s">
        <v>195</v>
      </c>
      <c r="E131" s="303" t="s">
        <v>195</v>
      </c>
      <c r="F131" s="303" t="s">
        <v>195</v>
      </c>
      <c r="G131" s="308">
        <v>47127.791655633242</v>
      </c>
      <c r="H131" s="308">
        <v>1.5630179469099901</v>
      </c>
      <c r="I131" s="308">
        <v>0.20796062622860001</v>
      </c>
      <c r="J131" s="308" t="s">
        <v>583</v>
      </c>
    </row>
    <row r="132" spans="1:10" x14ac:dyDescent="0.25">
      <c r="A132" s="314" t="s">
        <v>586</v>
      </c>
      <c r="B132" s="298">
        <v>4872.2764198279274</v>
      </c>
      <c r="C132" s="308" t="s">
        <v>579</v>
      </c>
      <c r="D132" s="308">
        <v>71.105701059850205</v>
      </c>
      <c r="E132" s="308">
        <v>2.2259909601604702</v>
      </c>
      <c r="F132" s="308">
        <v>2.0044709460972898</v>
      </c>
      <c r="G132" s="298">
        <v>346.44663058924181</v>
      </c>
      <c r="H132" s="298">
        <v>1.0845643265939999E-2</v>
      </c>
      <c r="I132" s="298">
        <v>9.7663365249000007E-3</v>
      </c>
      <c r="J132" s="298" t="s">
        <v>521</v>
      </c>
    </row>
    <row r="133" spans="1:10" x14ac:dyDescent="0.25">
      <c r="A133" s="314" t="s">
        <v>587</v>
      </c>
      <c r="B133" s="298">
        <v>90478.019661663464</v>
      </c>
      <c r="C133" s="308" t="s">
        <v>579</v>
      </c>
      <c r="D133" s="308">
        <v>89.645233903118736</v>
      </c>
      <c r="E133" s="308">
        <v>9.4999999999999698</v>
      </c>
      <c r="F133" s="308">
        <v>1.425</v>
      </c>
      <c r="G133" s="298">
        <v>8110.9232356607972</v>
      </c>
      <c r="H133" s="298">
        <v>0.85954118678580005</v>
      </c>
      <c r="I133" s="298">
        <v>0.12893117801786999</v>
      </c>
      <c r="J133" s="298" t="s">
        <v>521</v>
      </c>
    </row>
    <row r="134" spans="1:10" x14ac:dyDescent="0.25">
      <c r="A134" s="314" t="s">
        <v>588</v>
      </c>
      <c r="B134" s="298">
        <v>769590.12984250369</v>
      </c>
      <c r="C134" s="308" t="s">
        <v>579</v>
      </c>
      <c r="D134" s="308">
        <v>50.248073994006511</v>
      </c>
      <c r="E134" s="308">
        <v>0.9</v>
      </c>
      <c r="F134" s="308">
        <v>9.0000000000010003E-2</v>
      </c>
      <c r="G134" s="298">
        <v>38670.421789383203</v>
      </c>
      <c r="H134" s="298">
        <v>0.69263111685824996</v>
      </c>
      <c r="I134" s="298">
        <v>6.9263111685830006E-2</v>
      </c>
      <c r="J134" s="298" t="s">
        <v>521</v>
      </c>
    </row>
    <row r="135" spans="1:10" x14ac:dyDescent="0.25">
      <c r="A135" s="314" t="s">
        <v>589</v>
      </c>
      <c r="B135" s="298" t="s">
        <v>550</v>
      </c>
      <c r="C135" s="308" t="s">
        <v>579</v>
      </c>
      <c r="D135" s="308" t="s">
        <v>550</v>
      </c>
      <c r="E135" s="308" t="s">
        <v>550</v>
      </c>
      <c r="F135" s="308" t="s">
        <v>550</v>
      </c>
      <c r="G135" s="298" t="s">
        <v>550</v>
      </c>
      <c r="H135" s="298" t="s">
        <v>550</v>
      </c>
      <c r="I135" s="298" t="s">
        <v>550</v>
      </c>
      <c r="J135" s="298" t="s">
        <v>550</v>
      </c>
    </row>
    <row r="136" spans="1:10" x14ac:dyDescent="0.25">
      <c r="A136" s="314" t="s">
        <v>590</v>
      </c>
      <c r="B136" s="298" t="s">
        <v>550</v>
      </c>
      <c r="C136" s="308" t="s">
        <v>579</v>
      </c>
      <c r="D136" s="308" t="s">
        <v>550</v>
      </c>
      <c r="E136" s="308" t="s">
        <v>550</v>
      </c>
      <c r="F136" s="308" t="s">
        <v>550</v>
      </c>
      <c r="G136" s="298" t="s">
        <v>550</v>
      </c>
      <c r="H136" s="298" t="s">
        <v>550</v>
      </c>
      <c r="I136" s="298" t="s">
        <v>550</v>
      </c>
      <c r="J136" s="298" t="s">
        <v>550</v>
      </c>
    </row>
    <row r="137" spans="1:10" x14ac:dyDescent="0.25">
      <c r="A137" s="314" t="s">
        <v>95</v>
      </c>
      <c r="B137" s="298" t="s">
        <v>523</v>
      </c>
      <c r="C137" s="308" t="s">
        <v>579</v>
      </c>
      <c r="D137" s="308" t="s">
        <v>555</v>
      </c>
      <c r="E137" s="308" t="s">
        <v>523</v>
      </c>
      <c r="F137" s="308" t="s">
        <v>523</v>
      </c>
      <c r="G137" s="298" t="s">
        <v>523</v>
      </c>
      <c r="H137" s="298" t="s">
        <v>523</v>
      </c>
      <c r="I137" s="298" t="s">
        <v>523</v>
      </c>
      <c r="J137" s="298" t="s">
        <v>521</v>
      </c>
    </row>
    <row r="138" spans="1:10" x14ac:dyDescent="0.25">
      <c r="A138" s="313" t="s">
        <v>594</v>
      </c>
      <c r="B138" s="308" t="s">
        <v>595</v>
      </c>
      <c r="C138" s="308" t="s">
        <v>579</v>
      </c>
      <c r="D138" s="303" t="s">
        <v>195</v>
      </c>
      <c r="E138" s="303" t="s">
        <v>195</v>
      </c>
      <c r="F138" s="303" t="s">
        <v>195</v>
      </c>
      <c r="G138" s="308" t="s">
        <v>595</v>
      </c>
      <c r="H138" s="308" t="s">
        <v>595</v>
      </c>
      <c r="I138" s="308" t="s">
        <v>595</v>
      </c>
      <c r="J138" s="308" t="s">
        <v>583</v>
      </c>
    </row>
    <row r="139" spans="1:10" x14ac:dyDescent="0.25">
      <c r="A139" s="314" t="s">
        <v>586</v>
      </c>
      <c r="B139" s="298" t="s">
        <v>523</v>
      </c>
      <c r="C139" s="308" t="s">
        <v>579</v>
      </c>
      <c r="D139" s="308" t="s">
        <v>555</v>
      </c>
      <c r="E139" s="308" t="s">
        <v>523</v>
      </c>
      <c r="F139" s="308" t="s">
        <v>523</v>
      </c>
      <c r="G139" s="298" t="s">
        <v>523</v>
      </c>
      <c r="H139" s="298" t="s">
        <v>523</v>
      </c>
      <c r="I139" s="298" t="s">
        <v>523</v>
      </c>
      <c r="J139" s="298" t="s">
        <v>521</v>
      </c>
    </row>
    <row r="140" spans="1:10" x14ac:dyDescent="0.25">
      <c r="A140" s="314" t="s">
        <v>587</v>
      </c>
      <c r="B140" s="298" t="s">
        <v>523</v>
      </c>
      <c r="C140" s="308" t="s">
        <v>579</v>
      </c>
      <c r="D140" s="308" t="s">
        <v>555</v>
      </c>
      <c r="E140" s="308" t="s">
        <v>523</v>
      </c>
      <c r="F140" s="308" t="s">
        <v>523</v>
      </c>
      <c r="G140" s="298" t="s">
        <v>523</v>
      </c>
      <c r="H140" s="298" t="s">
        <v>523</v>
      </c>
      <c r="I140" s="298" t="s">
        <v>523</v>
      </c>
      <c r="J140" s="298" t="s">
        <v>521</v>
      </c>
    </row>
    <row r="141" spans="1:10" x14ac:dyDescent="0.25">
      <c r="A141" s="314" t="s">
        <v>588</v>
      </c>
      <c r="B141" s="298" t="s">
        <v>523</v>
      </c>
      <c r="C141" s="308" t="s">
        <v>579</v>
      </c>
      <c r="D141" s="308" t="s">
        <v>555</v>
      </c>
      <c r="E141" s="308" t="s">
        <v>523</v>
      </c>
      <c r="F141" s="308" t="s">
        <v>523</v>
      </c>
      <c r="G141" s="298" t="s">
        <v>523</v>
      </c>
      <c r="H141" s="298" t="s">
        <v>523</v>
      </c>
      <c r="I141" s="298" t="s">
        <v>523</v>
      </c>
      <c r="J141" s="298" t="s">
        <v>521</v>
      </c>
    </row>
    <row r="142" spans="1:10" x14ac:dyDescent="0.25">
      <c r="A142" s="314" t="s">
        <v>589</v>
      </c>
      <c r="B142" s="298" t="s">
        <v>550</v>
      </c>
      <c r="C142" s="308" t="s">
        <v>579</v>
      </c>
      <c r="D142" s="308" t="s">
        <v>550</v>
      </c>
      <c r="E142" s="308" t="s">
        <v>550</v>
      </c>
      <c r="F142" s="308" t="s">
        <v>550</v>
      </c>
      <c r="G142" s="298" t="s">
        <v>550</v>
      </c>
      <c r="H142" s="298" t="s">
        <v>550</v>
      </c>
      <c r="I142" s="298" t="s">
        <v>550</v>
      </c>
      <c r="J142" s="298" t="s">
        <v>550</v>
      </c>
    </row>
    <row r="143" spans="1:10" x14ac:dyDescent="0.25">
      <c r="A143" s="314" t="s">
        <v>590</v>
      </c>
      <c r="B143" s="298" t="s">
        <v>550</v>
      </c>
      <c r="C143" s="308" t="s">
        <v>579</v>
      </c>
      <c r="D143" s="308" t="s">
        <v>550</v>
      </c>
      <c r="E143" s="308" t="s">
        <v>550</v>
      </c>
      <c r="F143" s="308" t="s">
        <v>550</v>
      </c>
      <c r="G143" s="298" t="s">
        <v>550</v>
      </c>
      <c r="H143" s="298" t="s">
        <v>550</v>
      </c>
      <c r="I143" s="298" t="s">
        <v>550</v>
      </c>
      <c r="J143" s="298" t="s">
        <v>550</v>
      </c>
    </row>
    <row r="144" spans="1:10" x14ac:dyDescent="0.25">
      <c r="A144" s="314" t="s">
        <v>95</v>
      </c>
      <c r="B144" s="298" t="s">
        <v>523</v>
      </c>
      <c r="C144" s="308" t="s">
        <v>579</v>
      </c>
      <c r="D144" s="308" t="s">
        <v>555</v>
      </c>
      <c r="E144" s="308" t="s">
        <v>523</v>
      </c>
      <c r="F144" s="308" t="s">
        <v>523</v>
      </c>
      <c r="G144" s="298" t="s">
        <v>523</v>
      </c>
      <c r="H144" s="298" t="s">
        <v>523</v>
      </c>
      <c r="I144" s="298" t="s">
        <v>523</v>
      </c>
      <c r="J144" s="298" t="s">
        <v>521</v>
      </c>
    </row>
    <row r="145" spans="1:10" x14ac:dyDescent="0.25">
      <c r="A145" s="313" t="s">
        <v>596</v>
      </c>
      <c r="B145" s="308" t="s">
        <v>595</v>
      </c>
      <c r="C145" s="308" t="s">
        <v>579</v>
      </c>
      <c r="D145" s="303" t="s">
        <v>195</v>
      </c>
      <c r="E145" s="303" t="s">
        <v>195</v>
      </c>
      <c r="F145" s="303" t="s">
        <v>195</v>
      </c>
      <c r="G145" s="308" t="s">
        <v>595</v>
      </c>
      <c r="H145" s="308" t="s">
        <v>595</v>
      </c>
      <c r="I145" s="308" t="s">
        <v>595</v>
      </c>
      <c r="J145" s="308" t="s">
        <v>583</v>
      </c>
    </row>
    <row r="146" spans="1:10" x14ac:dyDescent="0.25">
      <c r="A146" s="314" t="s">
        <v>586</v>
      </c>
      <c r="B146" s="298" t="s">
        <v>523</v>
      </c>
      <c r="C146" s="308" t="s">
        <v>579</v>
      </c>
      <c r="D146" s="308" t="s">
        <v>555</v>
      </c>
      <c r="E146" s="308" t="s">
        <v>523</v>
      </c>
      <c r="F146" s="308" t="s">
        <v>523</v>
      </c>
      <c r="G146" s="298" t="s">
        <v>523</v>
      </c>
      <c r="H146" s="298" t="s">
        <v>523</v>
      </c>
      <c r="I146" s="298" t="s">
        <v>523</v>
      </c>
      <c r="J146" s="298" t="s">
        <v>521</v>
      </c>
    </row>
    <row r="147" spans="1:10" x14ac:dyDescent="0.25">
      <c r="A147" s="314" t="s">
        <v>587</v>
      </c>
      <c r="B147" s="298" t="s">
        <v>523</v>
      </c>
      <c r="C147" s="308" t="s">
        <v>579</v>
      </c>
      <c r="D147" s="308" t="s">
        <v>555</v>
      </c>
      <c r="E147" s="308" t="s">
        <v>523</v>
      </c>
      <c r="F147" s="308" t="s">
        <v>523</v>
      </c>
      <c r="G147" s="298" t="s">
        <v>523</v>
      </c>
      <c r="H147" s="298" t="s">
        <v>523</v>
      </c>
      <c r="I147" s="298" t="s">
        <v>523</v>
      </c>
      <c r="J147" s="298" t="s">
        <v>521</v>
      </c>
    </row>
    <row r="148" spans="1:10" x14ac:dyDescent="0.25">
      <c r="A148" s="314" t="s">
        <v>588</v>
      </c>
      <c r="B148" s="298" t="s">
        <v>523</v>
      </c>
      <c r="C148" s="308" t="s">
        <v>579</v>
      </c>
      <c r="D148" s="308" t="s">
        <v>555</v>
      </c>
      <c r="E148" s="308" t="s">
        <v>523</v>
      </c>
      <c r="F148" s="308" t="s">
        <v>523</v>
      </c>
      <c r="G148" s="298" t="s">
        <v>523</v>
      </c>
      <c r="H148" s="298" t="s">
        <v>523</v>
      </c>
      <c r="I148" s="298" t="s">
        <v>523</v>
      </c>
      <c r="J148" s="298" t="s">
        <v>521</v>
      </c>
    </row>
    <row r="149" spans="1:10" x14ac:dyDescent="0.25">
      <c r="A149" s="314" t="s">
        <v>589</v>
      </c>
      <c r="B149" s="298" t="s">
        <v>550</v>
      </c>
      <c r="C149" s="308" t="s">
        <v>579</v>
      </c>
      <c r="D149" s="308" t="s">
        <v>550</v>
      </c>
      <c r="E149" s="308" t="s">
        <v>550</v>
      </c>
      <c r="F149" s="308" t="s">
        <v>550</v>
      </c>
      <c r="G149" s="298" t="s">
        <v>550</v>
      </c>
      <c r="H149" s="298" t="s">
        <v>550</v>
      </c>
      <c r="I149" s="298" t="s">
        <v>550</v>
      </c>
      <c r="J149" s="298" t="s">
        <v>550</v>
      </c>
    </row>
    <row r="150" spans="1:10" x14ac:dyDescent="0.25">
      <c r="A150" s="314" t="s">
        <v>590</v>
      </c>
      <c r="B150" s="298" t="s">
        <v>550</v>
      </c>
      <c r="C150" s="308" t="s">
        <v>579</v>
      </c>
      <c r="D150" s="308" t="s">
        <v>550</v>
      </c>
      <c r="E150" s="308" t="s">
        <v>550</v>
      </c>
      <c r="F150" s="308" t="s">
        <v>550</v>
      </c>
      <c r="G150" s="298" t="s">
        <v>550</v>
      </c>
      <c r="H150" s="298" t="s">
        <v>550</v>
      </c>
      <c r="I150" s="298" t="s">
        <v>550</v>
      </c>
      <c r="J150" s="298" t="s">
        <v>550</v>
      </c>
    </row>
    <row r="151" spans="1:10" x14ac:dyDescent="0.25">
      <c r="A151" s="314" t="s">
        <v>95</v>
      </c>
      <c r="B151" s="298" t="s">
        <v>523</v>
      </c>
      <c r="C151" s="308" t="s">
        <v>579</v>
      </c>
      <c r="D151" s="308" t="s">
        <v>555</v>
      </c>
      <c r="E151" s="308" t="s">
        <v>523</v>
      </c>
      <c r="F151" s="308" t="s">
        <v>523</v>
      </c>
      <c r="G151" s="298" t="s">
        <v>523</v>
      </c>
      <c r="H151" s="298" t="s">
        <v>523</v>
      </c>
      <c r="I151" s="298" t="s">
        <v>523</v>
      </c>
      <c r="J151" s="298" t="s">
        <v>521</v>
      </c>
    </row>
    <row r="152" spans="1:10" x14ac:dyDescent="0.25">
      <c r="A152" s="231" t="s">
        <v>597</v>
      </c>
      <c r="B152" s="308">
        <v>12838276.758914616</v>
      </c>
      <c r="C152" s="308" t="s">
        <v>579</v>
      </c>
      <c r="D152" s="303" t="s">
        <v>195</v>
      </c>
      <c r="E152" s="303" t="s">
        <v>195</v>
      </c>
      <c r="F152" s="303" t="s">
        <v>195</v>
      </c>
      <c r="G152" s="308">
        <v>715881.23822130868</v>
      </c>
      <c r="H152" s="308">
        <v>66.332427151355944</v>
      </c>
      <c r="I152" s="308">
        <v>9.3750160318137894</v>
      </c>
      <c r="J152" s="308" t="s">
        <v>583</v>
      </c>
    </row>
    <row r="153" spans="1:10" x14ac:dyDescent="0.25">
      <c r="A153" s="317" t="s">
        <v>580</v>
      </c>
      <c r="B153" s="308">
        <v>4819311.5680946754</v>
      </c>
      <c r="C153" s="308" t="s">
        <v>579</v>
      </c>
      <c r="D153" s="308">
        <v>71.105701059850205</v>
      </c>
      <c r="E153" s="308">
        <v>1.79440236063714</v>
      </c>
      <c r="F153" s="308">
        <v>0.34189445136586999</v>
      </c>
      <c r="G153" s="308">
        <v>342680.52767521783</v>
      </c>
      <c r="H153" s="308">
        <v>8.6477840544349505</v>
      </c>
      <c r="I153" s="308">
        <v>1.6476958845349201</v>
      </c>
      <c r="J153" s="308" t="s">
        <v>521</v>
      </c>
    </row>
    <row r="154" spans="1:10" x14ac:dyDescent="0.25">
      <c r="A154" s="317" t="s">
        <v>581</v>
      </c>
      <c r="B154" s="308">
        <v>1221823.531590312</v>
      </c>
      <c r="C154" s="308" t="s">
        <v>579</v>
      </c>
      <c r="D154" s="308">
        <v>89.645233903118736</v>
      </c>
      <c r="E154" s="308">
        <v>9.5000000000000107</v>
      </c>
      <c r="F154" s="308">
        <v>1.425</v>
      </c>
      <c r="G154" s="308">
        <v>109530.6562777481</v>
      </c>
      <c r="H154" s="308">
        <v>11.607323550107971</v>
      </c>
      <c r="I154" s="308">
        <v>1.7410985325162001</v>
      </c>
      <c r="J154" s="308" t="s">
        <v>521</v>
      </c>
    </row>
    <row r="155" spans="1:10" x14ac:dyDescent="0.25">
      <c r="A155" s="317" t="s">
        <v>582</v>
      </c>
      <c r="B155" s="308">
        <v>5247366.382635735</v>
      </c>
      <c r="C155" s="308" t="s">
        <v>579</v>
      </c>
      <c r="D155" s="308">
        <v>50.248073994006518</v>
      </c>
      <c r="E155" s="308">
        <v>0.9</v>
      </c>
      <c r="F155" s="308">
        <v>0.09</v>
      </c>
      <c r="G155" s="308">
        <v>263670.05426834273</v>
      </c>
      <c r="H155" s="308">
        <v>4.7226297443721696</v>
      </c>
      <c r="I155" s="308">
        <v>0.47226297443721998</v>
      </c>
      <c r="J155" s="308" t="s">
        <v>521</v>
      </c>
    </row>
    <row r="156" spans="1:10" x14ac:dyDescent="0.25">
      <c r="A156" s="317" t="s">
        <v>3390</v>
      </c>
      <c r="B156" s="308" t="s">
        <v>550</v>
      </c>
      <c r="C156" s="308" t="s">
        <v>579</v>
      </c>
      <c r="D156" s="308" t="s">
        <v>550</v>
      </c>
      <c r="E156" s="308" t="s">
        <v>550</v>
      </c>
      <c r="F156" s="308" t="s">
        <v>550</v>
      </c>
      <c r="G156" s="308" t="s">
        <v>550</v>
      </c>
      <c r="H156" s="308" t="s">
        <v>550</v>
      </c>
      <c r="I156" s="308" t="s">
        <v>550</v>
      </c>
      <c r="J156" s="308" t="s">
        <v>550</v>
      </c>
    </row>
    <row r="157" spans="1:10" x14ac:dyDescent="0.25">
      <c r="A157" s="317" t="s">
        <v>3391</v>
      </c>
      <c r="B157" s="308" t="s">
        <v>550</v>
      </c>
      <c r="C157" s="308" t="s">
        <v>579</v>
      </c>
      <c r="D157" s="308" t="s">
        <v>550</v>
      </c>
      <c r="E157" s="308" t="s">
        <v>550</v>
      </c>
      <c r="F157" s="308" t="s">
        <v>550</v>
      </c>
      <c r="G157" s="308" t="s">
        <v>550</v>
      </c>
      <c r="H157" s="308" t="s">
        <v>550</v>
      </c>
      <c r="I157" s="308" t="s">
        <v>550</v>
      </c>
      <c r="J157" s="308" t="s">
        <v>550</v>
      </c>
    </row>
    <row r="158" spans="1:10" x14ac:dyDescent="0.25">
      <c r="A158" s="317" t="s">
        <v>3392</v>
      </c>
      <c r="B158" s="308">
        <v>1549775.2765938945</v>
      </c>
      <c r="C158" s="308" t="s">
        <v>579</v>
      </c>
      <c r="D158" s="308">
        <v>88.686898270265601</v>
      </c>
      <c r="E158" s="308">
        <v>26.684313801501879</v>
      </c>
      <c r="F158" s="308">
        <v>3.5579085068669198</v>
      </c>
      <c r="G158" s="308">
        <v>137444.76229705545</v>
      </c>
      <c r="H158" s="308">
        <v>41.354689802440859</v>
      </c>
      <c r="I158" s="308">
        <v>5.5139586403254501</v>
      </c>
      <c r="J158" s="308" t="s">
        <v>521</v>
      </c>
    </row>
    <row r="159" spans="1:10" x14ac:dyDescent="0.25">
      <c r="A159" s="318" t="s">
        <v>525</v>
      </c>
      <c r="B159" s="308">
        <v>287888.52852704696</v>
      </c>
      <c r="C159" s="308" t="s">
        <v>579</v>
      </c>
      <c r="D159" s="303" t="s">
        <v>195</v>
      </c>
      <c r="E159" s="303" t="s">
        <v>195</v>
      </c>
      <c r="F159" s="303" t="s">
        <v>195</v>
      </c>
      <c r="G159" s="308">
        <v>14558.872168514019</v>
      </c>
      <c r="H159" s="308">
        <v>0.26506107425178999</v>
      </c>
      <c r="I159" s="308">
        <v>3.4431093875209998E-2</v>
      </c>
      <c r="J159" s="308" t="s">
        <v>583</v>
      </c>
    </row>
    <row r="160" spans="1:10" x14ac:dyDescent="0.25">
      <c r="A160" s="317" t="s">
        <v>580</v>
      </c>
      <c r="B160" s="298">
        <v>4445.4946217248898</v>
      </c>
      <c r="C160" s="308" t="s">
        <v>579</v>
      </c>
      <c r="D160" s="308">
        <v>71.105701059850205</v>
      </c>
      <c r="E160" s="308">
        <v>2.22599096016011</v>
      </c>
      <c r="F160" s="308">
        <v>2.0044709460974501</v>
      </c>
      <c r="G160" s="298">
        <v>316.10001163554188</v>
      </c>
      <c r="H160" s="298">
        <v>9.8956308414000008E-3</v>
      </c>
      <c r="I160" s="298">
        <v>8.9108648102800003E-3</v>
      </c>
      <c r="J160" s="298" t="s">
        <v>521</v>
      </c>
    </row>
    <row r="161" spans="1:10" x14ac:dyDescent="0.25">
      <c r="A161" s="317" t="s">
        <v>581</v>
      </c>
      <c r="B161" s="298">
        <v>7.7573134424458603</v>
      </c>
      <c r="C161" s="308" t="s">
        <v>579</v>
      </c>
      <c r="D161" s="308">
        <v>89.645233903119205</v>
      </c>
      <c r="E161" s="308">
        <v>9.4999999995828901</v>
      </c>
      <c r="F161" s="308">
        <v>1.4250000005819901</v>
      </c>
      <c r="G161" s="298">
        <v>0.69540617800786997</v>
      </c>
      <c r="H161" s="298">
        <v>7.3694477700000002E-5</v>
      </c>
      <c r="I161" s="298">
        <v>1.1054171659999999E-5</v>
      </c>
      <c r="J161" s="298" t="s">
        <v>521</v>
      </c>
    </row>
    <row r="162" spans="1:10" x14ac:dyDescent="0.25">
      <c r="A162" s="317" t="s">
        <v>582</v>
      </c>
      <c r="B162" s="298">
        <v>283435.27659187961</v>
      </c>
      <c r="C162" s="308" t="s">
        <v>579</v>
      </c>
      <c r="D162" s="308">
        <v>50.248073994006511</v>
      </c>
      <c r="E162" s="308">
        <v>0.89999999999999003</v>
      </c>
      <c r="F162" s="308">
        <v>0.09</v>
      </c>
      <c r="G162" s="298">
        <v>14242.076750700469</v>
      </c>
      <c r="H162" s="298">
        <v>0.25509174893268999</v>
      </c>
      <c r="I162" s="298">
        <v>2.5509174893269999E-2</v>
      </c>
      <c r="J162" s="298" t="s">
        <v>521</v>
      </c>
    </row>
    <row r="163" spans="1:10" x14ac:dyDescent="0.25">
      <c r="A163" s="317" t="s">
        <v>3390</v>
      </c>
      <c r="B163" s="298" t="s">
        <v>550</v>
      </c>
      <c r="C163" s="308" t="s">
        <v>579</v>
      </c>
      <c r="D163" s="308" t="s">
        <v>550</v>
      </c>
      <c r="E163" s="308" t="s">
        <v>550</v>
      </c>
      <c r="F163" s="308" t="s">
        <v>550</v>
      </c>
      <c r="G163" s="298" t="s">
        <v>550</v>
      </c>
      <c r="H163" s="298" t="s">
        <v>550</v>
      </c>
      <c r="I163" s="298" t="s">
        <v>550</v>
      </c>
      <c r="J163" s="298" t="s">
        <v>550</v>
      </c>
    </row>
    <row r="164" spans="1:10" x14ac:dyDescent="0.25">
      <c r="A164" s="317" t="s">
        <v>3391</v>
      </c>
      <c r="B164" s="298" t="s">
        <v>550</v>
      </c>
      <c r="C164" s="308" t="s">
        <v>579</v>
      </c>
      <c r="D164" s="308" t="s">
        <v>550</v>
      </c>
      <c r="E164" s="308" t="s">
        <v>550</v>
      </c>
      <c r="F164" s="308" t="s">
        <v>550</v>
      </c>
      <c r="G164" s="298" t="s">
        <v>550</v>
      </c>
      <c r="H164" s="298" t="s">
        <v>550</v>
      </c>
      <c r="I164" s="298" t="s">
        <v>550</v>
      </c>
      <c r="J164" s="298" t="s">
        <v>550</v>
      </c>
    </row>
    <row r="165" spans="1:10" x14ac:dyDescent="0.25">
      <c r="A165" s="317" t="s">
        <v>3392</v>
      </c>
      <c r="B165" s="298" t="s">
        <v>523</v>
      </c>
      <c r="C165" s="308" t="s">
        <v>579</v>
      </c>
      <c r="D165" s="308" t="s">
        <v>555</v>
      </c>
      <c r="E165" s="308" t="s">
        <v>523</v>
      </c>
      <c r="F165" s="308" t="s">
        <v>523</v>
      </c>
      <c r="G165" s="298" t="s">
        <v>523</v>
      </c>
      <c r="H165" s="298" t="s">
        <v>523</v>
      </c>
      <c r="I165" s="298" t="s">
        <v>523</v>
      </c>
      <c r="J165" s="298" t="s">
        <v>521</v>
      </c>
    </row>
    <row r="166" spans="1:10" x14ac:dyDescent="0.25">
      <c r="A166" s="318" t="s">
        <v>526</v>
      </c>
      <c r="B166" s="308">
        <v>71681.084862017902</v>
      </c>
      <c r="C166" s="308" t="s">
        <v>579</v>
      </c>
      <c r="D166" s="303" t="s">
        <v>195</v>
      </c>
      <c r="E166" s="303" t="s">
        <v>195</v>
      </c>
      <c r="F166" s="303" t="s">
        <v>195</v>
      </c>
      <c r="G166" s="308">
        <v>4324.0266958123129</v>
      </c>
      <c r="H166" s="308">
        <v>0.21993490848121999</v>
      </c>
      <c r="I166" s="308">
        <v>3.1755858181610003E-2</v>
      </c>
      <c r="J166" s="308" t="s">
        <v>583</v>
      </c>
    </row>
    <row r="167" spans="1:10" x14ac:dyDescent="0.25">
      <c r="A167" s="317" t="s">
        <v>580</v>
      </c>
      <c r="B167" s="298">
        <v>689.44926062650995</v>
      </c>
      <c r="C167" s="308" t="s">
        <v>579</v>
      </c>
      <c r="D167" s="308">
        <v>71.10570105985019</v>
      </c>
      <c r="E167" s="308">
        <v>2.2259909601547698</v>
      </c>
      <c r="F167" s="308">
        <v>2.0044709460913501</v>
      </c>
      <c r="G167" s="298">
        <v>49.023773022043358</v>
      </c>
      <c r="H167" s="298">
        <v>1.5347078216399999E-3</v>
      </c>
      <c r="I167" s="298">
        <v>1.38198101173E-3</v>
      </c>
      <c r="J167" s="298" t="s">
        <v>521</v>
      </c>
    </row>
    <row r="168" spans="1:10" x14ac:dyDescent="0.25">
      <c r="A168" s="317" t="s">
        <v>581</v>
      </c>
      <c r="B168" s="298">
        <v>17966.014955618604</v>
      </c>
      <c r="C168" s="308" t="s">
        <v>579</v>
      </c>
      <c r="D168" s="308">
        <v>89.645233903118736</v>
      </c>
      <c r="E168" s="308">
        <v>9.5000000000001794</v>
      </c>
      <c r="F168" s="308">
        <v>1.4250000000001899</v>
      </c>
      <c r="G168" s="298">
        <v>1610.5676130033592</v>
      </c>
      <c r="H168" s="298">
        <v>0.17067714207838</v>
      </c>
      <c r="I168" s="298">
        <v>2.560157131176E-2</v>
      </c>
      <c r="J168" s="298" t="s">
        <v>521</v>
      </c>
    </row>
    <row r="169" spans="1:10" x14ac:dyDescent="0.25">
      <c r="A169" s="317" t="s">
        <v>582</v>
      </c>
      <c r="B169" s="298">
        <v>53025.620645772789</v>
      </c>
      <c r="C169" s="308" t="s">
        <v>579</v>
      </c>
      <c r="D169" s="308">
        <v>50.248073994006518</v>
      </c>
      <c r="E169" s="308">
        <v>0.90000000000007996</v>
      </c>
      <c r="F169" s="308">
        <v>9.0000000000010003E-2</v>
      </c>
      <c r="G169" s="298">
        <v>2664.4353097869107</v>
      </c>
      <c r="H169" s="298">
        <v>4.7723058581199997E-2</v>
      </c>
      <c r="I169" s="298">
        <v>4.7723058581199997E-3</v>
      </c>
      <c r="J169" s="298" t="s">
        <v>521</v>
      </c>
    </row>
    <row r="170" spans="1:10" x14ac:dyDescent="0.25">
      <c r="A170" s="317" t="s">
        <v>3390</v>
      </c>
      <c r="B170" s="298" t="s">
        <v>550</v>
      </c>
      <c r="C170" s="308" t="s">
        <v>579</v>
      </c>
      <c r="D170" s="308" t="s">
        <v>550</v>
      </c>
      <c r="E170" s="308" t="s">
        <v>550</v>
      </c>
      <c r="F170" s="308" t="s">
        <v>550</v>
      </c>
      <c r="G170" s="298" t="s">
        <v>550</v>
      </c>
      <c r="H170" s="298" t="s">
        <v>550</v>
      </c>
      <c r="I170" s="298" t="s">
        <v>550</v>
      </c>
      <c r="J170" s="298" t="s">
        <v>550</v>
      </c>
    </row>
    <row r="171" spans="1:10" x14ac:dyDescent="0.25">
      <c r="A171" s="317" t="s">
        <v>3391</v>
      </c>
      <c r="B171" s="298" t="s">
        <v>550</v>
      </c>
      <c r="C171" s="308" t="s">
        <v>579</v>
      </c>
      <c r="D171" s="308" t="s">
        <v>550</v>
      </c>
      <c r="E171" s="308" t="s">
        <v>550</v>
      </c>
      <c r="F171" s="308" t="s">
        <v>550</v>
      </c>
      <c r="G171" s="298" t="s">
        <v>550</v>
      </c>
      <c r="H171" s="298" t="s">
        <v>550</v>
      </c>
      <c r="I171" s="298" t="s">
        <v>550</v>
      </c>
      <c r="J171" s="298" t="s">
        <v>550</v>
      </c>
    </row>
    <row r="172" spans="1:10" x14ac:dyDescent="0.25">
      <c r="A172" s="317" t="s">
        <v>3392</v>
      </c>
      <c r="B172" s="298" t="s">
        <v>523</v>
      </c>
      <c r="C172" s="308" t="s">
        <v>579</v>
      </c>
      <c r="D172" s="308" t="s">
        <v>555</v>
      </c>
      <c r="E172" s="308" t="s">
        <v>523</v>
      </c>
      <c r="F172" s="308" t="s">
        <v>523</v>
      </c>
      <c r="G172" s="298" t="s">
        <v>523</v>
      </c>
      <c r="H172" s="298" t="s">
        <v>523</v>
      </c>
      <c r="I172" s="298" t="s">
        <v>523</v>
      </c>
      <c r="J172" s="298" t="s">
        <v>521</v>
      </c>
    </row>
    <row r="173" spans="1:10" x14ac:dyDescent="0.25">
      <c r="A173" s="318" t="s">
        <v>527</v>
      </c>
      <c r="B173" s="308">
        <v>1251649.8675068016</v>
      </c>
      <c r="C173" s="308" t="s">
        <v>579</v>
      </c>
      <c r="D173" s="303" t="s">
        <v>195</v>
      </c>
      <c r="E173" s="303" t="s">
        <v>195</v>
      </c>
      <c r="F173" s="303" t="s">
        <v>195</v>
      </c>
      <c r="G173" s="308">
        <v>68062.59585493186</v>
      </c>
      <c r="H173" s="308">
        <v>2.1634295884067098</v>
      </c>
      <c r="I173" s="308">
        <v>0.32207738930322999</v>
      </c>
      <c r="J173" s="308" t="s">
        <v>583</v>
      </c>
    </row>
    <row r="174" spans="1:10" x14ac:dyDescent="0.25">
      <c r="A174" s="317" t="s">
        <v>580</v>
      </c>
      <c r="B174" s="298">
        <v>28362.611451098659</v>
      </c>
      <c r="C174" s="308" t="s">
        <v>579</v>
      </c>
      <c r="D174" s="308">
        <v>71.105701059850205</v>
      </c>
      <c r="E174" s="308">
        <v>2.2259909601608401</v>
      </c>
      <c r="F174" s="308">
        <v>2.0044709460968102</v>
      </c>
      <c r="G174" s="298">
        <v>2016.7433711185054</v>
      </c>
      <c r="H174" s="298">
        <v>6.3134916696700003E-2</v>
      </c>
      <c r="I174" s="298">
        <v>5.6852030609159998E-2</v>
      </c>
      <c r="J174" s="298" t="s">
        <v>521</v>
      </c>
    </row>
    <row r="175" spans="1:10" x14ac:dyDescent="0.25">
      <c r="A175" s="317" t="s">
        <v>581</v>
      </c>
      <c r="B175" s="298">
        <v>116201.87689068276</v>
      </c>
      <c r="C175" s="308" t="s">
        <v>579</v>
      </c>
      <c r="D175" s="308">
        <v>89.645233903118736</v>
      </c>
      <c r="E175" s="308">
        <v>9.5000000000000302</v>
      </c>
      <c r="F175" s="308">
        <v>1.4249999999999701</v>
      </c>
      <c r="G175" s="298">
        <v>10416.944433846664</v>
      </c>
      <c r="H175" s="298">
        <v>1.1039178304614901</v>
      </c>
      <c r="I175" s="298">
        <v>0.16558767456921999</v>
      </c>
      <c r="J175" s="298" t="s">
        <v>521</v>
      </c>
    </row>
    <row r="176" spans="1:10" x14ac:dyDescent="0.25">
      <c r="A176" s="317" t="s">
        <v>582</v>
      </c>
      <c r="B176" s="298">
        <v>1107085.3791650203</v>
      </c>
      <c r="C176" s="308" t="s">
        <v>579</v>
      </c>
      <c r="D176" s="308">
        <v>50.248073994006511</v>
      </c>
      <c r="E176" s="308">
        <v>0.9</v>
      </c>
      <c r="F176" s="308">
        <v>0.09</v>
      </c>
      <c r="G176" s="298">
        <v>55628.908049966696</v>
      </c>
      <c r="H176" s="298">
        <v>0.99637684124852</v>
      </c>
      <c r="I176" s="298">
        <v>9.9637684124849996E-2</v>
      </c>
      <c r="J176" s="298" t="s">
        <v>521</v>
      </c>
    </row>
    <row r="177" spans="1:10" x14ac:dyDescent="0.25">
      <c r="A177" s="317" t="s">
        <v>3390</v>
      </c>
      <c r="B177" s="298" t="s">
        <v>550</v>
      </c>
      <c r="C177" s="308" t="s">
        <v>579</v>
      </c>
      <c r="D177" s="308" t="s">
        <v>550</v>
      </c>
      <c r="E177" s="308" t="s">
        <v>550</v>
      </c>
      <c r="F177" s="308" t="s">
        <v>550</v>
      </c>
      <c r="G177" s="298" t="s">
        <v>550</v>
      </c>
      <c r="H177" s="298" t="s">
        <v>550</v>
      </c>
      <c r="I177" s="298" t="s">
        <v>550</v>
      </c>
      <c r="J177" s="298" t="s">
        <v>550</v>
      </c>
    </row>
    <row r="178" spans="1:10" x14ac:dyDescent="0.25">
      <c r="A178" s="317" t="s">
        <v>3391</v>
      </c>
      <c r="B178" s="298" t="s">
        <v>550</v>
      </c>
      <c r="C178" s="308" t="s">
        <v>579</v>
      </c>
      <c r="D178" s="308" t="s">
        <v>550</v>
      </c>
      <c r="E178" s="308" t="s">
        <v>550</v>
      </c>
      <c r="F178" s="308" t="s">
        <v>550</v>
      </c>
      <c r="G178" s="298" t="s">
        <v>550</v>
      </c>
      <c r="H178" s="298" t="s">
        <v>550</v>
      </c>
      <c r="I178" s="298" t="s">
        <v>550</v>
      </c>
      <c r="J178" s="298" t="s">
        <v>550</v>
      </c>
    </row>
    <row r="179" spans="1:10" x14ac:dyDescent="0.25">
      <c r="A179" s="317" t="s">
        <v>3392</v>
      </c>
      <c r="B179" s="298" t="s">
        <v>523</v>
      </c>
      <c r="C179" s="308" t="s">
        <v>579</v>
      </c>
      <c r="D179" s="308" t="s">
        <v>555</v>
      </c>
      <c r="E179" s="308" t="s">
        <v>523</v>
      </c>
      <c r="F179" s="308" t="s">
        <v>523</v>
      </c>
      <c r="G179" s="298" t="s">
        <v>523</v>
      </c>
      <c r="H179" s="298" t="s">
        <v>523</v>
      </c>
      <c r="I179" s="298" t="s">
        <v>523</v>
      </c>
      <c r="J179" s="298" t="s">
        <v>521</v>
      </c>
    </row>
    <row r="180" spans="1:10" x14ac:dyDescent="0.25">
      <c r="A180" s="318" t="s">
        <v>528</v>
      </c>
      <c r="B180" s="308">
        <v>622104.09703608055</v>
      </c>
      <c r="C180" s="308" t="s">
        <v>579</v>
      </c>
      <c r="D180" s="303" t="s">
        <v>195</v>
      </c>
      <c r="E180" s="303" t="s">
        <v>195</v>
      </c>
      <c r="F180" s="303" t="s">
        <v>195</v>
      </c>
      <c r="G180" s="308">
        <v>42643.232056364206</v>
      </c>
      <c r="H180" s="308">
        <v>2.9129032519703002</v>
      </c>
      <c r="I180" s="308">
        <v>0.49111046929190999</v>
      </c>
      <c r="J180" s="308" t="s">
        <v>583</v>
      </c>
    </row>
    <row r="181" spans="1:10" x14ac:dyDescent="0.25">
      <c r="A181" s="317" t="s">
        <v>580</v>
      </c>
      <c r="B181" s="298">
        <v>40884.945191305182</v>
      </c>
      <c r="C181" s="308" t="s">
        <v>579</v>
      </c>
      <c r="D181" s="308">
        <v>71.105701059850205</v>
      </c>
      <c r="E181" s="308">
        <v>2.22599096016092</v>
      </c>
      <c r="F181" s="308">
        <v>2.0044709460967698</v>
      </c>
      <c r="G181" s="298">
        <v>2907.1526906213062</v>
      </c>
      <c r="H181" s="298">
        <v>9.1009518402520001E-2</v>
      </c>
      <c r="I181" s="298">
        <v>8.1952684768729994E-2</v>
      </c>
      <c r="J181" s="298" t="s">
        <v>521</v>
      </c>
    </row>
    <row r="182" spans="1:10" x14ac:dyDescent="0.25">
      <c r="A182" s="317" t="s">
        <v>581</v>
      </c>
      <c r="B182" s="298">
        <v>267301.91824505618</v>
      </c>
      <c r="C182" s="308" t="s">
        <v>579</v>
      </c>
      <c r="D182" s="308">
        <v>89.645233903118736</v>
      </c>
      <c r="E182" s="308">
        <v>9.4999999999999893</v>
      </c>
      <c r="F182" s="308">
        <v>1.42500000000002</v>
      </c>
      <c r="G182" s="298">
        <v>23962.342983830382</v>
      </c>
      <c r="H182" s="298">
        <v>2.5393682233280299</v>
      </c>
      <c r="I182" s="298">
        <v>0.38090523349921002</v>
      </c>
      <c r="J182" s="298" t="s">
        <v>521</v>
      </c>
    </row>
    <row r="183" spans="1:10" x14ac:dyDescent="0.25">
      <c r="A183" s="317" t="s">
        <v>582</v>
      </c>
      <c r="B183" s="298">
        <v>313917.23359971918</v>
      </c>
      <c r="C183" s="308" t="s">
        <v>579</v>
      </c>
      <c r="D183" s="308">
        <v>50.248073994006511</v>
      </c>
      <c r="E183" s="308">
        <v>0.90000000000001001</v>
      </c>
      <c r="F183" s="308">
        <v>8.9999999999979999E-2</v>
      </c>
      <c r="G183" s="298">
        <v>15773.736381912517</v>
      </c>
      <c r="H183" s="298">
        <v>0.28252551023974998</v>
      </c>
      <c r="I183" s="298">
        <v>2.825255102397E-2</v>
      </c>
      <c r="J183" s="298" t="s">
        <v>521</v>
      </c>
    </row>
    <row r="184" spans="1:10" x14ac:dyDescent="0.25">
      <c r="A184" s="317" t="s">
        <v>3390</v>
      </c>
      <c r="B184" s="298" t="s">
        <v>550</v>
      </c>
      <c r="C184" s="308" t="s">
        <v>579</v>
      </c>
      <c r="D184" s="308" t="s">
        <v>550</v>
      </c>
      <c r="E184" s="308" t="s">
        <v>550</v>
      </c>
      <c r="F184" s="308" t="s">
        <v>550</v>
      </c>
      <c r="G184" s="298" t="s">
        <v>550</v>
      </c>
      <c r="H184" s="298" t="s">
        <v>550</v>
      </c>
      <c r="I184" s="298" t="s">
        <v>550</v>
      </c>
      <c r="J184" s="298" t="s">
        <v>550</v>
      </c>
    </row>
    <row r="185" spans="1:10" x14ac:dyDescent="0.25">
      <c r="A185" s="317" t="s">
        <v>3391</v>
      </c>
      <c r="B185" s="298" t="s">
        <v>550</v>
      </c>
      <c r="C185" s="308" t="s">
        <v>579</v>
      </c>
      <c r="D185" s="308" t="s">
        <v>550</v>
      </c>
      <c r="E185" s="308" t="s">
        <v>550</v>
      </c>
      <c r="F185" s="308" t="s">
        <v>550</v>
      </c>
      <c r="G185" s="298" t="s">
        <v>550</v>
      </c>
      <c r="H185" s="298" t="s">
        <v>550</v>
      </c>
      <c r="I185" s="298" t="s">
        <v>550</v>
      </c>
      <c r="J185" s="298" t="s">
        <v>550</v>
      </c>
    </row>
    <row r="186" spans="1:10" x14ac:dyDescent="0.25">
      <c r="A186" s="317" t="s">
        <v>3392</v>
      </c>
      <c r="B186" s="298" t="s">
        <v>523</v>
      </c>
      <c r="C186" s="308" t="s">
        <v>579</v>
      </c>
      <c r="D186" s="308" t="s">
        <v>555</v>
      </c>
      <c r="E186" s="308" t="s">
        <v>523</v>
      </c>
      <c r="F186" s="308" t="s">
        <v>523</v>
      </c>
      <c r="G186" s="298" t="s">
        <v>523</v>
      </c>
      <c r="H186" s="298" t="s">
        <v>523</v>
      </c>
      <c r="I186" s="298" t="s">
        <v>523</v>
      </c>
      <c r="J186" s="298" t="s">
        <v>521</v>
      </c>
    </row>
    <row r="187" spans="1:10" x14ac:dyDescent="0.25">
      <c r="A187" s="318" t="s">
        <v>529</v>
      </c>
      <c r="B187" s="308">
        <v>489761.39814429276</v>
      </c>
      <c r="C187" s="308" t="s">
        <v>579</v>
      </c>
      <c r="D187" s="303" t="s">
        <v>195</v>
      </c>
      <c r="E187" s="303" t="s">
        <v>195</v>
      </c>
      <c r="F187" s="303" t="s">
        <v>195</v>
      </c>
      <c r="G187" s="308">
        <v>32687.652624332597</v>
      </c>
      <c r="H187" s="308">
        <v>2.1724960612470801</v>
      </c>
      <c r="I187" s="308">
        <v>0.32965613051379999</v>
      </c>
      <c r="J187" s="308" t="s">
        <v>583</v>
      </c>
    </row>
    <row r="188" spans="1:10" x14ac:dyDescent="0.25">
      <c r="A188" s="317" t="s">
        <v>580</v>
      </c>
      <c r="B188" s="298">
        <v>9808.8338456088695</v>
      </c>
      <c r="C188" s="308" t="s">
        <v>579</v>
      </c>
      <c r="D188" s="308">
        <v>71.105701059850205</v>
      </c>
      <c r="E188" s="308">
        <v>2.2259909601613499</v>
      </c>
      <c r="F188" s="308">
        <v>2.0044709460963999</v>
      </c>
      <c r="G188" s="298">
        <v>697.46400717160509</v>
      </c>
      <c r="H188" s="298">
        <v>2.1834375470049999E-2</v>
      </c>
      <c r="I188" s="298">
        <v>1.9661522458610001E-2</v>
      </c>
      <c r="J188" s="298" t="s">
        <v>521</v>
      </c>
    </row>
    <row r="189" spans="1:10" x14ac:dyDescent="0.25">
      <c r="A189" s="317" t="s">
        <v>581</v>
      </c>
      <c r="B189" s="298">
        <v>199849.34626839636</v>
      </c>
      <c r="C189" s="308" t="s">
        <v>579</v>
      </c>
      <c r="D189" s="308">
        <v>89.645233903118736</v>
      </c>
      <c r="E189" s="308">
        <v>9.5000000000000195</v>
      </c>
      <c r="F189" s="308">
        <v>1.4249999999999801</v>
      </c>
      <c r="G189" s="298">
        <v>17915.541391615763</v>
      </c>
      <c r="H189" s="298">
        <v>1.89856878954977</v>
      </c>
      <c r="I189" s="298">
        <v>0.28478531843246002</v>
      </c>
      <c r="J189" s="298" t="s">
        <v>521</v>
      </c>
    </row>
    <row r="190" spans="1:10" x14ac:dyDescent="0.25">
      <c r="A190" s="317" t="s">
        <v>582</v>
      </c>
      <c r="B190" s="298">
        <v>280103.21803028753</v>
      </c>
      <c r="C190" s="308" t="s">
        <v>579</v>
      </c>
      <c r="D190" s="308">
        <v>50.248073994006518</v>
      </c>
      <c r="E190" s="308">
        <v>0.9</v>
      </c>
      <c r="F190" s="308">
        <v>9.0000000000010003E-2</v>
      </c>
      <c r="G190" s="298">
        <v>14074.647225545228</v>
      </c>
      <c r="H190" s="298">
        <v>0.25209289622726</v>
      </c>
      <c r="I190" s="298">
        <v>2.5209289622729999E-2</v>
      </c>
      <c r="J190" s="298" t="s">
        <v>521</v>
      </c>
    </row>
    <row r="191" spans="1:10" x14ac:dyDescent="0.25">
      <c r="A191" s="317" t="s">
        <v>3390</v>
      </c>
      <c r="B191" s="298" t="s">
        <v>550</v>
      </c>
      <c r="C191" s="308" t="s">
        <v>579</v>
      </c>
      <c r="D191" s="308" t="s">
        <v>550</v>
      </c>
      <c r="E191" s="308" t="s">
        <v>550</v>
      </c>
      <c r="F191" s="308" t="s">
        <v>550</v>
      </c>
      <c r="G191" s="298" t="s">
        <v>550</v>
      </c>
      <c r="H191" s="298" t="s">
        <v>550</v>
      </c>
      <c r="I191" s="298" t="s">
        <v>550</v>
      </c>
      <c r="J191" s="298" t="s">
        <v>550</v>
      </c>
    </row>
    <row r="192" spans="1:10" x14ac:dyDescent="0.25">
      <c r="A192" s="317" t="s">
        <v>3391</v>
      </c>
      <c r="B192" s="298" t="s">
        <v>550</v>
      </c>
      <c r="C192" s="308" t="s">
        <v>579</v>
      </c>
      <c r="D192" s="308" t="s">
        <v>550</v>
      </c>
      <c r="E192" s="308" t="s">
        <v>550</v>
      </c>
      <c r="F192" s="308" t="s">
        <v>550</v>
      </c>
      <c r="G192" s="298" t="s">
        <v>550</v>
      </c>
      <c r="H192" s="298" t="s">
        <v>550</v>
      </c>
      <c r="I192" s="298" t="s">
        <v>550</v>
      </c>
      <c r="J192" s="298" t="s">
        <v>550</v>
      </c>
    </row>
    <row r="193" spans="1:10" x14ac:dyDescent="0.25">
      <c r="A193" s="317" t="s">
        <v>3392</v>
      </c>
      <c r="B193" s="298" t="s">
        <v>523</v>
      </c>
      <c r="C193" s="308" t="s">
        <v>579</v>
      </c>
      <c r="D193" s="308" t="s">
        <v>555</v>
      </c>
      <c r="E193" s="308" t="s">
        <v>523</v>
      </c>
      <c r="F193" s="308" t="s">
        <v>523</v>
      </c>
      <c r="G193" s="298" t="s">
        <v>523</v>
      </c>
      <c r="H193" s="298" t="s">
        <v>523</v>
      </c>
      <c r="I193" s="298" t="s">
        <v>523</v>
      </c>
      <c r="J193" s="298" t="s">
        <v>521</v>
      </c>
    </row>
    <row r="194" spans="1:10" x14ac:dyDescent="0.25">
      <c r="A194" s="318" t="s">
        <v>530</v>
      </c>
      <c r="B194" s="308">
        <v>554498.53640783543</v>
      </c>
      <c r="C194" s="308" t="s">
        <v>579</v>
      </c>
      <c r="D194" s="303" t="s">
        <v>195</v>
      </c>
      <c r="E194" s="303" t="s">
        <v>195</v>
      </c>
      <c r="F194" s="303" t="s">
        <v>195</v>
      </c>
      <c r="G194" s="308">
        <v>38327.06069611937</v>
      </c>
      <c r="H194" s="308">
        <v>2.7616536525147199</v>
      </c>
      <c r="I194" s="308">
        <v>0.41262766327205003</v>
      </c>
      <c r="J194" s="308" t="s">
        <v>583</v>
      </c>
    </row>
    <row r="195" spans="1:10" x14ac:dyDescent="0.25">
      <c r="A195" s="317" t="s">
        <v>580</v>
      </c>
      <c r="B195" s="298">
        <v>6726.3308789338053</v>
      </c>
      <c r="C195" s="308" t="s">
        <v>579</v>
      </c>
      <c r="D195" s="308">
        <v>71.105701059850205</v>
      </c>
      <c r="E195" s="308">
        <v>2.22599096016123</v>
      </c>
      <c r="F195" s="308">
        <v>2.0044709460973098</v>
      </c>
      <c r="G195" s="298">
        <v>478.28047270710664</v>
      </c>
      <c r="H195" s="298">
        <v>1.4972751731559999E-2</v>
      </c>
      <c r="I195" s="298">
        <v>1.348273482066E-2</v>
      </c>
      <c r="J195" s="298" t="s">
        <v>521</v>
      </c>
    </row>
    <row r="196" spans="1:10" x14ac:dyDescent="0.25">
      <c r="A196" s="317" t="s">
        <v>581</v>
      </c>
      <c r="B196" s="298">
        <v>262056.50183804112</v>
      </c>
      <c r="C196" s="308" t="s">
        <v>579</v>
      </c>
      <c r="D196" s="308">
        <v>89.645233903118736</v>
      </c>
      <c r="E196" s="308">
        <v>9.5</v>
      </c>
      <c r="F196" s="308">
        <v>1.42500000000001</v>
      </c>
      <c r="G196" s="298">
        <v>23492.116403104261</v>
      </c>
      <c r="H196" s="298">
        <v>2.4895367674613902</v>
      </c>
      <c r="I196" s="298">
        <v>0.37343051511920999</v>
      </c>
      <c r="J196" s="298" t="s">
        <v>521</v>
      </c>
    </row>
    <row r="197" spans="1:10" x14ac:dyDescent="0.25">
      <c r="A197" s="317" t="s">
        <v>582</v>
      </c>
      <c r="B197" s="298">
        <v>285715.70369086054</v>
      </c>
      <c r="C197" s="308" t="s">
        <v>579</v>
      </c>
      <c r="D197" s="308">
        <v>50.248073994006511</v>
      </c>
      <c r="E197" s="308">
        <v>0.89999999999998004</v>
      </c>
      <c r="F197" s="308">
        <v>9.0000000000010003E-2</v>
      </c>
      <c r="G197" s="298">
        <v>14356.663820308</v>
      </c>
      <c r="H197" s="298">
        <v>0.25714413332177</v>
      </c>
      <c r="I197" s="298">
        <v>2.5714413332180001E-2</v>
      </c>
      <c r="J197" s="298" t="s">
        <v>521</v>
      </c>
    </row>
    <row r="198" spans="1:10" x14ac:dyDescent="0.25">
      <c r="A198" s="317" t="s">
        <v>3390</v>
      </c>
      <c r="B198" s="298" t="s">
        <v>550</v>
      </c>
      <c r="C198" s="308" t="s">
        <v>579</v>
      </c>
      <c r="D198" s="308" t="s">
        <v>550</v>
      </c>
      <c r="E198" s="308" t="s">
        <v>550</v>
      </c>
      <c r="F198" s="308" t="s">
        <v>550</v>
      </c>
      <c r="G198" s="298" t="s">
        <v>550</v>
      </c>
      <c r="H198" s="298" t="s">
        <v>550</v>
      </c>
      <c r="I198" s="298" t="s">
        <v>550</v>
      </c>
      <c r="J198" s="298" t="s">
        <v>550</v>
      </c>
    </row>
    <row r="199" spans="1:10" x14ac:dyDescent="0.25">
      <c r="A199" s="319" t="s">
        <v>3391</v>
      </c>
      <c r="B199" s="298" t="s">
        <v>550</v>
      </c>
      <c r="C199" s="308" t="s">
        <v>579</v>
      </c>
      <c r="D199" s="308" t="s">
        <v>550</v>
      </c>
      <c r="E199" s="308" t="s">
        <v>550</v>
      </c>
      <c r="F199" s="308" t="s">
        <v>550</v>
      </c>
      <c r="G199" s="298" t="s">
        <v>550</v>
      </c>
      <c r="H199" s="298" t="s">
        <v>550</v>
      </c>
      <c r="I199" s="298" t="s">
        <v>550</v>
      </c>
      <c r="J199" s="298" t="s">
        <v>550</v>
      </c>
    </row>
    <row r="200" spans="1:10" x14ac:dyDescent="0.25">
      <c r="A200" s="317" t="s">
        <v>3392</v>
      </c>
      <c r="B200" s="298" t="s">
        <v>523</v>
      </c>
      <c r="C200" s="308" t="s">
        <v>579</v>
      </c>
      <c r="D200" s="308" t="s">
        <v>555</v>
      </c>
      <c r="E200" s="308" t="s">
        <v>523</v>
      </c>
      <c r="F200" s="308" t="s">
        <v>523</v>
      </c>
      <c r="G200" s="298" t="s">
        <v>523</v>
      </c>
      <c r="H200" s="298" t="s">
        <v>523</v>
      </c>
      <c r="I200" s="298" t="s">
        <v>523</v>
      </c>
      <c r="J200" s="298" t="s">
        <v>521</v>
      </c>
    </row>
    <row r="201" spans="1:10" x14ac:dyDescent="0.25">
      <c r="A201" s="318" t="s">
        <v>3393</v>
      </c>
      <c r="B201" s="308">
        <v>9560693.2464305405</v>
      </c>
      <c r="C201" s="308" t="s">
        <v>579</v>
      </c>
      <c r="D201" s="303" t="s">
        <v>195</v>
      </c>
      <c r="E201" s="303" t="s">
        <v>195</v>
      </c>
      <c r="F201" s="303" t="s">
        <v>195</v>
      </c>
      <c r="G201" s="308">
        <v>515277.79812523432</v>
      </c>
      <c r="H201" s="308">
        <v>55.836948614484129</v>
      </c>
      <c r="I201" s="308">
        <v>7.7533574273759802</v>
      </c>
      <c r="J201" s="308" t="s">
        <v>583</v>
      </c>
    </row>
    <row r="202" spans="1:10" x14ac:dyDescent="0.25">
      <c r="A202" s="313" t="s">
        <v>598</v>
      </c>
      <c r="B202" s="308">
        <v>9560693.2464305405</v>
      </c>
      <c r="C202" s="308" t="s">
        <v>579</v>
      </c>
      <c r="D202" s="303" t="s">
        <v>195</v>
      </c>
      <c r="E202" s="303" t="s">
        <v>195</v>
      </c>
      <c r="F202" s="303" t="s">
        <v>195</v>
      </c>
      <c r="G202" s="308">
        <v>515277.79812523432</v>
      </c>
      <c r="H202" s="308">
        <v>55.836948614484129</v>
      </c>
      <c r="I202" s="308">
        <v>7.7533574273759802</v>
      </c>
      <c r="J202" s="308" t="s">
        <v>583</v>
      </c>
    </row>
    <row r="203" spans="1:10" x14ac:dyDescent="0.25">
      <c r="A203" s="314" t="s">
        <v>599</v>
      </c>
      <c r="B203" s="308">
        <v>9560693.2464305405</v>
      </c>
      <c r="C203" s="308" t="s">
        <v>579</v>
      </c>
      <c r="D203" s="303" t="s">
        <v>195</v>
      </c>
      <c r="E203" s="303" t="s">
        <v>195</v>
      </c>
      <c r="F203" s="303" t="s">
        <v>195</v>
      </c>
      <c r="G203" s="308">
        <v>515277.79812523432</v>
      </c>
      <c r="H203" s="308">
        <v>55.836948614484129</v>
      </c>
      <c r="I203" s="308">
        <v>7.7533574273759802</v>
      </c>
      <c r="J203" s="308" t="s">
        <v>583</v>
      </c>
    </row>
    <row r="204" spans="1:10" x14ac:dyDescent="0.25">
      <c r="A204" s="320" t="s">
        <v>586</v>
      </c>
      <c r="B204" s="298">
        <v>4728393.9028453771</v>
      </c>
      <c r="C204" s="308" t="s">
        <v>579</v>
      </c>
      <c r="D204" s="308">
        <v>71.105701059850205</v>
      </c>
      <c r="E204" s="308">
        <v>1.7861037652529199</v>
      </c>
      <c r="F204" s="308">
        <v>0.30992639280197998</v>
      </c>
      <c r="G204" s="298">
        <v>336215.76334894175</v>
      </c>
      <c r="H204" s="298">
        <v>8.4454021534710808</v>
      </c>
      <c r="I204" s="298">
        <v>1.46545406605575</v>
      </c>
      <c r="J204" s="298" t="s">
        <v>521</v>
      </c>
    </row>
    <row r="205" spans="1:10" x14ac:dyDescent="0.25">
      <c r="A205" s="320" t="s">
        <v>587</v>
      </c>
      <c r="B205" s="298">
        <v>358440.11607907445</v>
      </c>
      <c r="C205" s="308" t="s">
        <v>579</v>
      </c>
      <c r="D205" s="308">
        <v>89.645233903118751</v>
      </c>
      <c r="E205" s="308">
        <v>9.5000000000000107</v>
      </c>
      <c r="F205" s="308">
        <v>1.425</v>
      </c>
      <c r="G205" s="298">
        <v>32132.448046169666</v>
      </c>
      <c r="H205" s="298">
        <v>3.40518110275121</v>
      </c>
      <c r="I205" s="298">
        <v>0.51077716541268003</v>
      </c>
      <c r="J205" s="298" t="s">
        <v>521</v>
      </c>
    </row>
    <row r="206" spans="1:10" x14ac:dyDescent="0.25">
      <c r="A206" s="320" t="s">
        <v>588</v>
      </c>
      <c r="B206" s="298">
        <v>2924083.9509121953</v>
      </c>
      <c r="C206" s="308" t="s">
        <v>579</v>
      </c>
      <c r="D206" s="308">
        <v>50.248073994006518</v>
      </c>
      <c r="E206" s="308">
        <v>0.9</v>
      </c>
      <c r="F206" s="308">
        <v>0.09</v>
      </c>
      <c r="G206" s="298">
        <v>146929.58673012292</v>
      </c>
      <c r="H206" s="298">
        <v>2.6316755558209799</v>
      </c>
      <c r="I206" s="298">
        <v>0.26316755558209998</v>
      </c>
      <c r="J206" s="298" t="s">
        <v>521</v>
      </c>
    </row>
    <row r="207" spans="1:10" x14ac:dyDescent="0.25">
      <c r="A207" s="320" t="s">
        <v>589</v>
      </c>
      <c r="B207" s="298" t="s">
        <v>550</v>
      </c>
      <c r="C207" s="308" t="s">
        <v>579</v>
      </c>
      <c r="D207" s="308" t="s">
        <v>550</v>
      </c>
      <c r="E207" s="308" t="s">
        <v>550</v>
      </c>
      <c r="F207" s="308" t="s">
        <v>550</v>
      </c>
      <c r="G207" s="298" t="s">
        <v>550</v>
      </c>
      <c r="H207" s="298" t="s">
        <v>550</v>
      </c>
      <c r="I207" s="298" t="s">
        <v>550</v>
      </c>
      <c r="J207" s="298" t="s">
        <v>550</v>
      </c>
    </row>
    <row r="208" spans="1:10" x14ac:dyDescent="0.25">
      <c r="A208" s="320" t="s">
        <v>590</v>
      </c>
      <c r="B208" s="298" t="s">
        <v>550</v>
      </c>
      <c r="C208" s="308" t="s">
        <v>579</v>
      </c>
      <c r="D208" s="308" t="s">
        <v>550</v>
      </c>
      <c r="E208" s="308" t="s">
        <v>550</v>
      </c>
      <c r="F208" s="308" t="s">
        <v>550</v>
      </c>
      <c r="G208" s="298" t="s">
        <v>550</v>
      </c>
      <c r="H208" s="298" t="s">
        <v>550</v>
      </c>
      <c r="I208" s="298" t="s">
        <v>550</v>
      </c>
      <c r="J208" s="298" t="s">
        <v>550</v>
      </c>
    </row>
    <row r="209" spans="1:10" x14ac:dyDescent="0.25">
      <c r="A209" s="320" t="s">
        <v>95</v>
      </c>
      <c r="B209" s="298">
        <v>1549775.2765938945</v>
      </c>
      <c r="C209" s="308" t="s">
        <v>579</v>
      </c>
      <c r="D209" s="308">
        <v>88.686898270265601</v>
      </c>
      <c r="E209" s="308">
        <v>26.684313801501879</v>
      </c>
      <c r="F209" s="308">
        <v>3.5579085068669198</v>
      </c>
      <c r="G209" s="298">
        <v>137444.76229705545</v>
      </c>
      <c r="H209" s="298">
        <v>41.354689802440859</v>
      </c>
      <c r="I209" s="298">
        <v>5.5139586403254501</v>
      </c>
      <c r="J209" s="298" t="s">
        <v>521</v>
      </c>
    </row>
    <row r="210" spans="1:10" x14ac:dyDescent="0.25">
      <c r="A210" s="321" t="s">
        <v>600</v>
      </c>
      <c r="B210" s="308">
        <v>27388942.948538449</v>
      </c>
      <c r="C210" s="308" t="s">
        <v>579</v>
      </c>
      <c r="D210" s="303" t="s">
        <v>195</v>
      </c>
      <c r="E210" s="303" t="s">
        <v>195</v>
      </c>
      <c r="F210" s="303" t="s">
        <v>195</v>
      </c>
      <c r="G210" s="308">
        <v>1831014.9512207536</v>
      </c>
      <c r="H210" s="308">
        <v>157.60957929075553</v>
      </c>
      <c r="I210" s="308">
        <v>138.66194983315438</v>
      </c>
    </row>
    <row r="211" spans="1:10" x14ac:dyDescent="0.25">
      <c r="A211" s="309" t="s">
        <v>580</v>
      </c>
      <c r="B211" s="308">
        <v>26385311.519974492</v>
      </c>
      <c r="C211" s="308" t="s">
        <v>579</v>
      </c>
      <c r="D211" s="308">
        <v>68.141663931054126</v>
      </c>
      <c r="E211" s="308">
        <v>5.6085277923062797</v>
      </c>
      <c r="F211" s="308">
        <v>5.2536667140543001</v>
      </c>
      <c r="G211" s="308">
        <v>1797939.0303102729</v>
      </c>
      <c r="H211" s="308">
        <v>147.98275296843602</v>
      </c>
      <c r="I211" s="308">
        <v>138.61963287244333</v>
      </c>
    </row>
    <row r="212" spans="1:10" x14ac:dyDescent="0.25">
      <c r="A212" s="309" t="s">
        <v>581</v>
      </c>
      <c r="B212" s="308" t="s">
        <v>550</v>
      </c>
      <c r="C212" s="308" t="s">
        <v>579</v>
      </c>
      <c r="D212" s="308" t="s">
        <v>550</v>
      </c>
      <c r="E212" s="308" t="s">
        <v>550</v>
      </c>
      <c r="F212" s="308" t="s">
        <v>550</v>
      </c>
      <c r="G212" s="308" t="s">
        <v>550</v>
      </c>
      <c r="H212" s="308" t="s">
        <v>550</v>
      </c>
      <c r="I212" s="308" t="s">
        <v>550</v>
      </c>
    </row>
    <row r="213" spans="1:10" x14ac:dyDescent="0.25">
      <c r="A213" s="309" t="s">
        <v>582</v>
      </c>
      <c r="B213" s="308">
        <v>658252.51161717589</v>
      </c>
      <c r="C213" s="308" t="s">
        <v>579</v>
      </c>
      <c r="D213" s="308">
        <v>50.248073994006511</v>
      </c>
      <c r="E213" s="308">
        <v>14.617518883136251</v>
      </c>
      <c r="F213" s="308">
        <v>5.6615182741230001E-2</v>
      </c>
      <c r="G213" s="308">
        <v>33075.920910480483</v>
      </c>
      <c r="H213" s="308">
        <v>9.6220185184359295</v>
      </c>
      <c r="I213" s="308">
        <v>3.7267086235080002E-2</v>
      </c>
    </row>
    <row r="214" spans="1:10" x14ac:dyDescent="0.25">
      <c r="A214" s="309" t="s">
        <v>3385</v>
      </c>
      <c r="B214" s="308" t="s">
        <v>595</v>
      </c>
      <c r="C214" s="308" t="s">
        <v>579</v>
      </c>
      <c r="D214" s="308" t="s">
        <v>595</v>
      </c>
      <c r="E214" s="308" t="s">
        <v>3270</v>
      </c>
      <c r="F214" s="308" t="s">
        <v>3270</v>
      </c>
      <c r="G214" s="308" t="s">
        <v>595</v>
      </c>
      <c r="H214" s="308" t="s">
        <v>3270</v>
      </c>
      <c r="I214" s="308" t="s">
        <v>3270</v>
      </c>
    </row>
    <row r="215" spans="1:10" x14ac:dyDescent="0.25">
      <c r="A215" s="309" t="s">
        <v>3387</v>
      </c>
      <c r="B215" s="308">
        <v>345378.91694677953</v>
      </c>
      <c r="C215" s="308" t="s">
        <v>579</v>
      </c>
      <c r="D215" s="308">
        <v>65.065035461653977</v>
      </c>
      <c r="E215" s="308">
        <v>1.39203745442E-2</v>
      </c>
      <c r="F215" s="308">
        <v>1.46212586472E-2</v>
      </c>
      <c r="G215" s="308">
        <v>22472.091478849856</v>
      </c>
      <c r="H215" s="308">
        <v>4.8078038835700004E-3</v>
      </c>
      <c r="I215" s="308">
        <v>5.0498744759699997E-3</v>
      </c>
    </row>
    <row r="216" spans="1:10" x14ac:dyDescent="0.25">
      <c r="A216" s="59" t="s">
        <v>3394</v>
      </c>
      <c r="B216" s="308">
        <v>2520593.7655260009</v>
      </c>
      <c r="C216" s="308" t="s">
        <v>579</v>
      </c>
      <c r="D216" s="303" t="s">
        <v>195</v>
      </c>
      <c r="E216" s="303" t="s">
        <v>195</v>
      </c>
      <c r="F216" s="303" t="s">
        <v>195</v>
      </c>
      <c r="G216" s="308">
        <v>171223.03700227189</v>
      </c>
      <c r="H216" s="308">
        <v>2.0771880881664</v>
      </c>
      <c r="I216" s="308">
        <v>5.2994341437007098</v>
      </c>
    </row>
    <row r="217" spans="1:10" x14ac:dyDescent="0.25">
      <c r="A217" s="309" t="s">
        <v>601</v>
      </c>
      <c r="B217" s="298">
        <v>37296.193325856322</v>
      </c>
      <c r="C217" s="308" t="s">
        <v>579</v>
      </c>
      <c r="D217" s="308">
        <v>65.528560814054615</v>
      </c>
      <c r="E217" s="308">
        <v>55.694372613795643</v>
      </c>
      <c r="F217" s="308">
        <v>0.84385413051206004</v>
      </c>
      <c r="G217" s="298">
        <v>2443.9658724861142</v>
      </c>
      <c r="H217" s="298">
        <v>2.0771880881664</v>
      </c>
      <c r="I217" s="298">
        <v>3.1472546790399999E-2</v>
      </c>
    </row>
    <row r="218" spans="1:10" x14ac:dyDescent="0.25">
      <c r="A218" s="309" t="s">
        <v>602</v>
      </c>
      <c r="B218" s="298">
        <v>2483297.5722001446</v>
      </c>
      <c r="C218" s="308" t="s">
        <v>579</v>
      </c>
      <c r="D218" s="308">
        <v>67.965705366615154</v>
      </c>
      <c r="E218" s="308" t="s">
        <v>550</v>
      </c>
      <c r="F218" s="308">
        <v>2.1213573660618601</v>
      </c>
      <c r="G218" s="298">
        <v>168779.07112978576</v>
      </c>
      <c r="H218" s="298" t="s">
        <v>550</v>
      </c>
      <c r="I218" s="298">
        <v>5.2679615969103102</v>
      </c>
    </row>
    <row r="219" spans="1:10" x14ac:dyDescent="0.25">
      <c r="A219" s="309" t="s">
        <v>95</v>
      </c>
      <c r="B219" s="298" t="s">
        <v>550</v>
      </c>
      <c r="C219" s="308" t="s">
        <v>579</v>
      </c>
      <c r="D219" s="308" t="s">
        <v>550</v>
      </c>
      <c r="E219" s="308" t="s">
        <v>550</v>
      </c>
      <c r="F219" s="308" t="s">
        <v>550</v>
      </c>
      <c r="G219" s="298" t="s">
        <v>550</v>
      </c>
      <c r="H219" s="298" t="s">
        <v>550</v>
      </c>
      <c r="I219" s="298" t="s">
        <v>550</v>
      </c>
    </row>
    <row r="220" spans="1:10" x14ac:dyDescent="0.25">
      <c r="A220" s="322" t="s">
        <v>3395</v>
      </c>
      <c r="B220" s="308">
        <v>23026953.430004109</v>
      </c>
      <c r="C220" s="308" t="s">
        <v>579</v>
      </c>
      <c r="D220" s="303" t="s">
        <v>195</v>
      </c>
      <c r="E220" s="303" t="s">
        <v>195</v>
      </c>
      <c r="F220" s="303" t="s">
        <v>195</v>
      </c>
      <c r="G220" s="308">
        <v>1543321.2357623461</v>
      </c>
      <c r="H220" s="308">
        <v>96.244370350390938</v>
      </c>
      <c r="I220" s="308">
        <v>107.93538834374699</v>
      </c>
    </row>
    <row r="221" spans="1:10" x14ac:dyDescent="0.25">
      <c r="A221" s="309" t="s">
        <v>603</v>
      </c>
      <c r="B221" s="308">
        <v>16921811.292189937</v>
      </c>
      <c r="C221" s="308" t="s">
        <v>579</v>
      </c>
      <c r="D221" s="308">
        <v>67.143364802995393</v>
      </c>
      <c r="E221" s="308">
        <v>5.1069523959529004</v>
      </c>
      <c r="F221" s="308">
        <v>6.3151378284608697</v>
      </c>
      <c r="G221" s="308">
        <v>1136187.3487189556</v>
      </c>
      <c r="H221" s="308">
        <v>86.418884722512175</v>
      </c>
      <c r="I221" s="308">
        <v>106.86357061738499</v>
      </c>
    </row>
    <row r="222" spans="1:10" x14ac:dyDescent="0.25">
      <c r="A222" s="309" t="s">
        <v>604</v>
      </c>
      <c r="B222" s="308">
        <v>5716335.5992072523</v>
      </c>
      <c r="C222" s="308" t="s">
        <v>579</v>
      </c>
      <c r="D222" s="308">
        <v>70.79246071620166</v>
      </c>
      <c r="E222" s="308">
        <v>0.18466053735919999</v>
      </c>
      <c r="F222" s="308">
        <v>0.18153493625417999</v>
      </c>
      <c r="G222" s="308">
        <v>404673.4633475045</v>
      </c>
      <c r="H222" s="308">
        <v>1.05558160347511</v>
      </c>
      <c r="I222" s="308">
        <v>1.0377146186096</v>
      </c>
    </row>
    <row r="223" spans="1:10" x14ac:dyDescent="0.25">
      <c r="A223" s="309" t="s">
        <v>605</v>
      </c>
      <c r="B223" s="308">
        <v>29789.5019987257</v>
      </c>
      <c r="C223" s="308" t="s">
        <v>579</v>
      </c>
      <c r="D223" s="308">
        <v>59.589262354098238</v>
      </c>
      <c r="E223" s="308">
        <v>0.36099554498696002</v>
      </c>
      <c r="F223" s="308">
        <v>0.75475590689572003</v>
      </c>
      <c r="G223" s="308">
        <v>1775.1344499999996</v>
      </c>
      <c r="H223" s="308">
        <v>1.075387750892E-2</v>
      </c>
      <c r="I223" s="308">
        <v>2.248380259702E-2</v>
      </c>
    </row>
    <row r="224" spans="1:10" x14ac:dyDescent="0.25">
      <c r="A224" s="309" t="s">
        <v>3396</v>
      </c>
      <c r="B224" s="308" t="s">
        <v>595</v>
      </c>
      <c r="C224" s="308" t="s">
        <v>579</v>
      </c>
      <c r="D224" s="303" t="s">
        <v>195</v>
      </c>
      <c r="E224" s="303" t="s">
        <v>195</v>
      </c>
      <c r="F224" s="303" t="s">
        <v>195</v>
      </c>
      <c r="G224" s="308" t="s">
        <v>595</v>
      </c>
      <c r="H224" s="308">
        <v>1.1155517503383201</v>
      </c>
      <c r="I224" s="308">
        <v>1.5879024829000001E-4</v>
      </c>
    </row>
    <row r="225" spans="1:9" x14ac:dyDescent="0.25">
      <c r="A225" s="309" t="s">
        <v>582</v>
      </c>
      <c r="B225" s="308">
        <v>13638.11966141349</v>
      </c>
      <c r="C225" s="308" t="s">
        <v>579</v>
      </c>
      <c r="D225" s="308">
        <v>50.248073994006518</v>
      </c>
      <c r="E225" s="308">
        <v>560.10584906989629</v>
      </c>
      <c r="F225" s="308">
        <v>0.47005310044812998</v>
      </c>
      <c r="G225" s="308">
        <v>685.28924588582026</v>
      </c>
      <c r="H225" s="308">
        <v>7.6387905926728497</v>
      </c>
      <c r="I225" s="308">
        <v>6.4106404311300002E-3</v>
      </c>
    </row>
    <row r="226" spans="1:9" x14ac:dyDescent="0.25">
      <c r="A226" s="309" t="s">
        <v>3387</v>
      </c>
      <c r="B226" s="308">
        <v>345378.91694677953</v>
      </c>
      <c r="C226" s="308" t="s">
        <v>579</v>
      </c>
      <c r="D226" s="308">
        <v>65.065035461653977</v>
      </c>
      <c r="E226" s="308">
        <v>1.39203745442E-2</v>
      </c>
      <c r="F226" s="308">
        <v>1.46212586472E-2</v>
      </c>
      <c r="G226" s="308">
        <v>22472.091478849856</v>
      </c>
      <c r="H226" s="308">
        <v>4.8078038835700004E-3</v>
      </c>
      <c r="I226" s="308">
        <v>5.0498744759699997E-3</v>
      </c>
    </row>
    <row r="227" spans="1:9" x14ac:dyDescent="0.25">
      <c r="A227" s="309" t="s">
        <v>3397</v>
      </c>
      <c r="B227" s="308" t="s">
        <v>595</v>
      </c>
      <c r="C227" s="308" t="s">
        <v>579</v>
      </c>
      <c r="D227" s="303" t="s">
        <v>195</v>
      </c>
      <c r="E227" s="303" t="s">
        <v>195</v>
      </c>
      <c r="F227" s="303" t="s">
        <v>195</v>
      </c>
      <c r="G227" s="308" t="s">
        <v>595</v>
      </c>
      <c r="H227" s="308" t="s">
        <v>3270</v>
      </c>
      <c r="I227" s="308" t="s">
        <v>3270</v>
      </c>
    </row>
    <row r="228" spans="1:9" x14ac:dyDescent="0.25">
      <c r="A228" s="323" t="s">
        <v>606</v>
      </c>
      <c r="B228" s="308">
        <v>9895321.6583771892</v>
      </c>
      <c r="C228" s="308" t="s">
        <v>579</v>
      </c>
      <c r="D228" s="303" t="s">
        <v>195</v>
      </c>
      <c r="E228" s="303" t="s">
        <v>195</v>
      </c>
      <c r="F228" s="303" t="s">
        <v>195</v>
      </c>
      <c r="G228" s="308">
        <v>641430.12094185001</v>
      </c>
      <c r="H228" s="308">
        <v>50.343844340307363</v>
      </c>
      <c r="I228" s="308">
        <v>58.025883674848693</v>
      </c>
    </row>
    <row r="229" spans="1:9" x14ac:dyDescent="0.25">
      <c r="A229" s="309" t="s">
        <v>603</v>
      </c>
      <c r="B229" s="298">
        <v>9488919.231847588</v>
      </c>
      <c r="C229" s="308" t="s">
        <v>579</v>
      </c>
      <c r="D229" s="308">
        <v>67.143364802995393</v>
      </c>
      <c r="E229" s="308">
        <v>5.3042690950980402</v>
      </c>
      <c r="F229" s="308">
        <v>6.1142015504458396</v>
      </c>
      <c r="G229" s="298">
        <v>637117.9655701014</v>
      </c>
      <c r="H229" s="298">
        <v>50.331781027370582</v>
      </c>
      <c r="I229" s="298">
        <v>58.01716467941791</v>
      </c>
    </row>
    <row r="230" spans="1:9" x14ac:dyDescent="0.25">
      <c r="A230" s="309" t="s">
        <v>604</v>
      </c>
      <c r="B230" s="298">
        <v>60577.355202458217</v>
      </c>
      <c r="C230" s="308" t="s">
        <v>579</v>
      </c>
      <c r="D230" s="308">
        <v>70.79246071620166</v>
      </c>
      <c r="E230" s="308">
        <v>5.053587044051E-2</v>
      </c>
      <c r="F230" s="308">
        <v>0.11107895568716999</v>
      </c>
      <c r="G230" s="298">
        <v>4288.4200384614178</v>
      </c>
      <c r="H230" s="298">
        <v>3.06132937414E-3</v>
      </c>
      <c r="I230" s="298">
        <v>6.7288693541799997E-3</v>
      </c>
    </row>
    <row r="231" spans="1:9" x14ac:dyDescent="0.25">
      <c r="A231" s="309" t="s">
        <v>605</v>
      </c>
      <c r="B231" s="298">
        <v>140.98152388821543</v>
      </c>
      <c r="C231" s="308" t="s">
        <v>579</v>
      </c>
      <c r="D231" s="308">
        <v>59.58926235409826</v>
      </c>
      <c r="E231" s="308">
        <v>0.35312565588008998</v>
      </c>
      <c r="F231" s="308">
        <v>0.42764119791897998</v>
      </c>
      <c r="G231" s="298">
        <v>8.4009850140554398</v>
      </c>
      <c r="H231" s="298">
        <v>4.9784193089999999E-5</v>
      </c>
      <c r="I231" s="298">
        <v>6.0289507759999999E-5</v>
      </c>
    </row>
    <row r="232" spans="1:9" x14ac:dyDescent="0.25">
      <c r="A232" s="309" t="s">
        <v>3396</v>
      </c>
      <c r="B232" s="308" t="s">
        <v>523</v>
      </c>
      <c r="C232" s="308" t="s">
        <v>579</v>
      </c>
      <c r="D232" s="303" t="s">
        <v>195</v>
      </c>
      <c r="E232" s="303" t="s">
        <v>195</v>
      </c>
      <c r="F232" s="303" t="s">
        <v>195</v>
      </c>
      <c r="G232" s="308" t="s">
        <v>523</v>
      </c>
      <c r="H232" s="308" t="s">
        <v>550</v>
      </c>
      <c r="I232" s="308" t="s">
        <v>550</v>
      </c>
    </row>
    <row r="233" spans="1:9" x14ac:dyDescent="0.25">
      <c r="A233" s="320" t="s">
        <v>607</v>
      </c>
      <c r="B233" s="298" t="s">
        <v>523</v>
      </c>
      <c r="C233" s="308" t="s">
        <v>579</v>
      </c>
      <c r="D233" s="308" t="s">
        <v>523</v>
      </c>
      <c r="E233" s="308" t="s">
        <v>550</v>
      </c>
      <c r="F233" s="308" t="s">
        <v>550</v>
      </c>
      <c r="G233" s="298" t="s">
        <v>523</v>
      </c>
      <c r="H233" s="298" t="s">
        <v>550</v>
      </c>
      <c r="I233" s="298" t="s">
        <v>550</v>
      </c>
    </row>
    <row r="234" spans="1:9" x14ac:dyDescent="0.25">
      <c r="A234" s="309" t="s">
        <v>582</v>
      </c>
      <c r="B234" s="298">
        <v>305.17285647552848</v>
      </c>
      <c r="C234" s="308" t="s">
        <v>579</v>
      </c>
      <c r="D234" s="308">
        <v>50.248073994006504</v>
      </c>
      <c r="E234" s="308">
        <v>27.307030076668191</v>
      </c>
      <c r="F234" s="308">
        <v>3.3069279612714402</v>
      </c>
      <c r="G234" s="298">
        <v>15.334348273144681</v>
      </c>
      <c r="H234" s="298">
        <v>8.3333643703600007E-3</v>
      </c>
      <c r="I234" s="298">
        <v>1.0091846521000001E-3</v>
      </c>
    </row>
    <row r="235" spans="1:9" x14ac:dyDescent="0.25">
      <c r="A235" s="309" t="s">
        <v>3387</v>
      </c>
      <c r="B235" s="298">
        <v>345378.91694677953</v>
      </c>
      <c r="C235" s="308" t="s">
        <v>579</v>
      </c>
      <c r="D235" s="308">
        <v>65.065035461653977</v>
      </c>
      <c r="E235" s="308">
        <v>1.79175673101E-3</v>
      </c>
      <c r="F235" s="308">
        <v>2.6656285938899999E-3</v>
      </c>
      <c r="G235" s="298">
        <v>22472.091478849856</v>
      </c>
      <c r="H235" s="298">
        <v>6.1883499919000002E-4</v>
      </c>
      <c r="I235" s="298">
        <v>9.2065191673999997E-4</v>
      </c>
    </row>
    <row r="236" spans="1:9" x14ac:dyDescent="0.25">
      <c r="A236" s="309" t="s">
        <v>3397</v>
      </c>
      <c r="B236" s="308" t="s">
        <v>523</v>
      </c>
      <c r="C236" s="308" t="s">
        <v>579</v>
      </c>
      <c r="D236" s="303" t="s">
        <v>195</v>
      </c>
      <c r="E236" s="303" t="s">
        <v>195</v>
      </c>
      <c r="F236" s="303" t="s">
        <v>195</v>
      </c>
      <c r="G236" s="308" t="s">
        <v>523</v>
      </c>
      <c r="H236" s="308" t="s">
        <v>523</v>
      </c>
      <c r="I236" s="308" t="s">
        <v>523</v>
      </c>
    </row>
    <row r="237" spans="1:9" x14ac:dyDescent="0.25">
      <c r="A237" s="320" t="s">
        <v>90</v>
      </c>
      <c r="B237" s="298" t="s">
        <v>523</v>
      </c>
      <c r="C237" s="308" t="s">
        <v>579</v>
      </c>
      <c r="D237" s="308" t="s">
        <v>523</v>
      </c>
      <c r="E237" s="308" t="s">
        <v>523</v>
      </c>
      <c r="F237" s="308" t="s">
        <v>523</v>
      </c>
      <c r="G237" s="298" t="s">
        <v>523</v>
      </c>
      <c r="H237" s="298" t="s">
        <v>523</v>
      </c>
      <c r="I237" s="298" t="s">
        <v>523</v>
      </c>
    </row>
    <row r="238" spans="1:9" x14ac:dyDescent="0.25">
      <c r="A238" s="323" t="s">
        <v>608</v>
      </c>
      <c r="B238" s="308">
        <v>7275346.9473260604</v>
      </c>
      <c r="C238" s="308" t="s">
        <v>579</v>
      </c>
      <c r="D238" s="303" t="s">
        <v>195</v>
      </c>
      <c r="E238" s="303" t="s">
        <v>195</v>
      </c>
      <c r="F238" s="303" t="s">
        <v>195</v>
      </c>
      <c r="G238" s="308">
        <v>489781.06541885645</v>
      </c>
      <c r="H238" s="308">
        <v>32.091451581375168</v>
      </c>
      <c r="I238" s="308">
        <v>45.787790295064212</v>
      </c>
    </row>
    <row r="239" spans="1:9" x14ac:dyDescent="0.25">
      <c r="A239" s="309" t="s">
        <v>603</v>
      </c>
      <c r="B239" s="298">
        <v>6900391.8089475194</v>
      </c>
      <c r="C239" s="308" t="s">
        <v>579</v>
      </c>
      <c r="D239" s="308">
        <v>67.143364802995379</v>
      </c>
      <c r="E239" s="308">
        <v>4.6393020403151901</v>
      </c>
      <c r="F239" s="308">
        <v>6.6250689680711297</v>
      </c>
      <c r="G239" s="298">
        <v>463315.52451176452</v>
      </c>
      <c r="H239" s="298">
        <v>32.013001798224458</v>
      </c>
      <c r="I239" s="298">
        <v>45.715571640990433</v>
      </c>
    </row>
    <row r="240" spans="1:9" x14ac:dyDescent="0.25">
      <c r="A240" s="309" t="s">
        <v>604</v>
      </c>
      <c r="B240" s="298">
        <v>368504.73200550402</v>
      </c>
      <c r="C240" s="308" t="s">
        <v>579</v>
      </c>
      <c r="D240" s="308">
        <v>70.79246071620166</v>
      </c>
      <c r="E240" s="308">
        <v>0.10451713900717</v>
      </c>
      <c r="F240" s="308">
        <v>0.16265524758309999</v>
      </c>
      <c r="G240" s="298">
        <v>26087.356764234064</v>
      </c>
      <c r="H240" s="298">
        <v>3.8515060299819999E-2</v>
      </c>
      <c r="I240" s="298">
        <v>5.9939228419900001E-2</v>
      </c>
    </row>
    <row r="241" spans="1:9" x14ac:dyDescent="0.25">
      <c r="A241" s="309" t="s">
        <v>605</v>
      </c>
      <c r="B241" s="298">
        <v>5787.6625596214753</v>
      </c>
      <c r="C241" s="308" t="s">
        <v>579</v>
      </c>
      <c r="D241" s="308">
        <v>59.589262354098253</v>
      </c>
      <c r="E241" s="308">
        <v>0.67636171756462005</v>
      </c>
      <c r="F241" s="308">
        <v>0.87181754613039997</v>
      </c>
      <c r="G241" s="298">
        <v>344.88254268227587</v>
      </c>
      <c r="H241" s="298">
        <v>3.9145533895100001E-3</v>
      </c>
      <c r="I241" s="298">
        <v>5.04578577056E-3</v>
      </c>
    </row>
    <row r="242" spans="1:9" x14ac:dyDescent="0.25">
      <c r="A242" s="309" t="s">
        <v>3396</v>
      </c>
      <c r="B242" s="308" t="s">
        <v>523</v>
      </c>
      <c r="C242" s="308" t="s">
        <v>579</v>
      </c>
      <c r="D242" s="303" t="s">
        <v>195</v>
      </c>
      <c r="E242" s="303" t="s">
        <v>195</v>
      </c>
      <c r="F242" s="303" t="s">
        <v>195</v>
      </c>
      <c r="G242" s="308" t="s">
        <v>523</v>
      </c>
      <c r="H242" s="308">
        <v>1.0519629843E-4</v>
      </c>
      <c r="I242" s="308">
        <v>1.355960522E-5</v>
      </c>
    </row>
    <row r="243" spans="1:9" x14ac:dyDescent="0.25">
      <c r="A243" s="320" t="s">
        <v>607</v>
      </c>
      <c r="B243" s="298" t="s">
        <v>523</v>
      </c>
      <c r="C243" s="308" t="s">
        <v>579</v>
      </c>
      <c r="D243" s="308" t="s">
        <v>523</v>
      </c>
      <c r="E243" s="308" t="s">
        <v>523</v>
      </c>
      <c r="F243" s="308" t="s">
        <v>523</v>
      </c>
      <c r="G243" s="298" t="s">
        <v>523</v>
      </c>
      <c r="H243" s="298">
        <v>1.0519629843E-4</v>
      </c>
      <c r="I243" s="298">
        <v>1.355960522E-5</v>
      </c>
    </row>
    <row r="244" spans="1:9" x14ac:dyDescent="0.25">
      <c r="A244" s="309" t="s">
        <v>582</v>
      </c>
      <c r="B244" s="298">
        <v>662.74381341579385</v>
      </c>
      <c r="C244" s="308" t="s">
        <v>579</v>
      </c>
      <c r="D244" s="308">
        <v>50.248073994006518</v>
      </c>
      <c r="E244" s="308">
        <v>51.386358629942983</v>
      </c>
      <c r="F244" s="308">
        <v>6.6236050802272004</v>
      </c>
      <c r="G244" s="298">
        <v>33.301600175586863</v>
      </c>
      <c r="H244" s="298">
        <v>3.4055991275959999E-2</v>
      </c>
      <c r="I244" s="298">
        <v>4.3897532894299996E-3</v>
      </c>
    </row>
    <row r="245" spans="1:9" x14ac:dyDescent="0.25">
      <c r="A245" s="309" t="s">
        <v>3387</v>
      </c>
      <c r="B245" s="298" t="s">
        <v>523</v>
      </c>
      <c r="C245" s="308" t="s">
        <v>579</v>
      </c>
      <c r="D245" s="308" t="s">
        <v>523</v>
      </c>
      <c r="E245" s="308" t="s">
        <v>523</v>
      </c>
      <c r="F245" s="308" t="s">
        <v>523</v>
      </c>
      <c r="G245" s="298" t="s">
        <v>523</v>
      </c>
      <c r="H245" s="298">
        <v>1.8589818869899999E-3</v>
      </c>
      <c r="I245" s="298">
        <v>2.8303269886699998E-3</v>
      </c>
    </row>
    <row r="246" spans="1:9" x14ac:dyDescent="0.25">
      <c r="A246" s="309" t="s">
        <v>3397</v>
      </c>
      <c r="B246" s="308" t="s">
        <v>550</v>
      </c>
      <c r="C246" s="308" t="s">
        <v>579</v>
      </c>
      <c r="D246" s="303" t="s">
        <v>195</v>
      </c>
      <c r="E246" s="303" t="s">
        <v>195</v>
      </c>
      <c r="F246" s="303" t="s">
        <v>195</v>
      </c>
      <c r="G246" s="308" t="s">
        <v>550</v>
      </c>
      <c r="H246" s="308" t="s">
        <v>550</v>
      </c>
      <c r="I246" s="308" t="s">
        <v>550</v>
      </c>
    </row>
    <row r="247" spans="1:9" x14ac:dyDescent="0.25">
      <c r="A247" s="323" t="s">
        <v>609</v>
      </c>
      <c r="B247" s="308">
        <v>5832942.3488303553</v>
      </c>
      <c r="C247" s="308" t="s">
        <v>579</v>
      </c>
      <c r="D247" s="303" t="s">
        <v>195</v>
      </c>
      <c r="E247" s="303" t="s">
        <v>195</v>
      </c>
      <c r="F247" s="303" t="s">
        <v>195</v>
      </c>
      <c r="G247" s="308">
        <v>410542.75705571863</v>
      </c>
      <c r="H247" s="308">
        <v>13.07563880529997</v>
      </c>
      <c r="I247" s="308">
        <v>4.0475349041306403</v>
      </c>
    </row>
    <row r="248" spans="1:9" x14ac:dyDescent="0.25">
      <c r="A248" s="309" t="s">
        <v>603</v>
      </c>
      <c r="B248" s="298">
        <v>509157.77592432662</v>
      </c>
      <c r="C248" s="308" t="s">
        <v>579</v>
      </c>
      <c r="D248" s="308">
        <v>67.143364802995364</v>
      </c>
      <c r="E248" s="308">
        <v>6.5611612578125396</v>
      </c>
      <c r="F248" s="308">
        <v>6.0033548966705403</v>
      </c>
      <c r="G248" s="298">
        <v>34186.566291168834</v>
      </c>
      <c r="H248" s="298">
        <v>3.3406662735086901</v>
      </c>
      <c r="I248" s="298">
        <v>3.0566548272731899</v>
      </c>
    </row>
    <row r="249" spans="1:9" x14ac:dyDescent="0.25">
      <c r="A249" s="309" t="s">
        <v>604</v>
      </c>
      <c r="B249" s="298">
        <v>5287253.5119992904</v>
      </c>
      <c r="C249" s="308" t="s">
        <v>579</v>
      </c>
      <c r="D249" s="308">
        <v>70.79246071620166</v>
      </c>
      <c r="E249" s="308">
        <v>0.19178297607631001</v>
      </c>
      <c r="F249" s="308">
        <v>0.18365802181259999</v>
      </c>
      <c r="G249" s="298">
        <v>374297.68654480902</v>
      </c>
      <c r="H249" s="298">
        <v>1.0140052138011499</v>
      </c>
      <c r="I249" s="298">
        <v>0.97104652083552001</v>
      </c>
    </row>
    <row r="250" spans="1:9" x14ac:dyDescent="0.25">
      <c r="A250" s="309" t="s">
        <v>605</v>
      </c>
      <c r="B250" s="298">
        <v>23860.857915216009</v>
      </c>
      <c r="C250" s="308" t="s">
        <v>579</v>
      </c>
      <c r="D250" s="308">
        <v>59.589262354098238</v>
      </c>
      <c r="E250" s="308">
        <v>0.2845471839464</v>
      </c>
      <c r="F250" s="308">
        <v>0.72829432120368998</v>
      </c>
      <c r="G250" s="298">
        <v>1421.8509223036683</v>
      </c>
      <c r="H250" s="298">
        <v>6.7895399263199997E-3</v>
      </c>
      <c r="I250" s="298">
        <v>1.7377727318699999E-2</v>
      </c>
    </row>
    <row r="251" spans="1:9" x14ac:dyDescent="0.25">
      <c r="A251" s="309" t="s">
        <v>3398</v>
      </c>
      <c r="B251" s="308" t="s">
        <v>523</v>
      </c>
      <c r="C251" s="308" t="s">
        <v>579</v>
      </c>
      <c r="D251" s="303" t="s">
        <v>195</v>
      </c>
      <c r="E251" s="303" t="s">
        <v>195</v>
      </c>
      <c r="F251" s="303" t="s">
        <v>195</v>
      </c>
      <c r="G251" s="308" t="s">
        <v>523</v>
      </c>
      <c r="H251" s="308">
        <v>1.1154465540398899</v>
      </c>
      <c r="I251" s="308">
        <v>1.4523064306999999E-4</v>
      </c>
    </row>
    <row r="252" spans="1:9" x14ac:dyDescent="0.25">
      <c r="A252" s="320" t="s">
        <v>607</v>
      </c>
      <c r="B252" s="298" t="s">
        <v>523</v>
      </c>
      <c r="C252" s="308" t="s">
        <v>579</v>
      </c>
      <c r="D252" s="308" t="s">
        <v>523</v>
      </c>
      <c r="E252" s="308" t="s">
        <v>523</v>
      </c>
      <c r="F252" s="308" t="s">
        <v>523</v>
      </c>
      <c r="G252" s="298" t="s">
        <v>523</v>
      </c>
      <c r="H252" s="298">
        <v>1.1154465540398899</v>
      </c>
      <c r="I252" s="298">
        <v>1.4523064306999999E-4</v>
      </c>
    </row>
    <row r="253" spans="1:9" x14ac:dyDescent="0.25">
      <c r="A253" s="309" t="s">
        <v>582</v>
      </c>
      <c r="B253" s="298">
        <v>12670.202991522168</v>
      </c>
      <c r="C253" s="308" t="s">
        <v>579</v>
      </c>
      <c r="D253" s="308">
        <v>50.248073994006518</v>
      </c>
      <c r="E253" s="308">
        <v>599.54850305945388</v>
      </c>
      <c r="F253" s="308">
        <v>7.984895666446E-2</v>
      </c>
      <c r="G253" s="298">
        <v>636.65329743708867</v>
      </c>
      <c r="H253" s="298">
        <v>7.5964012370265301</v>
      </c>
      <c r="I253" s="298">
        <v>1.0117024896E-3</v>
      </c>
    </row>
    <row r="254" spans="1:9" x14ac:dyDescent="0.25">
      <c r="A254" s="309" t="s">
        <v>3387</v>
      </c>
      <c r="B254" s="298" t="s">
        <v>523</v>
      </c>
      <c r="C254" s="308" t="s">
        <v>579</v>
      </c>
      <c r="D254" s="308" t="s">
        <v>523</v>
      </c>
      <c r="E254" s="308" t="s">
        <v>523</v>
      </c>
      <c r="F254" s="308" t="s">
        <v>523</v>
      </c>
      <c r="G254" s="298" t="s">
        <v>523</v>
      </c>
      <c r="H254" s="298">
        <v>2.3299869973900001E-3</v>
      </c>
      <c r="I254" s="298">
        <v>1.2988955705600001E-3</v>
      </c>
    </row>
    <row r="255" spans="1:9" x14ac:dyDescent="0.25">
      <c r="A255" s="309" t="s">
        <v>3397</v>
      </c>
      <c r="B255" s="308" t="s">
        <v>550</v>
      </c>
      <c r="C255" s="308" t="s">
        <v>579</v>
      </c>
      <c r="D255" s="303" t="s">
        <v>195</v>
      </c>
      <c r="E255" s="303" t="s">
        <v>195</v>
      </c>
      <c r="F255" s="303" t="s">
        <v>195</v>
      </c>
      <c r="G255" s="308" t="s">
        <v>550</v>
      </c>
      <c r="H255" s="308" t="s">
        <v>550</v>
      </c>
      <c r="I255" s="308" t="s">
        <v>550</v>
      </c>
    </row>
    <row r="256" spans="1:9" x14ac:dyDescent="0.25">
      <c r="A256" s="323" t="s">
        <v>610</v>
      </c>
      <c r="B256" s="308">
        <v>23342.475470502937</v>
      </c>
      <c r="C256" s="308" t="s">
        <v>579</v>
      </c>
      <c r="D256" s="303" t="s">
        <v>195</v>
      </c>
      <c r="E256" s="303" t="s">
        <v>195</v>
      </c>
      <c r="F256" s="303" t="s">
        <v>195</v>
      </c>
      <c r="G256" s="308">
        <v>1567.2923459209501</v>
      </c>
      <c r="H256" s="308">
        <v>0.73343562340844004</v>
      </c>
      <c r="I256" s="308">
        <v>7.4179469703459996E-2</v>
      </c>
    </row>
    <row r="257" spans="1:9" x14ac:dyDescent="0.25">
      <c r="A257" s="309" t="s">
        <v>603</v>
      </c>
      <c r="B257" s="298">
        <v>23342.475470502937</v>
      </c>
      <c r="C257" s="308" t="s">
        <v>579</v>
      </c>
      <c r="D257" s="308">
        <v>67.143364802995393</v>
      </c>
      <c r="E257" s="308">
        <v>31.420644495707268</v>
      </c>
      <c r="F257" s="308">
        <v>3.1778750200336701</v>
      </c>
      <c r="G257" s="298">
        <v>1567.2923459209501</v>
      </c>
      <c r="H257" s="298">
        <v>0.73343562340844004</v>
      </c>
      <c r="I257" s="298">
        <v>7.4179469703459996E-2</v>
      </c>
    </row>
    <row r="258" spans="1:9" x14ac:dyDescent="0.25">
      <c r="A258" s="309" t="s">
        <v>604</v>
      </c>
      <c r="B258" s="298" t="s">
        <v>550</v>
      </c>
      <c r="C258" s="308" t="s">
        <v>579</v>
      </c>
      <c r="D258" s="308" t="s">
        <v>550</v>
      </c>
      <c r="E258" s="308" t="s">
        <v>550</v>
      </c>
      <c r="F258" s="308" t="s">
        <v>550</v>
      </c>
      <c r="G258" s="298" t="s">
        <v>550</v>
      </c>
      <c r="H258" s="298" t="s">
        <v>550</v>
      </c>
      <c r="I258" s="298" t="s">
        <v>550</v>
      </c>
    </row>
    <row r="259" spans="1:9" x14ac:dyDescent="0.25">
      <c r="A259" s="309" t="s">
        <v>605</v>
      </c>
      <c r="B259" s="298" t="s">
        <v>550</v>
      </c>
      <c r="C259" s="308" t="s">
        <v>579</v>
      </c>
      <c r="D259" s="308" t="s">
        <v>550</v>
      </c>
      <c r="E259" s="308" t="s">
        <v>550</v>
      </c>
      <c r="F259" s="308" t="s">
        <v>550</v>
      </c>
      <c r="G259" s="298" t="s">
        <v>550</v>
      </c>
      <c r="H259" s="298" t="s">
        <v>550</v>
      </c>
      <c r="I259" s="298" t="s">
        <v>550</v>
      </c>
    </row>
    <row r="260" spans="1:9" x14ac:dyDescent="0.25">
      <c r="A260" s="309" t="s">
        <v>3396</v>
      </c>
      <c r="B260" s="308" t="s">
        <v>550</v>
      </c>
      <c r="C260" s="308" t="s">
        <v>579</v>
      </c>
      <c r="D260" s="303" t="s">
        <v>195</v>
      </c>
      <c r="E260" s="303" t="s">
        <v>195</v>
      </c>
      <c r="F260" s="303" t="s">
        <v>195</v>
      </c>
      <c r="G260" s="308" t="s">
        <v>550</v>
      </c>
      <c r="H260" s="308" t="s">
        <v>550</v>
      </c>
      <c r="I260" s="308" t="s">
        <v>550</v>
      </c>
    </row>
    <row r="261" spans="1:9" x14ac:dyDescent="0.25">
      <c r="A261" s="309" t="s">
        <v>582</v>
      </c>
      <c r="B261" s="298" t="s">
        <v>550</v>
      </c>
      <c r="C261" s="308" t="s">
        <v>579</v>
      </c>
      <c r="D261" s="308" t="s">
        <v>550</v>
      </c>
      <c r="E261" s="308" t="s">
        <v>550</v>
      </c>
      <c r="F261" s="308" t="s">
        <v>550</v>
      </c>
      <c r="G261" s="298" t="s">
        <v>550</v>
      </c>
      <c r="H261" s="298" t="s">
        <v>550</v>
      </c>
      <c r="I261" s="298" t="s">
        <v>550</v>
      </c>
    </row>
    <row r="262" spans="1:9" x14ac:dyDescent="0.25">
      <c r="A262" s="309" t="s">
        <v>3387</v>
      </c>
      <c r="B262" s="298" t="s">
        <v>523</v>
      </c>
      <c r="C262" s="308" t="s">
        <v>579</v>
      </c>
      <c r="D262" s="308" t="s">
        <v>523</v>
      </c>
      <c r="E262" s="308" t="s">
        <v>548</v>
      </c>
      <c r="F262" s="308" t="s">
        <v>548</v>
      </c>
      <c r="G262" s="298" t="s">
        <v>523</v>
      </c>
      <c r="H262" s="298" t="s">
        <v>548</v>
      </c>
      <c r="I262" s="298" t="s">
        <v>548</v>
      </c>
    </row>
    <row r="263" spans="1:9" x14ac:dyDescent="0.25">
      <c r="A263" s="309" t="s">
        <v>3397</v>
      </c>
      <c r="B263" s="308" t="s">
        <v>550</v>
      </c>
      <c r="C263" s="308" t="s">
        <v>579</v>
      </c>
      <c r="D263" s="303" t="s">
        <v>195</v>
      </c>
      <c r="E263" s="303" t="s">
        <v>195</v>
      </c>
      <c r="F263" s="303" t="s">
        <v>195</v>
      </c>
      <c r="G263" s="308" t="s">
        <v>550</v>
      </c>
      <c r="H263" s="308" t="s">
        <v>550</v>
      </c>
      <c r="I263" s="308" t="s">
        <v>550</v>
      </c>
    </row>
    <row r="264" spans="1:9" x14ac:dyDescent="0.25">
      <c r="A264" s="323" t="s">
        <v>611</v>
      </c>
      <c r="B264" s="308" t="s">
        <v>550</v>
      </c>
      <c r="C264" s="308" t="s">
        <v>579</v>
      </c>
      <c r="D264" s="303" t="s">
        <v>195</v>
      </c>
      <c r="E264" s="303" t="s">
        <v>195</v>
      </c>
      <c r="F264" s="303" t="s">
        <v>195</v>
      </c>
      <c r="G264" s="308" t="s">
        <v>550</v>
      </c>
      <c r="H264" s="308" t="s">
        <v>555</v>
      </c>
      <c r="I264" s="308" t="s">
        <v>555</v>
      </c>
    </row>
    <row r="265" spans="1:9" x14ac:dyDescent="0.25">
      <c r="A265" s="314" t="s">
        <v>612</v>
      </c>
      <c r="B265" s="308" t="s">
        <v>550</v>
      </c>
      <c r="C265" s="308" t="s">
        <v>579</v>
      </c>
      <c r="D265" s="303" t="s">
        <v>195</v>
      </c>
      <c r="E265" s="303" t="s">
        <v>195</v>
      </c>
      <c r="F265" s="303" t="s">
        <v>195</v>
      </c>
      <c r="G265" s="308" t="s">
        <v>550</v>
      </c>
      <c r="H265" s="308" t="s">
        <v>555</v>
      </c>
      <c r="I265" s="308" t="s">
        <v>555</v>
      </c>
    </row>
    <row r="266" spans="1:9" x14ac:dyDescent="0.25">
      <c r="A266" s="320" t="s">
        <v>603</v>
      </c>
      <c r="B266" s="298" t="s">
        <v>550</v>
      </c>
      <c r="C266" s="308" t="s">
        <v>579</v>
      </c>
      <c r="D266" s="308" t="s">
        <v>550</v>
      </c>
      <c r="E266" s="308" t="s">
        <v>523</v>
      </c>
      <c r="F266" s="308" t="s">
        <v>523</v>
      </c>
      <c r="G266" s="298" t="s">
        <v>550</v>
      </c>
      <c r="H266" s="298" t="s">
        <v>523</v>
      </c>
      <c r="I266" s="298" t="s">
        <v>523</v>
      </c>
    </row>
    <row r="267" spans="1:9" x14ac:dyDescent="0.25">
      <c r="A267" s="320" t="s">
        <v>613</v>
      </c>
      <c r="B267" s="298" t="s">
        <v>550</v>
      </c>
      <c r="C267" s="308" t="s">
        <v>579</v>
      </c>
      <c r="D267" s="308" t="s">
        <v>550</v>
      </c>
      <c r="E267" s="308" t="s">
        <v>523</v>
      </c>
      <c r="F267" s="308" t="s">
        <v>523</v>
      </c>
      <c r="G267" s="298" t="s">
        <v>550</v>
      </c>
      <c r="H267" s="298" t="s">
        <v>523</v>
      </c>
      <c r="I267" s="298" t="s">
        <v>523</v>
      </c>
    </row>
    <row r="268" spans="1:9" x14ac:dyDescent="0.25">
      <c r="A268" s="320" t="s">
        <v>614</v>
      </c>
      <c r="B268" s="298" t="s">
        <v>550</v>
      </c>
      <c r="C268" s="308" t="s">
        <v>579</v>
      </c>
      <c r="D268" s="308" t="s">
        <v>550</v>
      </c>
      <c r="E268" s="308" t="s">
        <v>523</v>
      </c>
      <c r="F268" s="308" t="s">
        <v>523</v>
      </c>
      <c r="G268" s="298" t="s">
        <v>550</v>
      </c>
      <c r="H268" s="298" t="s">
        <v>523</v>
      </c>
      <c r="I268" s="298" t="s">
        <v>523</v>
      </c>
    </row>
    <row r="269" spans="1:9" x14ac:dyDescent="0.25">
      <c r="A269" s="320" t="s">
        <v>615</v>
      </c>
      <c r="B269" s="308" t="s">
        <v>550</v>
      </c>
      <c r="C269" s="308" t="s">
        <v>579</v>
      </c>
      <c r="D269" s="303" t="s">
        <v>195</v>
      </c>
      <c r="E269" s="303" t="s">
        <v>195</v>
      </c>
      <c r="F269" s="303" t="s">
        <v>195</v>
      </c>
      <c r="G269" s="308" t="s">
        <v>550</v>
      </c>
      <c r="H269" s="308" t="s">
        <v>523</v>
      </c>
      <c r="I269" s="308" t="s">
        <v>523</v>
      </c>
    </row>
    <row r="270" spans="1:9" x14ac:dyDescent="0.25">
      <c r="A270" s="320" t="s">
        <v>588</v>
      </c>
      <c r="B270" s="298" t="s">
        <v>550</v>
      </c>
      <c r="C270" s="308" t="s">
        <v>579</v>
      </c>
      <c r="D270" s="308" t="s">
        <v>550</v>
      </c>
      <c r="E270" s="308" t="s">
        <v>523</v>
      </c>
      <c r="F270" s="308" t="s">
        <v>523</v>
      </c>
      <c r="G270" s="298" t="s">
        <v>550</v>
      </c>
      <c r="H270" s="298" t="s">
        <v>523</v>
      </c>
      <c r="I270" s="298" t="s">
        <v>523</v>
      </c>
    </row>
    <row r="271" spans="1:9" x14ac:dyDescent="0.25">
      <c r="A271" s="320" t="s">
        <v>95</v>
      </c>
      <c r="B271" s="298" t="s">
        <v>550</v>
      </c>
      <c r="C271" s="308" t="s">
        <v>579</v>
      </c>
      <c r="D271" s="308" t="s">
        <v>550</v>
      </c>
      <c r="E271" s="308" t="s">
        <v>523</v>
      </c>
      <c r="F271" s="308" t="s">
        <v>523</v>
      </c>
      <c r="G271" s="298" t="s">
        <v>550</v>
      </c>
      <c r="H271" s="298" t="s">
        <v>523</v>
      </c>
      <c r="I271" s="298" t="s">
        <v>523</v>
      </c>
    </row>
    <row r="272" spans="1:9" x14ac:dyDescent="0.25">
      <c r="A272" s="320" t="s">
        <v>616</v>
      </c>
      <c r="B272" s="308" t="s">
        <v>550</v>
      </c>
      <c r="C272" s="308" t="s">
        <v>579</v>
      </c>
      <c r="D272" s="303" t="s">
        <v>195</v>
      </c>
      <c r="E272" s="303" t="s">
        <v>195</v>
      </c>
      <c r="F272" s="303" t="s">
        <v>195</v>
      </c>
      <c r="G272" s="308" t="s">
        <v>550</v>
      </c>
      <c r="H272" s="308" t="s">
        <v>521</v>
      </c>
      <c r="I272" s="308" t="s">
        <v>521</v>
      </c>
    </row>
    <row r="273" spans="1:10" x14ac:dyDescent="0.25">
      <c r="A273" s="59" t="s">
        <v>534</v>
      </c>
      <c r="B273" s="308">
        <v>650576.52184247703</v>
      </c>
      <c r="C273" s="308" t="s">
        <v>579</v>
      </c>
      <c r="D273" s="303" t="s">
        <v>195</v>
      </c>
      <c r="E273" s="303" t="s">
        <v>195</v>
      </c>
      <c r="F273" s="303" t="s">
        <v>195</v>
      </c>
      <c r="G273" s="308">
        <v>46055.912865416663</v>
      </c>
      <c r="H273" s="308">
        <v>3.5201759225</v>
      </c>
      <c r="I273" s="308">
        <v>1.1264562951999999</v>
      </c>
    </row>
    <row r="274" spans="1:10" x14ac:dyDescent="0.25">
      <c r="A274" s="309" t="s">
        <v>580</v>
      </c>
      <c r="B274" s="298">
        <v>650576.52184247703</v>
      </c>
      <c r="C274" s="308" t="s">
        <v>579</v>
      </c>
      <c r="D274" s="308">
        <v>70.792460716201646</v>
      </c>
      <c r="E274" s="308">
        <v>5.4108560704444502</v>
      </c>
      <c r="F274" s="308">
        <v>1.7314739425422201</v>
      </c>
      <c r="G274" s="298">
        <v>46055.912865416663</v>
      </c>
      <c r="H274" s="298">
        <v>3.5201759225</v>
      </c>
      <c r="I274" s="298">
        <v>1.1264562951999999</v>
      </c>
    </row>
    <row r="275" spans="1:10" x14ac:dyDescent="0.25">
      <c r="A275" s="309" t="s">
        <v>581</v>
      </c>
      <c r="B275" s="298" t="s">
        <v>550</v>
      </c>
      <c r="C275" s="308" t="s">
        <v>579</v>
      </c>
      <c r="D275" s="308" t="s">
        <v>550</v>
      </c>
      <c r="E275" s="308" t="s">
        <v>550</v>
      </c>
      <c r="F275" s="308" t="s">
        <v>550</v>
      </c>
      <c r="G275" s="298" t="s">
        <v>550</v>
      </c>
      <c r="H275" s="298" t="s">
        <v>550</v>
      </c>
      <c r="I275" s="298" t="s">
        <v>550</v>
      </c>
    </row>
    <row r="276" spans="1:10" x14ac:dyDescent="0.25">
      <c r="A276" s="309" t="s">
        <v>582</v>
      </c>
      <c r="B276" s="298" t="s">
        <v>523</v>
      </c>
      <c r="C276" s="308" t="s">
        <v>579</v>
      </c>
      <c r="D276" s="308" t="s">
        <v>523</v>
      </c>
      <c r="E276" s="308" t="s">
        <v>523</v>
      </c>
      <c r="F276" s="308" t="s">
        <v>523</v>
      </c>
      <c r="G276" s="298" t="s">
        <v>523</v>
      </c>
      <c r="H276" s="298" t="s">
        <v>523</v>
      </c>
      <c r="I276" s="298" t="s">
        <v>523</v>
      </c>
    </row>
    <row r="277" spans="1:10" x14ac:dyDescent="0.25">
      <c r="A277" s="309" t="s">
        <v>3387</v>
      </c>
      <c r="B277" s="298" t="s">
        <v>523</v>
      </c>
      <c r="C277" s="308" t="s">
        <v>579</v>
      </c>
      <c r="D277" s="308" t="s">
        <v>523</v>
      </c>
      <c r="E277" s="308" t="s">
        <v>548</v>
      </c>
      <c r="F277" s="308" t="s">
        <v>548</v>
      </c>
      <c r="G277" s="298" t="s">
        <v>523</v>
      </c>
      <c r="H277" s="298" t="s">
        <v>548</v>
      </c>
      <c r="I277" s="298" t="s">
        <v>548</v>
      </c>
    </row>
    <row r="278" spans="1:10" x14ac:dyDescent="0.25">
      <c r="A278" s="309" t="s">
        <v>3399</v>
      </c>
      <c r="B278" s="308" t="s">
        <v>523</v>
      </c>
      <c r="C278" s="308" t="s">
        <v>579</v>
      </c>
      <c r="D278" s="303" t="s">
        <v>195</v>
      </c>
      <c r="E278" s="303" t="s">
        <v>195</v>
      </c>
      <c r="F278" s="303" t="s">
        <v>195</v>
      </c>
      <c r="G278" s="308" t="s">
        <v>523</v>
      </c>
      <c r="H278" s="308" t="s">
        <v>521</v>
      </c>
      <c r="I278" s="308" t="s">
        <v>521</v>
      </c>
    </row>
    <row r="279" spans="1:10" x14ac:dyDescent="0.25">
      <c r="A279" s="59" t="s">
        <v>3400</v>
      </c>
      <c r="B279" s="308">
        <v>546204.83921010012</v>
      </c>
      <c r="C279" s="308" t="s">
        <v>579</v>
      </c>
      <c r="D279" s="303" t="s">
        <v>195</v>
      </c>
      <c r="E279" s="303" t="s">
        <v>195</v>
      </c>
      <c r="F279" s="303" t="s">
        <v>195</v>
      </c>
      <c r="G279" s="308">
        <v>38024.133926124283</v>
      </c>
      <c r="H279" s="308">
        <v>16.188389581899191</v>
      </c>
      <c r="I279" s="308">
        <v>0.73365765457023002</v>
      </c>
    </row>
    <row r="280" spans="1:10" x14ac:dyDescent="0.25">
      <c r="A280" s="309" t="s">
        <v>617</v>
      </c>
      <c r="B280" s="298">
        <v>270555.52902466076</v>
      </c>
      <c r="C280" s="308" t="s">
        <v>579</v>
      </c>
      <c r="D280" s="308">
        <v>71.174746954728036</v>
      </c>
      <c r="E280" s="308">
        <v>7.2747437896637797</v>
      </c>
      <c r="F280" s="308">
        <v>2.07984266172793</v>
      </c>
      <c r="G280" s="298">
        <v>19256.721315532806</v>
      </c>
      <c r="H280" s="298">
        <v>1.9682221545313501</v>
      </c>
      <c r="I280" s="298">
        <v>0.56271293163185998</v>
      </c>
    </row>
    <row r="281" spans="1:10" x14ac:dyDescent="0.25">
      <c r="A281" s="309" t="s">
        <v>618</v>
      </c>
      <c r="B281" s="298">
        <v>275649.31018543936</v>
      </c>
      <c r="C281" s="308" t="s">
        <v>579</v>
      </c>
      <c r="D281" s="308">
        <v>68.084380831448314</v>
      </c>
      <c r="E281" s="308">
        <v>51.587894117353002</v>
      </c>
      <c r="F281" s="308">
        <v>0.62015291394478</v>
      </c>
      <c r="G281" s="298">
        <v>18767.412610591477</v>
      </c>
      <c r="H281" s="298">
        <v>14.220167427367841</v>
      </c>
      <c r="I281" s="298">
        <v>0.17094472293836999</v>
      </c>
    </row>
    <row r="282" spans="1:10" x14ac:dyDescent="0.25">
      <c r="A282" s="309" t="s">
        <v>603</v>
      </c>
      <c r="B282" s="298" t="s">
        <v>523</v>
      </c>
      <c r="C282" s="308" t="s">
        <v>579</v>
      </c>
      <c r="D282" s="308" t="s">
        <v>523</v>
      </c>
      <c r="E282" s="308" t="s">
        <v>523</v>
      </c>
      <c r="F282" s="308" t="s">
        <v>523</v>
      </c>
      <c r="G282" s="298" t="s">
        <v>523</v>
      </c>
      <c r="H282" s="298" t="s">
        <v>523</v>
      </c>
      <c r="I282" s="298" t="s">
        <v>523</v>
      </c>
    </row>
    <row r="283" spans="1:10" x14ac:dyDescent="0.25">
      <c r="A283" s="309" t="s">
        <v>3401</v>
      </c>
      <c r="B283" s="308" t="s">
        <v>550</v>
      </c>
      <c r="C283" s="308" t="s">
        <v>579</v>
      </c>
      <c r="D283" s="303" t="s">
        <v>195</v>
      </c>
      <c r="E283" s="303" t="s">
        <v>195</v>
      </c>
      <c r="F283" s="303" t="s">
        <v>195</v>
      </c>
      <c r="G283" s="308" t="s">
        <v>550</v>
      </c>
      <c r="H283" s="308" t="s">
        <v>521</v>
      </c>
      <c r="I283" s="308" t="s">
        <v>521</v>
      </c>
    </row>
    <row r="284" spans="1:10" x14ac:dyDescent="0.25">
      <c r="A284" s="309" t="s">
        <v>582</v>
      </c>
      <c r="B284" s="298" t="s">
        <v>548</v>
      </c>
      <c r="C284" s="308" t="s">
        <v>579</v>
      </c>
      <c r="D284" s="308" t="s">
        <v>548</v>
      </c>
      <c r="E284" s="308" t="s">
        <v>523</v>
      </c>
      <c r="F284" s="308" t="s">
        <v>523</v>
      </c>
      <c r="G284" s="298" t="s">
        <v>548</v>
      </c>
      <c r="H284" s="298" t="s">
        <v>523</v>
      </c>
      <c r="I284" s="298" t="s">
        <v>523</v>
      </c>
      <c r="J284" s="57" t="s">
        <v>521</v>
      </c>
    </row>
    <row r="285" spans="1:10" x14ac:dyDescent="0.25">
      <c r="A285" s="309" t="s">
        <v>3387</v>
      </c>
      <c r="B285" s="298" t="s">
        <v>523</v>
      </c>
      <c r="C285" s="308" t="s">
        <v>579</v>
      </c>
      <c r="D285" s="308" t="s">
        <v>523</v>
      </c>
      <c r="E285" s="308" t="s">
        <v>548</v>
      </c>
      <c r="F285" s="308" t="s">
        <v>548</v>
      </c>
      <c r="G285" s="298" t="s">
        <v>523</v>
      </c>
      <c r="H285" s="298" t="s">
        <v>548</v>
      </c>
      <c r="I285" s="298" t="s">
        <v>548</v>
      </c>
      <c r="J285" s="57" t="s">
        <v>521</v>
      </c>
    </row>
    <row r="286" spans="1:10" x14ac:dyDescent="0.25">
      <c r="A286" s="309" t="s">
        <v>3402</v>
      </c>
      <c r="B286" s="308" t="s">
        <v>550</v>
      </c>
      <c r="C286" s="308" t="s">
        <v>579</v>
      </c>
      <c r="D286" s="303" t="s">
        <v>195</v>
      </c>
      <c r="E286" s="303" t="s">
        <v>195</v>
      </c>
      <c r="F286" s="303" t="s">
        <v>195</v>
      </c>
      <c r="G286" s="308" t="s">
        <v>550</v>
      </c>
      <c r="H286" s="308" t="s">
        <v>521</v>
      </c>
      <c r="I286" s="308" t="s">
        <v>521</v>
      </c>
      <c r="J286" s="57" t="s">
        <v>521</v>
      </c>
    </row>
    <row r="287" spans="1:10" x14ac:dyDescent="0.25">
      <c r="A287" s="59" t="s">
        <v>3403</v>
      </c>
      <c r="B287" s="308">
        <v>644614.3919557624</v>
      </c>
      <c r="C287" s="308" t="s">
        <v>579</v>
      </c>
      <c r="D287" s="303" t="s">
        <v>195</v>
      </c>
      <c r="E287" s="303" t="s">
        <v>195</v>
      </c>
      <c r="F287" s="303" t="s">
        <v>195</v>
      </c>
      <c r="G287" s="308">
        <v>32390.631664594664</v>
      </c>
      <c r="H287" s="308">
        <v>39.579455347798998</v>
      </c>
      <c r="I287" s="308">
        <v>23.567013395936449</v>
      </c>
      <c r="J287" s="57" t="s">
        <v>521</v>
      </c>
    </row>
    <row r="288" spans="1:10" x14ac:dyDescent="0.25">
      <c r="A288" s="317" t="s">
        <v>580</v>
      </c>
      <c r="B288" s="308" t="s">
        <v>619</v>
      </c>
      <c r="C288" s="308" t="s">
        <v>579</v>
      </c>
      <c r="D288" s="308" t="s">
        <v>619</v>
      </c>
      <c r="E288" s="308" t="s">
        <v>619</v>
      </c>
      <c r="F288" s="308" t="s">
        <v>619</v>
      </c>
      <c r="G288" s="308" t="s">
        <v>619</v>
      </c>
      <c r="H288" s="308">
        <v>37.596227422035923</v>
      </c>
      <c r="I288" s="308">
        <v>23.536156950132501</v>
      </c>
      <c r="J288" s="57" t="s">
        <v>521</v>
      </c>
    </row>
    <row r="289" spans="1:10" x14ac:dyDescent="0.25">
      <c r="A289" s="317" t="s">
        <v>581</v>
      </c>
      <c r="B289" s="308" t="s">
        <v>550</v>
      </c>
      <c r="C289" s="308" t="s">
        <v>579</v>
      </c>
      <c r="D289" s="308" t="s">
        <v>550</v>
      </c>
      <c r="E289" s="308" t="s">
        <v>550</v>
      </c>
      <c r="F289" s="308" t="s">
        <v>550</v>
      </c>
      <c r="G289" s="308" t="s">
        <v>550</v>
      </c>
      <c r="H289" s="308" t="s">
        <v>550</v>
      </c>
      <c r="I289" s="308" t="s">
        <v>550</v>
      </c>
      <c r="J289" s="57" t="s">
        <v>521</v>
      </c>
    </row>
    <row r="290" spans="1:10" x14ac:dyDescent="0.25">
      <c r="A290" s="317" t="s">
        <v>582</v>
      </c>
      <c r="B290" s="308">
        <v>644614.3919557624</v>
      </c>
      <c r="C290" s="308" t="s">
        <v>579</v>
      </c>
      <c r="D290" s="308">
        <v>50.248073994006511</v>
      </c>
      <c r="E290" s="308">
        <v>3.07661130516487</v>
      </c>
      <c r="F290" s="308">
        <v>4.7868068397190003E-2</v>
      </c>
      <c r="G290" s="308">
        <v>32390.631664594664</v>
      </c>
      <c r="H290" s="308">
        <v>1.98322792576308</v>
      </c>
      <c r="I290" s="308">
        <v>3.085644580395E-2</v>
      </c>
      <c r="J290" s="57" t="s">
        <v>521</v>
      </c>
    </row>
    <row r="291" spans="1:10" x14ac:dyDescent="0.25">
      <c r="A291" s="317" t="s">
        <v>3390</v>
      </c>
      <c r="B291" s="308" t="s">
        <v>595</v>
      </c>
      <c r="C291" s="308" t="s">
        <v>579</v>
      </c>
      <c r="D291" s="308" t="s">
        <v>595</v>
      </c>
      <c r="E291" s="308" t="s">
        <v>550</v>
      </c>
      <c r="F291" s="308" t="s">
        <v>550</v>
      </c>
      <c r="G291" s="308" t="s">
        <v>595</v>
      </c>
      <c r="H291" s="308" t="s">
        <v>550</v>
      </c>
      <c r="I291" s="308" t="s">
        <v>550</v>
      </c>
      <c r="J291" s="57" t="s">
        <v>521</v>
      </c>
    </row>
    <row r="292" spans="1:10" x14ac:dyDescent="0.25">
      <c r="A292" s="317" t="s">
        <v>3392</v>
      </c>
      <c r="B292" s="308" t="s">
        <v>523</v>
      </c>
      <c r="C292" s="308" t="s">
        <v>579</v>
      </c>
      <c r="D292" s="308" t="s">
        <v>523</v>
      </c>
      <c r="E292" s="308" t="s">
        <v>620</v>
      </c>
      <c r="F292" s="308" t="s">
        <v>620</v>
      </c>
      <c r="G292" s="308" t="s">
        <v>523</v>
      </c>
      <c r="H292" s="308" t="s">
        <v>620</v>
      </c>
      <c r="I292" s="308" t="s">
        <v>620</v>
      </c>
      <c r="J292" s="57" t="s">
        <v>521</v>
      </c>
    </row>
    <row r="293" spans="1:10" x14ac:dyDescent="0.25">
      <c r="A293" s="324" t="s">
        <v>621</v>
      </c>
      <c r="B293" s="308">
        <v>644614.3919557624</v>
      </c>
      <c r="C293" s="308" t="s">
        <v>579</v>
      </c>
      <c r="D293" s="303" t="s">
        <v>195</v>
      </c>
      <c r="E293" s="303" t="s">
        <v>195</v>
      </c>
      <c r="F293" s="303" t="s">
        <v>195</v>
      </c>
      <c r="G293" s="308">
        <v>32390.631664594664</v>
      </c>
      <c r="H293" s="308" t="s">
        <v>620</v>
      </c>
      <c r="I293" s="308" t="s">
        <v>620</v>
      </c>
      <c r="J293" s="57" t="s">
        <v>521</v>
      </c>
    </row>
    <row r="294" spans="1:10" x14ac:dyDescent="0.25">
      <c r="A294" s="317" t="s">
        <v>580</v>
      </c>
      <c r="B294" s="298" t="s">
        <v>548</v>
      </c>
      <c r="C294" s="308" t="s">
        <v>579</v>
      </c>
      <c r="D294" s="308" t="s">
        <v>548</v>
      </c>
      <c r="E294" s="308" t="s">
        <v>548</v>
      </c>
      <c r="F294" s="308" t="s">
        <v>548</v>
      </c>
      <c r="G294" s="298" t="s">
        <v>548</v>
      </c>
      <c r="H294" s="298" t="s">
        <v>548</v>
      </c>
      <c r="I294" s="298" t="s">
        <v>548</v>
      </c>
      <c r="J294" s="57" t="s">
        <v>521</v>
      </c>
    </row>
    <row r="295" spans="1:10" x14ac:dyDescent="0.25">
      <c r="A295" s="317" t="s">
        <v>581</v>
      </c>
      <c r="B295" s="298" t="s">
        <v>550</v>
      </c>
      <c r="C295" s="308" t="s">
        <v>579</v>
      </c>
      <c r="D295" s="308" t="s">
        <v>550</v>
      </c>
      <c r="E295" s="308" t="s">
        <v>550</v>
      </c>
      <c r="F295" s="308" t="s">
        <v>550</v>
      </c>
      <c r="G295" s="298" t="s">
        <v>550</v>
      </c>
      <c r="H295" s="298" t="s">
        <v>550</v>
      </c>
      <c r="I295" s="298" t="s">
        <v>550</v>
      </c>
      <c r="J295" s="57" t="s">
        <v>521</v>
      </c>
    </row>
    <row r="296" spans="1:10" x14ac:dyDescent="0.25">
      <c r="A296" s="317" t="s">
        <v>582</v>
      </c>
      <c r="B296" s="298">
        <v>644614.3919557624</v>
      </c>
      <c r="C296" s="308" t="s">
        <v>579</v>
      </c>
      <c r="D296" s="308">
        <v>50.248073994006511</v>
      </c>
      <c r="E296" s="308" t="s">
        <v>548</v>
      </c>
      <c r="F296" s="308" t="s">
        <v>548</v>
      </c>
      <c r="G296" s="298">
        <v>32390.631664594664</v>
      </c>
      <c r="H296" s="298" t="s">
        <v>548</v>
      </c>
      <c r="I296" s="298" t="s">
        <v>548</v>
      </c>
      <c r="J296" s="57" t="s">
        <v>521</v>
      </c>
    </row>
    <row r="297" spans="1:10" x14ac:dyDescent="0.25">
      <c r="A297" s="317" t="s">
        <v>3390</v>
      </c>
      <c r="B297" s="298" t="s">
        <v>523</v>
      </c>
      <c r="C297" s="308" t="s">
        <v>579</v>
      </c>
      <c r="D297" s="308" t="s">
        <v>523</v>
      </c>
      <c r="E297" s="308" t="s">
        <v>550</v>
      </c>
      <c r="F297" s="308" t="s">
        <v>550</v>
      </c>
      <c r="G297" s="298" t="s">
        <v>523</v>
      </c>
      <c r="H297" s="298" t="s">
        <v>550</v>
      </c>
      <c r="I297" s="298" t="s">
        <v>550</v>
      </c>
      <c r="J297" s="57" t="s">
        <v>521</v>
      </c>
    </row>
    <row r="298" spans="1:10" x14ac:dyDescent="0.25">
      <c r="A298" s="317" t="s">
        <v>3392</v>
      </c>
      <c r="B298" s="298" t="s">
        <v>523</v>
      </c>
      <c r="C298" s="308" t="s">
        <v>579</v>
      </c>
      <c r="D298" s="308" t="s">
        <v>523</v>
      </c>
      <c r="E298" s="308" t="s">
        <v>550</v>
      </c>
      <c r="F298" s="308" t="s">
        <v>550</v>
      </c>
      <c r="G298" s="298" t="s">
        <v>523</v>
      </c>
      <c r="H298" s="298" t="s">
        <v>550</v>
      </c>
      <c r="I298" s="298" t="s">
        <v>550</v>
      </c>
      <c r="J298" s="57" t="s">
        <v>521</v>
      </c>
    </row>
    <row r="299" spans="1:10" x14ac:dyDescent="0.25">
      <c r="A299" s="324" t="s">
        <v>3404</v>
      </c>
      <c r="B299" s="308" t="s">
        <v>595</v>
      </c>
      <c r="C299" s="308" t="s">
        <v>579</v>
      </c>
      <c r="D299" s="303" t="s">
        <v>195</v>
      </c>
      <c r="E299" s="303" t="s">
        <v>195</v>
      </c>
      <c r="F299" s="303" t="s">
        <v>195</v>
      </c>
      <c r="G299" s="308" t="s">
        <v>595</v>
      </c>
      <c r="H299" s="308">
        <v>39.579455347798998</v>
      </c>
      <c r="I299" s="308">
        <v>23.567013395936449</v>
      </c>
      <c r="J299" s="57" t="s">
        <v>521</v>
      </c>
    </row>
    <row r="300" spans="1:10" x14ac:dyDescent="0.25">
      <c r="A300" s="313" t="s">
        <v>622</v>
      </c>
      <c r="B300" s="308" t="s">
        <v>595</v>
      </c>
      <c r="C300" s="308" t="s">
        <v>579</v>
      </c>
      <c r="D300" s="303" t="s">
        <v>195</v>
      </c>
      <c r="E300" s="303" t="s">
        <v>195</v>
      </c>
      <c r="F300" s="303" t="s">
        <v>195</v>
      </c>
      <c r="G300" s="308" t="s">
        <v>595</v>
      </c>
      <c r="H300" s="308">
        <v>39.579455347798998</v>
      </c>
      <c r="I300" s="308">
        <v>23.567013395936449</v>
      </c>
      <c r="J300" s="57" t="s">
        <v>521</v>
      </c>
    </row>
    <row r="301" spans="1:10" x14ac:dyDescent="0.25">
      <c r="A301" s="314" t="s">
        <v>586</v>
      </c>
      <c r="B301" s="298" t="s">
        <v>523</v>
      </c>
      <c r="C301" s="308" t="s">
        <v>579</v>
      </c>
      <c r="D301" s="308" t="s">
        <v>523</v>
      </c>
      <c r="E301" s="308" t="s">
        <v>523</v>
      </c>
      <c r="F301" s="308" t="s">
        <v>523</v>
      </c>
      <c r="G301" s="298" t="s">
        <v>523</v>
      </c>
      <c r="H301" s="298">
        <v>37.596227422035923</v>
      </c>
      <c r="I301" s="298">
        <v>23.536156950132501</v>
      </c>
      <c r="J301" s="57" t="s">
        <v>521</v>
      </c>
    </row>
    <row r="302" spans="1:10" x14ac:dyDescent="0.25">
      <c r="A302" s="314" t="s">
        <v>587</v>
      </c>
      <c r="B302" s="298" t="s">
        <v>550</v>
      </c>
      <c r="C302" s="308" t="s">
        <v>579</v>
      </c>
      <c r="D302" s="308" t="s">
        <v>550</v>
      </c>
      <c r="E302" s="308" t="s">
        <v>550</v>
      </c>
      <c r="F302" s="308" t="s">
        <v>550</v>
      </c>
      <c r="G302" s="298" t="s">
        <v>550</v>
      </c>
      <c r="H302" s="298" t="s">
        <v>550</v>
      </c>
      <c r="I302" s="298" t="s">
        <v>550</v>
      </c>
      <c r="J302" s="57" t="s">
        <v>521</v>
      </c>
    </row>
    <row r="303" spans="1:10" x14ac:dyDescent="0.25">
      <c r="A303" s="314" t="s">
        <v>588</v>
      </c>
      <c r="B303" s="298" t="s">
        <v>523</v>
      </c>
      <c r="C303" s="308" t="s">
        <v>579</v>
      </c>
      <c r="D303" s="308" t="s">
        <v>523</v>
      </c>
      <c r="E303" s="308" t="s">
        <v>523</v>
      </c>
      <c r="F303" s="308" t="s">
        <v>523</v>
      </c>
      <c r="G303" s="298" t="s">
        <v>523</v>
      </c>
      <c r="H303" s="298">
        <v>1.98322792576308</v>
      </c>
      <c r="I303" s="298">
        <v>3.085644580395E-2</v>
      </c>
      <c r="J303" s="57" t="s">
        <v>521</v>
      </c>
    </row>
    <row r="304" spans="1:10" x14ac:dyDescent="0.25">
      <c r="A304" s="314" t="s">
        <v>589</v>
      </c>
      <c r="B304" s="298" t="s">
        <v>550</v>
      </c>
      <c r="C304" s="308" t="s">
        <v>579</v>
      </c>
      <c r="D304" s="308" t="s">
        <v>550</v>
      </c>
      <c r="E304" s="308" t="s">
        <v>550</v>
      </c>
      <c r="F304" s="308" t="s">
        <v>550</v>
      </c>
      <c r="G304" s="298" t="s">
        <v>550</v>
      </c>
      <c r="H304" s="298" t="s">
        <v>550</v>
      </c>
      <c r="I304" s="298" t="s">
        <v>550</v>
      </c>
      <c r="J304" s="57" t="s">
        <v>521</v>
      </c>
    </row>
    <row r="305" spans="1:10" x14ac:dyDescent="0.25">
      <c r="A305" s="314" t="s">
        <v>95</v>
      </c>
      <c r="B305" s="298" t="s">
        <v>523</v>
      </c>
      <c r="C305" s="308" t="s">
        <v>579</v>
      </c>
      <c r="D305" s="308" t="s">
        <v>523</v>
      </c>
      <c r="E305" s="308" t="s">
        <v>548</v>
      </c>
      <c r="F305" s="308" t="s">
        <v>548</v>
      </c>
      <c r="G305" s="298" t="s">
        <v>523</v>
      </c>
      <c r="H305" s="298" t="s">
        <v>548</v>
      </c>
      <c r="I305" s="298" t="s">
        <v>548</v>
      </c>
      <c r="J305" s="57" t="s">
        <v>521</v>
      </c>
    </row>
    <row r="306" spans="1:10" x14ac:dyDescent="0.25">
      <c r="A306" s="310" t="s">
        <v>623</v>
      </c>
      <c r="B306" s="308">
        <v>11350924.547537155</v>
      </c>
      <c r="C306" s="308" t="s">
        <v>579</v>
      </c>
      <c r="D306" s="303" t="s">
        <v>195</v>
      </c>
      <c r="E306" s="303" t="s">
        <v>195</v>
      </c>
      <c r="F306" s="303" t="s">
        <v>195</v>
      </c>
      <c r="G306" s="308">
        <v>586319.50932829198</v>
      </c>
      <c r="H306" s="308">
        <v>205.35377590972996</v>
      </c>
      <c r="I306" s="308">
        <v>4.1010308449579398</v>
      </c>
      <c r="J306" s="308" t="s">
        <v>583</v>
      </c>
    </row>
    <row r="307" spans="1:10" x14ac:dyDescent="0.25">
      <c r="A307" s="309" t="s">
        <v>580</v>
      </c>
      <c r="B307" s="308">
        <v>2244293.0419910937</v>
      </c>
      <c r="C307" s="308" t="s">
        <v>579</v>
      </c>
      <c r="D307" s="308">
        <v>67.197246675647136</v>
      </c>
      <c r="E307" s="308">
        <v>9.4999325570558</v>
      </c>
      <c r="F307" s="308">
        <v>0.57001330008575002</v>
      </c>
      <c r="G307" s="308">
        <v>150810.31315511401</v>
      </c>
      <c r="H307" s="308">
        <v>21.320632537184999</v>
      </c>
      <c r="I307" s="308">
        <v>1.27927688322483</v>
      </c>
      <c r="J307" s="308" t="s">
        <v>521</v>
      </c>
    </row>
    <row r="308" spans="1:10" x14ac:dyDescent="0.25">
      <c r="A308" s="309" t="s">
        <v>581</v>
      </c>
      <c r="B308" s="308">
        <v>112930.43506429865</v>
      </c>
      <c r="C308" s="308" t="s">
        <v>579</v>
      </c>
      <c r="D308" s="308">
        <v>90.471698466828201</v>
      </c>
      <c r="E308" s="308">
        <v>31.210565701762619</v>
      </c>
      <c r="F308" s="308">
        <v>1.42500000000004</v>
      </c>
      <c r="G308" s="308">
        <v>10217.008268864951</v>
      </c>
      <c r="H308" s="308">
        <v>3.5246227633029301</v>
      </c>
      <c r="I308" s="308">
        <v>0.16092586996663</v>
      </c>
      <c r="J308" s="308" t="s">
        <v>521</v>
      </c>
    </row>
    <row r="309" spans="1:10" x14ac:dyDescent="0.25">
      <c r="A309" s="309" t="s">
        <v>582</v>
      </c>
      <c r="B309" s="308">
        <v>8463850.5339536201</v>
      </c>
      <c r="C309" s="308" t="s">
        <v>579</v>
      </c>
      <c r="D309" s="308">
        <v>50.248073994006518</v>
      </c>
      <c r="E309" s="308">
        <v>4.4988276527558702</v>
      </c>
      <c r="F309" s="308">
        <v>0.09</v>
      </c>
      <c r="G309" s="308">
        <v>425292.18790431303</v>
      </c>
      <c r="H309" s="308">
        <v>38.077404830943053</v>
      </c>
      <c r="I309" s="308">
        <v>0.76174654805582998</v>
      </c>
      <c r="J309" s="308" t="s">
        <v>521</v>
      </c>
    </row>
    <row r="310" spans="1:10" x14ac:dyDescent="0.25">
      <c r="A310" s="309" t="s">
        <v>3385</v>
      </c>
      <c r="B310" s="308" t="s">
        <v>550</v>
      </c>
      <c r="C310" s="308" t="s">
        <v>579</v>
      </c>
      <c r="D310" s="308" t="s">
        <v>550</v>
      </c>
      <c r="E310" s="308" t="s">
        <v>550</v>
      </c>
      <c r="F310" s="308" t="s">
        <v>550</v>
      </c>
      <c r="G310" s="308" t="s">
        <v>550</v>
      </c>
      <c r="H310" s="308" t="s">
        <v>550</v>
      </c>
      <c r="I310" s="308" t="s">
        <v>550</v>
      </c>
      <c r="J310" s="308" t="s">
        <v>550</v>
      </c>
    </row>
    <row r="311" spans="1:10" x14ac:dyDescent="0.25">
      <c r="A311" s="309" t="s">
        <v>3386</v>
      </c>
      <c r="B311" s="308" t="s">
        <v>550</v>
      </c>
      <c r="C311" s="308" t="s">
        <v>579</v>
      </c>
      <c r="D311" s="308" t="s">
        <v>550</v>
      </c>
      <c r="E311" s="308" t="s">
        <v>550</v>
      </c>
      <c r="F311" s="308" t="s">
        <v>550</v>
      </c>
      <c r="G311" s="308" t="s">
        <v>550</v>
      </c>
      <c r="H311" s="308" t="s">
        <v>550</v>
      </c>
      <c r="I311" s="308" t="s">
        <v>550</v>
      </c>
      <c r="J311" s="308" t="s">
        <v>550</v>
      </c>
    </row>
    <row r="312" spans="1:10" x14ac:dyDescent="0.25">
      <c r="A312" s="309" t="s">
        <v>3387</v>
      </c>
      <c r="B312" s="308">
        <v>529850.53652814392</v>
      </c>
      <c r="C312" s="308" t="s">
        <v>579</v>
      </c>
      <c r="D312" s="308">
        <v>97.591405252501346</v>
      </c>
      <c r="E312" s="308">
        <v>268.81376154034245</v>
      </c>
      <c r="F312" s="308">
        <v>3.5841834872045601</v>
      </c>
      <c r="G312" s="308">
        <v>51708.858433573361</v>
      </c>
      <c r="H312" s="308">
        <v>142.43111577829899</v>
      </c>
      <c r="I312" s="308">
        <v>1.8990815437106501</v>
      </c>
      <c r="J312" s="308" t="s">
        <v>521</v>
      </c>
    </row>
    <row r="313" spans="1:10" x14ac:dyDescent="0.25">
      <c r="A313" s="322" t="s">
        <v>3405</v>
      </c>
      <c r="B313" s="308">
        <v>4223549.4038447728</v>
      </c>
      <c r="C313" s="308" t="s">
        <v>579</v>
      </c>
      <c r="D313" s="303" t="s">
        <v>195</v>
      </c>
      <c r="E313" s="303" t="s">
        <v>195</v>
      </c>
      <c r="F313" s="303" t="s">
        <v>195</v>
      </c>
      <c r="G313" s="308">
        <v>227130.37102570775</v>
      </c>
      <c r="H313" s="308">
        <v>43.127101050750518</v>
      </c>
      <c r="I313" s="308">
        <v>1.16099880972741</v>
      </c>
      <c r="J313" s="308" t="s">
        <v>583</v>
      </c>
    </row>
    <row r="314" spans="1:10" x14ac:dyDescent="0.25">
      <c r="A314" s="309" t="s">
        <v>580</v>
      </c>
      <c r="B314" s="308">
        <v>802618.99412951584</v>
      </c>
      <c r="C314" s="308" t="s">
        <v>579</v>
      </c>
      <c r="D314" s="308">
        <v>68.457367855199067</v>
      </c>
      <c r="E314" s="308">
        <v>9.5</v>
      </c>
      <c r="F314" s="308">
        <v>0.56999999999998996</v>
      </c>
      <c r="G314" s="308">
        <v>54945.183728694123</v>
      </c>
      <c r="H314" s="308">
        <v>7.6248804442304001</v>
      </c>
      <c r="I314" s="308">
        <v>0.45749282665382002</v>
      </c>
      <c r="J314" s="308" t="s">
        <v>521</v>
      </c>
    </row>
    <row r="315" spans="1:10" x14ac:dyDescent="0.25">
      <c r="A315" s="309" t="s">
        <v>581</v>
      </c>
      <c r="B315" s="308">
        <v>102339.36264828738</v>
      </c>
      <c r="C315" s="308" t="s">
        <v>579</v>
      </c>
      <c r="D315" s="308">
        <v>90.484267022339296</v>
      </c>
      <c r="E315" s="308">
        <v>9.5</v>
      </c>
      <c r="F315" s="308">
        <v>1.425</v>
      </c>
      <c r="G315" s="308">
        <v>9260.1022167636511</v>
      </c>
      <c r="H315" s="308">
        <v>0.97222394515873001</v>
      </c>
      <c r="I315" s="308">
        <v>0.14583359177381</v>
      </c>
      <c r="J315" s="308" t="s">
        <v>521</v>
      </c>
    </row>
    <row r="316" spans="1:10" x14ac:dyDescent="0.25">
      <c r="A316" s="309" t="s">
        <v>582</v>
      </c>
      <c r="B316" s="308">
        <v>3242414.5271654259</v>
      </c>
      <c r="C316" s="308" t="s">
        <v>579</v>
      </c>
      <c r="D316" s="308">
        <v>50.248073994006511</v>
      </c>
      <c r="E316" s="308">
        <v>4.5</v>
      </c>
      <c r="F316" s="308">
        <v>0.09</v>
      </c>
      <c r="G316" s="308">
        <v>162925.08508024996</v>
      </c>
      <c r="H316" s="308">
        <v>14.590865372244419</v>
      </c>
      <c r="I316" s="308">
        <v>0.29181730744488998</v>
      </c>
      <c r="J316" s="308" t="s">
        <v>521</v>
      </c>
    </row>
    <row r="317" spans="1:10" x14ac:dyDescent="0.25">
      <c r="A317" s="309" t="s">
        <v>3385</v>
      </c>
      <c r="B317" s="308" t="s">
        <v>550</v>
      </c>
      <c r="C317" s="308" t="s">
        <v>579</v>
      </c>
      <c r="D317" s="308" t="s">
        <v>550</v>
      </c>
      <c r="E317" s="308" t="s">
        <v>550</v>
      </c>
      <c r="F317" s="308" t="s">
        <v>550</v>
      </c>
      <c r="G317" s="308" t="s">
        <v>550</v>
      </c>
      <c r="H317" s="308" t="s">
        <v>550</v>
      </c>
      <c r="I317" s="308" t="s">
        <v>550</v>
      </c>
      <c r="J317" s="308" t="s">
        <v>550</v>
      </c>
    </row>
    <row r="318" spans="1:10" x14ac:dyDescent="0.25">
      <c r="A318" s="309" t="s">
        <v>3386</v>
      </c>
      <c r="B318" s="308" t="s">
        <v>550</v>
      </c>
      <c r="C318" s="308" t="s">
        <v>579</v>
      </c>
      <c r="D318" s="308" t="s">
        <v>550</v>
      </c>
      <c r="E318" s="308" t="s">
        <v>550</v>
      </c>
      <c r="F318" s="308" t="s">
        <v>550</v>
      </c>
      <c r="G318" s="308" t="s">
        <v>550</v>
      </c>
      <c r="H318" s="308" t="s">
        <v>550</v>
      </c>
      <c r="I318" s="308" t="s">
        <v>550</v>
      </c>
      <c r="J318" s="308" t="s">
        <v>550</v>
      </c>
    </row>
    <row r="319" spans="1:10" x14ac:dyDescent="0.25">
      <c r="A319" s="309" t="s">
        <v>3387</v>
      </c>
      <c r="B319" s="308">
        <v>76176.519901543914</v>
      </c>
      <c r="C319" s="308" t="s">
        <v>579</v>
      </c>
      <c r="D319" s="308">
        <v>96.731829704947643</v>
      </c>
      <c r="E319" s="308">
        <v>261.74904438910778</v>
      </c>
      <c r="F319" s="308">
        <v>3.4899872585214</v>
      </c>
      <c r="G319" s="308">
        <v>7368.6941506317007</v>
      </c>
      <c r="H319" s="308">
        <v>19.939131289116968</v>
      </c>
      <c r="I319" s="308">
        <v>0.26585508385488998</v>
      </c>
      <c r="J319" s="308" t="s">
        <v>521</v>
      </c>
    </row>
    <row r="320" spans="1:10" x14ac:dyDescent="0.25">
      <c r="A320" s="314" t="s">
        <v>624</v>
      </c>
      <c r="B320" s="308">
        <v>4223549.4038447728</v>
      </c>
      <c r="C320" s="308" t="s">
        <v>579</v>
      </c>
      <c r="D320" s="303" t="s">
        <v>195</v>
      </c>
      <c r="E320" s="303" t="s">
        <v>195</v>
      </c>
      <c r="F320" s="303" t="s">
        <v>195</v>
      </c>
      <c r="G320" s="308">
        <v>227130.37102570775</v>
      </c>
      <c r="H320" s="308">
        <v>43.127101050750518</v>
      </c>
      <c r="I320" s="308">
        <v>1.16099880972741</v>
      </c>
      <c r="J320" s="308" t="s">
        <v>583</v>
      </c>
    </row>
    <row r="321" spans="1:10" x14ac:dyDescent="0.25">
      <c r="A321" s="320" t="s">
        <v>586</v>
      </c>
      <c r="B321" s="298">
        <v>802618.99412951584</v>
      </c>
      <c r="C321" s="308" t="s">
        <v>579</v>
      </c>
      <c r="D321" s="308">
        <v>68.457367855199067</v>
      </c>
      <c r="E321" s="308">
        <v>9.5</v>
      </c>
      <c r="F321" s="308">
        <v>0.56999999999998996</v>
      </c>
      <c r="G321" s="298">
        <v>54945.183728694123</v>
      </c>
      <c r="H321" s="298">
        <v>7.6248804442304001</v>
      </c>
      <c r="I321" s="298">
        <v>0.45749282665382002</v>
      </c>
      <c r="J321" s="298" t="s">
        <v>521</v>
      </c>
    </row>
    <row r="322" spans="1:10" x14ac:dyDescent="0.25">
      <c r="A322" s="320" t="s">
        <v>587</v>
      </c>
      <c r="B322" s="298">
        <v>102339.36264828738</v>
      </c>
      <c r="C322" s="308" t="s">
        <v>579</v>
      </c>
      <c r="D322" s="308">
        <v>90.484267022339296</v>
      </c>
      <c r="E322" s="308">
        <v>9.5</v>
      </c>
      <c r="F322" s="308">
        <v>1.425</v>
      </c>
      <c r="G322" s="298">
        <v>9260.1022167636511</v>
      </c>
      <c r="H322" s="298">
        <v>0.97222394515873001</v>
      </c>
      <c r="I322" s="298">
        <v>0.14583359177381</v>
      </c>
      <c r="J322" s="298" t="s">
        <v>521</v>
      </c>
    </row>
    <row r="323" spans="1:10" x14ac:dyDescent="0.25">
      <c r="A323" s="320" t="s">
        <v>588</v>
      </c>
      <c r="B323" s="298">
        <v>3242414.5271654259</v>
      </c>
      <c r="C323" s="308" t="s">
        <v>579</v>
      </c>
      <c r="D323" s="308">
        <v>50.248073994006511</v>
      </c>
      <c r="E323" s="308">
        <v>4.5</v>
      </c>
      <c r="F323" s="308">
        <v>0.09</v>
      </c>
      <c r="G323" s="298">
        <v>162925.08508024996</v>
      </c>
      <c r="H323" s="298">
        <v>14.590865372244419</v>
      </c>
      <c r="I323" s="298">
        <v>0.29181730744488998</v>
      </c>
      <c r="J323" s="298" t="s">
        <v>521</v>
      </c>
    </row>
    <row r="324" spans="1:10" x14ac:dyDescent="0.25">
      <c r="A324" s="320" t="s">
        <v>589</v>
      </c>
      <c r="B324" s="298" t="s">
        <v>550</v>
      </c>
      <c r="C324" s="308" t="s">
        <v>579</v>
      </c>
      <c r="D324" s="308" t="s">
        <v>550</v>
      </c>
      <c r="E324" s="308" t="s">
        <v>550</v>
      </c>
      <c r="F324" s="308" t="s">
        <v>550</v>
      </c>
      <c r="G324" s="298" t="s">
        <v>550</v>
      </c>
      <c r="H324" s="298" t="s">
        <v>550</v>
      </c>
      <c r="I324" s="298" t="s">
        <v>550</v>
      </c>
      <c r="J324" s="298" t="s">
        <v>550</v>
      </c>
    </row>
    <row r="325" spans="1:10" x14ac:dyDescent="0.25">
      <c r="A325" s="320" t="s">
        <v>590</v>
      </c>
      <c r="B325" s="298" t="s">
        <v>550</v>
      </c>
      <c r="C325" s="308" t="s">
        <v>579</v>
      </c>
      <c r="D325" s="308" t="s">
        <v>550</v>
      </c>
      <c r="E325" s="308" t="s">
        <v>550</v>
      </c>
      <c r="F325" s="308" t="s">
        <v>550</v>
      </c>
      <c r="G325" s="298" t="s">
        <v>550</v>
      </c>
      <c r="H325" s="298" t="s">
        <v>550</v>
      </c>
      <c r="I325" s="298" t="s">
        <v>550</v>
      </c>
      <c r="J325" s="298" t="s">
        <v>550</v>
      </c>
    </row>
    <row r="326" spans="1:10" x14ac:dyDescent="0.25">
      <c r="A326" s="320" t="s">
        <v>95</v>
      </c>
      <c r="B326" s="298">
        <v>76176.519901543914</v>
      </c>
      <c r="C326" s="308" t="s">
        <v>579</v>
      </c>
      <c r="D326" s="308">
        <v>96.731829704947643</v>
      </c>
      <c r="E326" s="308">
        <v>261.74904438910778</v>
      </c>
      <c r="F326" s="308">
        <v>3.4899872585214</v>
      </c>
      <c r="G326" s="298">
        <v>7368.6941506317007</v>
      </c>
      <c r="H326" s="298">
        <v>19.939131289116968</v>
      </c>
      <c r="I326" s="298">
        <v>0.26585508385488998</v>
      </c>
      <c r="J326" s="298" t="s">
        <v>521</v>
      </c>
    </row>
    <row r="327" spans="1:10" x14ac:dyDescent="0.25">
      <c r="A327" s="322" t="s">
        <v>3406</v>
      </c>
      <c r="B327" s="308">
        <v>7122906.3888648106</v>
      </c>
      <c r="C327" s="308" t="s">
        <v>579</v>
      </c>
      <c r="D327" s="303" t="s">
        <v>195</v>
      </c>
      <c r="E327" s="303" t="s">
        <v>195</v>
      </c>
      <c r="F327" s="303" t="s">
        <v>195</v>
      </c>
      <c r="G327" s="308">
        <v>358897.51072027022</v>
      </c>
      <c r="H327" s="308">
        <v>162.20807697148538</v>
      </c>
      <c r="I327" s="308">
        <v>2.9373316220328798</v>
      </c>
      <c r="J327" s="308" t="s">
        <v>583</v>
      </c>
    </row>
    <row r="328" spans="1:10" x14ac:dyDescent="0.25">
      <c r="A328" s="309" t="s">
        <v>580</v>
      </c>
      <c r="B328" s="308">
        <v>1441653.2392910132</v>
      </c>
      <c r="C328" s="308" t="s">
        <v>579</v>
      </c>
      <c r="D328" s="308">
        <v>66.495636541257568</v>
      </c>
      <c r="E328" s="308">
        <v>9.5</v>
      </c>
      <c r="F328" s="308">
        <v>0.56999999999999995</v>
      </c>
      <c r="G328" s="308">
        <v>95863.649818421836</v>
      </c>
      <c r="H328" s="308">
        <v>13.695705773264629</v>
      </c>
      <c r="I328" s="308">
        <v>0.82174234639587995</v>
      </c>
      <c r="J328" s="308" t="s">
        <v>521</v>
      </c>
    </row>
    <row r="329" spans="1:10" x14ac:dyDescent="0.25">
      <c r="A329" s="309" t="s">
        <v>581</v>
      </c>
      <c r="B329" s="308">
        <v>8899.3961168497008</v>
      </c>
      <c r="C329" s="308" t="s">
        <v>579</v>
      </c>
      <c r="D329" s="308">
        <v>90.484267022339282</v>
      </c>
      <c r="E329" s="308">
        <v>284.99999999999949</v>
      </c>
      <c r="F329" s="308">
        <v>1.4249999999999099</v>
      </c>
      <c r="G329" s="308">
        <v>805.25533457459767</v>
      </c>
      <c r="H329" s="308">
        <v>2.5363278933021598</v>
      </c>
      <c r="I329" s="308">
        <v>1.2681639466510001E-2</v>
      </c>
      <c r="J329" s="308" t="s">
        <v>521</v>
      </c>
    </row>
    <row r="330" spans="1:10" x14ac:dyDescent="0.25">
      <c r="A330" s="309" t="s">
        <v>582</v>
      </c>
      <c r="B330" s="308">
        <v>5218679.7368303481</v>
      </c>
      <c r="C330" s="308" t="s">
        <v>579</v>
      </c>
      <c r="D330" s="308">
        <v>50.248073994006518</v>
      </c>
      <c r="E330" s="308">
        <v>4.5</v>
      </c>
      <c r="F330" s="308">
        <v>0.09</v>
      </c>
      <c r="G330" s="308">
        <v>262228.6055672738</v>
      </c>
      <c r="H330" s="308">
        <v>23.484058815736571</v>
      </c>
      <c r="I330" s="308">
        <v>0.46968117631473</v>
      </c>
      <c r="J330" s="308" t="s">
        <v>521</v>
      </c>
    </row>
    <row r="331" spans="1:10" x14ac:dyDescent="0.25">
      <c r="A331" s="309" t="s">
        <v>3385</v>
      </c>
      <c r="B331" s="308" t="s">
        <v>550</v>
      </c>
      <c r="C331" s="308" t="s">
        <v>579</v>
      </c>
      <c r="D331" s="308" t="s">
        <v>550</v>
      </c>
      <c r="E331" s="308" t="s">
        <v>550</v>
      </c>
      <c r="F331" s="308" t="s">
        <v>550</v>
      </c>
      <c r="G331" s="308" t="s">
        <v>550</v>
      </c>
      <c r="H331" s="308" t="s">
        <v>550</v>
      </c>
      <c r="I331" s="308" t="s">
        <v>550</v>
      </c>
      <c r="J331" s="308" t="s">
        <v>550</v>
      </c>
    </row>
    <row r="332" spans="1:10" x14ac:dyDescent="0.25">
      <c r="A332" s="309" t="s">
        <v>3386</v>
      </c>
      <c r="B332" s="308" t="s">
        <v>550</v>
      </c>
      <c r="C332" s="308" t="s">
        <v>579</v>
      </c>
      <c r="D332" s="308" t="s">
        <v>550</v>
      </c>
      <c r="E332" s="308" t="s">
        <v>550</v>
      </c>
      <c r="F332" s="308" t="s">
        <v>550</v>
      </c>
      <c r="G332" s="308" t="s">
        <v>550</v>
      </c>
      <c r="H332" s="308" t="s">
        <v>550</v>
      </c>
      <c r="I332" s="308" t="s">
        <v>550</v>
      </c>
      <c r="J332" s="308" t="s">
        <v>550</v>
      </c>
    </row>
    <row r="333" spans="1:10" x14ac:dyDescent="0.25">
      <c r="A333" s="309" t="s">
        <v>3387</v>
      </c>
      <c r="B333" s="308">
        <v>453674.0166266</v>
      </c>
      <c r="C333" s="308" t="s">
        <v>579</v>
      </c>
      <c r="D333" s="308">
        <v>97.735736802039924</v>
      </c>
      <c r="E333" s="308">
        <v>270.00000000000006</v>
      </c>
      <c r="F333" s="308">
        <v>3.6</v>
      </c>
      <c r="G333" s="308">
        <v>44340.16428294166</v>
      </c>
      <c r="H333" s="308">
        <v>122.49198448918202</v>
      </c>
      <c r="I333" s="308">
        <v>1.63322645985576</v>
      </c>
      <c r="J333" s="308" t="s">
        <v>521</v>
      </c>
    </row>
    <row r="334" spans="1:10" x14ac:dyDescent="0.25">
      <c r="A334" s="313" t="s">
        <v>625</v>
      </c>
      <c r="B334" s="308">
        <v>7122906.3888648106</v>
      </c>
      <c r="C334" s="308" t="s">
        <v>579</v>
      </c>
      <c r="D334" s="303" t="s">
        <v>195</v>
      </c>
      <c r="E334" s="303" t="s">
        <v>195</v>
      </c>
      <c r="F334" s="303" t="s">
        <v>195</v>
      </c>
      <c r="G334" s="308">
        <v>358897.51072027022</v>
      </c>
      <c r="H334" s="308">
        <v>162.20807697148538</v>
      </c>
      <c r="I334" s="308">
        <v>2.9373316220328798</v>
      </c>
      <c r="J334" s="308" t="s">
        <v>583</v>
      </c>
    </row>
    <row r="335" spans="1:10" x14ac:dyDescent="0.25">
      <c r="A335" s="314" t="s">
        <v>626</v>
      </c>
      <c r="B335" s="308">
        <v>7122906.3888648106</v>
      </c>
      <c r="C335" s="308" t="s">
        <v>579</v>
      </c>
      <c r="D335" s="303" t="s">
        <v>195</v>
      </c>
      <c r="E335" s="303" t="s">
        <v>195</v>
      </c>
      <c r="F335" s="303" t="s">
        <v>195</v>
      </c>
      <c r="G335" s="308">
        <v>358897.51072027022</v>
      </c>
      <c r="H335" s="308">
        <v>162.20807697148538</v>
      </c>
      <c r="I335" s="308">
        <v>2.9373316220328798</v>
      </c>
      <c r="J335" s="308" t="s">
        <v>583</v>
      </c>
    </row>
    <row r="336" spans="1:10" x14ac:dyDescent="0.25">
      <c r="A336" s="320" t="s">
        <v>586</v>
      </c>
      <c r="B336" s="298">
        <v>1441653.2392910132</v>
      </c>
      <c r="C336" s="308" t="s">
        <v>579</v>
      </c>
      <c r="D336" s="308">
        <v>66.495636541257568</v>
      </c>
      <c r="E336" s="308">
        <v>9.5</v>
      </c>
      <c r="F336" s="308">
        <v>0.56999999999999995</v>
      </c>
      <c r="G336" s="298">
        <v>95863.649818421836</v>
      </c>
      <c r="H336" s="298">
        <v>13.695705773264629</v>
      </c>
      <c r="I336" s="298">
        <v>0.82174234639587995</v>
      </c>
      <c r="J336" s="298" t="s">
        <v>521</v>
      </c>
    </row>
    <row r="337" spans="1:10" x14ac:dyDescent="0.25">
      <c r="A337" s="320" t="s">
        <v>587</v>
      </c>
      <c r="B337" s="298">
        <v>8899.3961168497008</v>
      </c>
      <c r="C337" s="308" t="s">
        <v>579</v>
      </c>
      <c r="D337" s="308">
        <v>90.484267022339282</v>
      </c>
      <c r="E337" s="308">
        <v>284.99999999999949</v>
      </c>
      <c r="F337" s="308">
        <v>1.4249999999999099</v>
      </c>
      <c r="G337" s="298">
        <v>805.25533457459767</v>
      </c>
      <c r="H337" s="298">
        <v>2.5363278933021598</v>
      </c>
      <c r="I337" s="298">
        <v>1.2681639466510001E-2</v>
      </c>
      <c r="J337" s="298" t="s">
        <v>521</v>
      </c>
    </row>
    <row r="338" spans="1:10" x14ac:dyDescent="0.25">
      <c r="A338" s="320" t="s">
        <v>588</v>
      </c>
      <c r="B338" s="298">
        <v>5218679.7368303481</v>
      </c>
      <c r="C338" s="308" t="s">
        <v>579</v>
      </c>
      <c r="D338" s="308">
        <v>50.248073994006518</v>
      </c>
      <c r="E338" s="308">
        <v>4.5</v>
      </c>
      <c r="F338" s="308">
        <v>0.09</v>
      </c>
      <c r="G338" s="298">
        <v>262228.6055672738</v>
      </c>
      <c r="H338" s="298">
        <v>23.484058815736571</v>
      </c>
      <c r="I338" s="298">
        <v>0.46968117631473</v>
      </c>
      <c r="J338" s="298" t="s">
        <v>521</v>
      </c>
    </row>
    <row r="339" spans="1:10" x14ac:dyDescent="0.25">
      <c r="A339" s="320" t="s">
        <v>589</v>
      </c>
      <c r="B339" s="298" t="s">
        <v>550</v>
      </c>
      <c r="C339" s="308" t="s">
        <v>579</v>
      </c>
      <c r="D339" s="308" t="s">
        <v>550</v>
      </c>
      <c r="E339" s="308" t="s">
        <v>550</v>
      </c>
      <c r="F339" s="308" t="s">
        <v>550</v>
      </c>
      <c r="G339" s="298" t="s">
        <v>550</v>
      </c>
      <c r="H339" s="298" t="s">
        <v>550</v>
      </c>
      <c r="I339" s="298" t="s">
        <v>550</v>
      </c>
      <c r="J339" s="298" t="s">
        <v>550</v>
      </c>
    </row>
    <row r="340" spans="1:10" x14ac:dyDescent="0.25">
      <c r="A340" s="320" t="s">
        <v>590</v>
      </c>
      <c r="B340" s="298" t="s">
        <v>550</v>
      </c>
      <c r="C340" s="308" t="s">
        <v>579</v>
      </c>
      <c r="D340" s="308" t="s">
        <v>550</v>
      </c>
      <c r="E340" s="308" t="s">
        <v>550</v>
      </c>
      <c r="F340" s="308" t="s">
        <v>550</v>
      </c>
      <c r="G340" s="298" t="s">
        <v>550</v>
      </c>
      <c r="H340" s="298" t="s">
        <v>550</v>
      </c>
      <c r="I340" s="298" t="s">
        <v>550</v>
      </c>
      <c r="J340" s="298" t="s">
        <v>550</v>
      </c>
    </row>
    <row r="341" spans="1:10" x14ac:dyDescent="0.25">
      <c r="A341" s="320" t="s">
        <v>95</v>
      </c>
      <c r="B341" s="298">
        <v>453674.0166266</v>
      </c>
      <c r="C341" s="308" t="s">
        <v>579</v>
      </c>
      <c r="D341" s="308">
        <v>97.735736802039924</v>
      </c>
      <c r="E341" s="308">
        <v>270.00000000000006</v>
      </c>
      <c r="F341" s="308">
        <v>3.6</v>
      </c>
      <c r="G341" s="298">
        <v>44340.16428294166</v>
      </c>
      <c r="H341" s="298">
        <v>122.49198448918202</v>
      </c>
      <c r="I341" s="298">
        <v>1.63322645985576</v>
      </c>
      <c r="J341" s="298" t="s">
        <v>521</v>
      </c>
    </row>
    <row r="342" spans="1:10" x14ac:dyDescent="0.25">
      <c r="A342" s="322" t="s">
        <v>540</v>
      </c>
      <c r="B342" s="308">
        <v>4468.7548275720128</v>
      </c>
      <c r="C342" s="308" t="s">
        <v>579</v>
      </c>
      <c r="D342" s="303" t="s">
        <v>195</v>
      </c>
      <c r="E342" s="303" t="s">
        <v>195</v>
      </c>
      <c r="F342" s="303" t="s">
        <v>195</v>
      </c>
      <c r="G342" s="308">
        <v>291.62758231404649</v>
      </c>
      <c r="H342" s="308">
        <v>1.8597887494070001E-2</v>
      </c>
      <c r="I342" s="308">
        <v>2.7004131976500001E-3</v>
      </c>
      <c r="J342" s="308" t="s">
        <v>583</v>
      </c>
    </row>
    <row r="343" spans="1:10" x14ac:dyDescent="0.25">
      <c r="A343" s="309" t="s">
        <v>580</v>
      </c>
      <c r="B343" s="308">
        <v>20.808570564626329</v>
      </c>
      <c r="C343" s="308" t="s">
        <v>579</v>
      </c>
      <c r="D343" s="308">
        <v>71.10570105985029</v>
      </c>
      <c r="E343" s="308">
        <v>2.2259909601258898</v>
      </c>
      <c r="F343" s="308">
        <v>2.0044709462602599</v>
      </c>
      <c r="G343" s="308">
        <v>1.4796079980511201</v>
      </c>
      <c r="H343" s="308">
        <v>4.631968997E-5</v>
      </c>
      <c r="I343" s="308">
        <v>4.1710175129999999E-5</v>
      </c>
      <c r="J343" s="308" t="s">
        <v>521</v>
      </c>
    </row>
    <row r="344" spans="1:10" x14ac:dyDescent="0.25">
      <c r="A344" s="309" t="s">
        <v>581</v>
      </c>
      <c r="B344" s="308">
        <v>1691.6762991615799</v>
      </c>
      <c r="C344" s="308" t="s">
        <v>579</v>
      </c>
      <c r="D344" s="308">
        <v>89.645233903118736</v>
      </c>
      <c r="E344" s="308">
        <v>9.5000000000029505</v>
      </c>
      <c r="F344" s="308">
        <v>1.42500000000281</v>
      </c>
      <c r="G344" s="308">
        <v>151.6507175267021</v>
      </c>
      <c r="H344" s="308">
        <v>1.6070924842040001E-2</v>
      </c>
      <c r="I344" s="308">
        <v>2.4106387263100001E-3</v>
      </c>
      <c r="J344" s="308" t="s">
        <v>521</v>
      </c>
    </row>
    <row r="345" spans="1:10" x14ac:dyDescent="0.25">
      <c r="A345" s="309" t="s">
        <v>582</v>
      </c>
      <c r="B345" s="308">
        <v>2756.2699578458064</v>
      </c>
      <c r="C345" s="308" t="s">
        <v>579</v>
      </c>
      <c r="D345" s="308">
        <v>50.248073994006511</v>
      </c>
      <c r="E345" s="308">
        <v>0.89999999999956004</v>
      </c>
      <c r="F345" s="308">
        <v>9.0000000001409994E-2</v>
      </c>
      <c r="G345" s="308">
        <v>138.49725678929329</v>
      </c>
      <c r="H345" s="308">
        <v>2.4806429620600002E-3</v>
      </c>
      <c r="I345" s="308">
        <v>2.4806429620999998E-4</v>
      </c>
      <c r="J345" s="308" t="s">
        <v>521</v>
      </c>
    </row>
    <row r="346" spans="1:10" x14ac:dyDescent="0.25">
      <c r="A346" s="309" t="s">
        <v>3385</v>
      </c>
      <c r="B346" s="308" t="s">
        <v>550</v>
      </c>
      <c r="C346" s="308" t="s">
        <v>579</v>
      </c>
      <c r="D346" s="308" t="s">
        <v>550</v>
      </c>
      <c r="E346" s="308" t="s">
        <v>550</v>
      </c>
      <c r="F346" s="308" t="s">
        <v>550</v>
      </c>
      <c r="G346" s="308" t="s">
        <v>550</v>
      </c>
      <c r="H346" s="308" t="s">
        <v>550</v>
      </c>
      <c r="I346" s="308" t="s">
        <v>550</v>
      </c>
      <c r="J346" s="308" t="s">
        <v>550</v>
      </c>
    </row>
    <row r="347" spans="1:10" x14ac:dyDescent="0.25">
      <c r="A347" s="309" t="s">
        <v>3386</v>
      </c>
      <c r="B347" s="308" t="s">
        <v>550</v>
      </c>
      <c r="C347" s="308" t="s">
        <v>579</v>
      </c>
      <c r="D347" s="308" t="s">
        <v>550</v>
      </c>
      <c r="E347" s="308" t="s">
        <v>550</v>
      </c>
      <c r="F347" s="308" t="s">
        <v>550</v>
      </c>
      <c r="G347" s="308" t="s">
        <v>550</v>
      </c>
      <c r="H347" s="308" t="s">
        <v>550</v>
      </c>
      <c r="I347" s="308" t="s">
        <v>550</v>
      </c>
      <c r="J347" s="308" t="s">
        <v>550</v>
      </c>
    </row>
    <row r="348" spans="1:10" x14ac:dyDescent="0.25">
      <c r="A348" s="309" t="s">
        <v>3387</v>
      </c>
      <c r="B348" s="308" t="s">
        <v>523</v>
      </c>
      <c r="C348" s="308" t="s">
        <v>579</v>
      </c>
      <c r="D348" s="308" t="s">
        <v>555</v>
      </c>
      <c r="E348" s="308" t="s">
        <v>521</v>
      </c>
      <c r="F348" s="308" t="s">
        <v>521</v>
      </c>
      <c r="G348" s="308" t="s">
        <v>523</v>
      </c>
      <c r="H348" s="308" t="s">
        <v>521</v>
      </c>
      <c r="I348" s="308" t="s">
        <v>521</v>
      </c>
      <c r="J348" s="308" t="s">
        <v>521</v>
      </c>
    </row>
    <row r="349" spans="1:10" x14ac:dyDescent="0.25">
      <c r="A349" s="316" t="s">
        <v>627</v>
      </c>
      <c r="B349" s="308">
        <v>4468.7548275720128</v>
      </c>
      <c r="C349" s="308" t="s">
        <v>579</v>
      </c>
      <c r="D349" s="303" t="s">
        <v>195</v>
      </c>
      <c r="E349" s="303" t="s">
        <v>195</v>
      </c>
      <c r="F349" s="303" t="s">
        <v>195</v>
      </c>
      <c r="G349" s="308">
        <v>291.62758231404649</v>
      </c>
      <c r="H349" s="308">
        <v>1.8597887494070001E-2</v>
      </c>
      <c r="I349" s="308">
        <v>2.7004131976500001E-3</v>
      </c>
      <c r="J349" s="308" t="s">
        <v>583</v>
      </c>
    </row>
    <row r="350" spans="1:10" x14ac:dyDescent="0.25">
      <c r="A350" s="309" t="s">
        <v>580</v>
      </c>
      <c r="B350" s="298">
        <v>20.808570564626329</v>
      </c>
      <c r="C350" s="308" t="s">
        <v>579</v>
      </c>
      <c r="D350" s="308">
        <v>71.10570105985029</v>
      </c>
      <c r="E350" s="308">
        <v>2.2259909601258898</v>
      </c>
      <c r="F350" s="308">
        <v>2.0044709462602599</v>
      </c>
      <c r="G350" s="298">
        <v>1.4796079980511201</v>
      </c>
      <c r="H350" s="298">
        <v>4.631968997E-5</v>
      </c>
      <c r="I350" s="298">
        <v>4.1710175129999999E-5</v>
      </c>
      <c r="J350" s="298" t="s">
        <v>521</v>
      </c>
    </row>
    <row r="351" spans="1:10" x14ac:dyDescent="0.25">
      <c r="A351" s="309" t="s">
        <v>581</v>
      </c>
      <c r="B351" s="298">
        <v>1691.6762991615799</v>
      </c>
      <c r="C351" s="308" t="s">
        <v>579</v>
      </c>
      <c r="D351" s="308">
        <v>89.645233903118736</v>
      </c>
      <c r="E351" s="308">
        <v>9.5000000000029505</v>
      </c>
      <c r="F351" s="308">
        <v>1.42500000000281</v>
      </c>
      <c r="G351" s="298">
        <v>151.6507175267021</v>
      </c>
      <c r="H351" s="298">
        <v>1.6070924842040001E-2</v>
      </c>
      <c r="I351" s="298">
        <v>2.4106387263100001E-3</v>
      </c>
      <c r="J351" s="298" t="s">
        <v>521</v>
      </c>
    </row>
    <row r="352" spans="1:10" x14ac:dyDescent="0.25">
      <c r="A352" s="309" t="s">
        <v>582</v>
      </c>
      <c r="B352" s="298">
        <v>2756.2699578458064</v>
      </c>
      <c r="C352" s="308" t="s">
        <v>579</v>
      </c>
      <c r="D352" s="308">
        <v>50.248073994006511</v>
      </c>
      <c r="E352" s="308">
        <v>0.89999999999956004</v>
      </c>
      <c r="F352" s="308">
        <v>9.0000000001409994E-2</v>
      </c>
      <c r="G352" s="298">
        <v>138.49725678929329</v>
      </c>
      <c r="H352" s="298">
        <v>2.4806429620600002E-3</v>
      </c>
      <c r="I352" s="298">
        <v>2.4806429620999998E-4</v>
      </c>
      <c r="J352" s="298" t="s">
        <v>521</v>
      </c>
    </row>
    <row r="353" spans="1:10" x14ac:dyDescent="0.25">
      <c r="A353" s="309" t="s">
        <v>3385</v>
      </c>
      <c r="B353" s="298" t="s">
        <v>550</v>
      </c>
      <c r="C353" s="308" t="s">
        <v>579</v>
      </c>
      <c r="D353" s="308" t="s">
        <v>550</v>
      </c>
      <c r="E353" s="308" t="s">
        <v>550</v>
      </c>
      <c r="F353" s="308" t="s">
        <v>550</v>
      </c>
      <c r="G353" s="298" t="s">
        <v>550</v>
      </c>
      <c r="H353" s="298" t="s">
        <v>550</v>
      </c>
      <c r="I353" s="298" t="s">
        <v>550</v>
      </c>
      <c r="J353" s="298" t="s">
        <v>550</v>
      </c>
    </row>
    <row r="354" spans="1:10" x14ac:dyDescent="0.25">
      <c r="A354" s="309" t="s">
        <v>3386</v>
      </c>
      <c r="B354" s="298" t="s">
        <v>550</v>
      </c>
      <c r="C354" s="308" t="s">
        <v>579</v>
      </c>
      <c r="D354" s="308" t="s">
        <v>550</v>
      </c>
      <c r="E354" s="308" t="s">
        <v>550</v>
      </c>
      <c r="F354" s="308" t="s">
        <v>550</v>
      </c>
      <c r="G354" s="298" t="s">
        <v>550</v>
      </c>
      <c r="H354" s="298" t="s">
        <v>550</v>
      </c>
      <c r="I354" s="298" t="s">
        <v>550</v>
      </c>
      <c r="J354" s="298" t="s">
        <v>550</v>
      </c>
    </row>
    <row r="355" spans="1:10" x14ac:dyDescent="0.25">
      <c r="A355" s="309" t="s">
        <v>3387</v>
      </c>
      <c r="B355" s="298" t="s">
        <v>523</v>
      </c>
      <c r="C355" s="308" t="s">
        <v>579</v>
      </c>
      <c r="D355" s="308" t="s">
        <v>555</v>
      </c>
      <c r="E355" s="308" t="s">
        <v>521</v>
      </c>
      <c r="F355" s="308" t="s">
        <v>521</v>
      </c>
      <c r="G355" s="298" t="s">
        <v>523</v>
      </c>
      <c r="H355" s="298" t="s">
        <v>521</v>
      </c>
      <c r="I355" s="298" t="s">
        <v>521</v>
      </c>
      <c r="J355" s="298" t="s">
        <v>521</v>
      </c>
    </row>
    <row r="356" spans="1:10" x14ac:dyDescent="0.25">
      <c r="A356" s="316" t="s">
        <v>628</v>
      </c>
      <c r="B356" s="308" t="s">
        <v>595</v>
      </c>
      <c r="C356" s="308" t="s">
        <v>579</v>
      </c>
      <c r="D356" s="303" t="s">
        <v>195</v>
      </c>
      <c r="E356" s="303" t="s">
        <v>195</v>
      </c>
      <c r="F356" s="303" t="s">
        <v>195</v>
      </c>
      <c r="G356" s="308" t="s">
        <v>595</v>
      </c>
      <c r="H356" s="308" t="s">
        <v>3270</v>
      </c>
      <c r="I356" s="308" t="s">
        <v>3270</v>
      </c>
      <c r="J356" s="303" t="s">
        <v>195</v>
      </c>
    </row>
    <row r="357" spans="1:10" x14ac:dyDescent="0.25">
      <c r="A357" s="309" t="s">
        <v>603</v>
      </c>
      <c r="B357" s="298" t="s">
        <v>523</v>
      </c>
      <c r="C357" s="308" t="s">
        <v>579</v>
      </c>
      <c r="D357" s="308" t="s">
        <v>523</v>
      </c>
      <c r="E357" s="308" t="s">
        <v>523</v>
      </c>
      <c r="F357" s="308" t="s">
        <v>523</v>
      </c>
      <c r="G357" s="298" t="s">
        <v>523</v>
      </c>
      <c r="H357" s="298" t="s">
        <v>523</v>
      </c>
      <c r="I357" s="298" t="s">
        <v>523</v>
      </c>
      <c r="J357" s="303" t="s">
        <v>195</v>
      </c>
    </row>
    <row r="358" spans="1:10" x14ac:dyDescent="0.25">
      <c r="A358" s="309" t="s">
        <v>604</v>
      </c>
      <c r="B358" s="298" t="s">
        <v>523</v>
      </c>
      <c r="C358" s="308" t="s">
        <v>579</v>
      </c>
      <c r="D358" s="308" t="s">
        <v>523</v>
      </c>
      <c r="E358" s="308" t="s">
        <v>523</v>
      </c>
      <c r="F358" s="308" t="s">
        <v>523</v>
      </c>
      <c r="G358" s="298" t="s">
        <v>523</v>
      </c>
      <c r="H358" s="298" t="s">
        <v>523</v>
      </c>
      <c r="I358" s="298" t="s">
        <v>523</v>
      </c>
      <c r="J358" s="303" t="s">
        <v>195</v>
      </c>
    </row>
    <row r="359" spans="1:10" x14ac:dyDescent="0.25">
      <c r="A359" s="309" t="s">
        <v>605</v>
      </c>
      <c r="B359" s="298" t="s">
        <v>523</v>
      </c>
      <c r="C359" s="308" t="s">
        <v>579</v>
      </c>
      <c r="D359" s="308" t="s">
        <v>523</v>
      </c>
      <c r="E359" s="308" t="s">
        <v>523</v>
      </c>
      <c r="F359" s="308" t="s">
        <v>523</v>
      </c>
      <c r="G359" s="298" t="s">
        <v>523</v>
      </c>
      <c r="H359" s="298" t="s">
        <v>523</v>
      </c>
      <c r="I359" s="298" t="s">
        <v>523</v>
      </c>
      <c r="J359" s="303" t="s">
        <v>195</v>
      </c>
    </row>
    <row r="360" spans="1:10" x14ac:dyDescent="0.25">
      <c r="A360" s="309" t="s">
        <v>3396</v>
      </c>
      <c r="B360" s="308" t="s">
        <v>523</v>
      </c>
      <c r="C360" s="308" t="s">
        <v>579</v>
      </c>
      <c r="D360" s="303" t="s">
        <v>195</v>
      </c>
      <c r="E360" s="303" t="s">
        <v>195</v>
      </c>
      <c r="F360" s="303" t="s">
        <v>195</v>
      </c>
      <c r="G360" s="308" t="s">
        <v>523</v>
      </c>
      <c r="H360" s="308" t="s">
        <v>550</v>
      </c>
      <c r="I360" s="308" t="s">
        <v>550</v>
      </c>
      <c r="J360" s="303" t="s">
        <v>195</v>
      </c>
    </row>
    <row r="361" spans="1:10" x14ac:dyDescent="0.25">
      <c r="A361" s="309" t="s">
        <v>582</v>
      </c>
      <c r="B361" s="298" t="s">
        <v>523</v>
      </c>
      <c r="C361" s="308" t="s">
        <v>579</v>
      </c>
      <c r="D361" s="308" t="s">
        <v>523</v>
      </c>
      <c r="E361" s="308" t="s">
        <v>523</v>
      </c>
      <c r="F361" s="308" t="s">
        <v>523</v>
      </c>
      <c r="G361" s="298" t="s">
        <v>523</v>
      </c>
      <c r="H361" s="298" t="s">
        <v>523</v>
      </c>
      <c r="I361" s="298" t="s">
        <v>523</v>
      </c>
      <c r="J361" s="303" t="s">
        <v>195</v>
      </c>
    </row>
    <row r="362" spans="1:10" x14ac:dyDescent="0.25">
      <c r="A362" s="309" t="s">
        <v>3387</v>
      </c>
      <c r="B362" s="298" t="s">
        <v>523</v>
      </c>
      <c r="C362" s="308" t="s">
        <v>579</v>
      </c>
      <c r="D362" s="308" t="s">
        <v>523</v>
      </c>
      <c r="E362" s="308" t="s">
        <v>521</v>
      </c>
      <c r="F362" s="308" t="s">
        <v>521</v>
      </c>
      <c r="G362" s="298" t="s">
        <v>523</v>
      </c>
      <c r="H362" s="298" t="s">
        <v>521</v>
      </c>
      <c r="I362" s="298" t="s">
        <v>521</v>
      </c>
      <c r="J362" s="303" t="s">
        <v>195</v>
      </c>
    </row>
    <row r="363" spans="1:10" x14ac:dyDescent="0.25">
      <c r="A363" s="309" t="s">
        <v>3397</v>
      </c>
      <c r="B363" s="308" t="s">
        <v>550</v>
      </c>
      <c r="C363" s="308" t="s">
        <v>579</v>
      </c>
      <c r="D363" s="303" t="s">
        <v>195</v>
      </c>
      <c r="E363" s="303" t="s">
        <v>195</v>
      </c>
      <c r="F363" s="303" t="s">
        <v>195</v>
      </c>
      <c r="G363" s="308" t="s">
        <v>550</v>
      </c>
      <c r="H363" s="308" t="s">
        <v>550</v>
      </c>
      <c r="I363" s="308" t="s">
        <v>550</v>
      </c>
      <c r="J363" s="303" t="s">
        <v>195</v>
      </c>
    </row>
    <row r="364" spans="1:10" x14ac:dyDescent="0.25">
      <c r="A364" s="316" t="s">
        <v>629</v>
      </c>
      <c r="B364" s="308" t="s">
        <v>595</v>
      </c>
      <c r="C364" s="308" t="s">
        <v>579</v>
      </c>
      <c r="D364" s="303" t="s">
        <v>195</v>
      </c>
      <c r="E364" s="303" t="s">
        <v>195</v>
      </c>
      <c r="F364" s="303" t="s">
        <v>195</v>
      </c>
      <c r="G364" s="308" t="s">
        <v>595</v>
      </c>
      <c r="H364" s="308" t="s">
        <v>3270</v>
      </c>
      <c r="I364" s="308" t="s">
        <v>3270</v>
      </c>
      <c r="J364" s="303" t="s">
        <v>195</v>
      </c>
    </row>
    <row r="365" spans="1:10" x14ac:dyDescent="0.25">
      <c r="A365" s="309" t="s">
        <v>617</v>
      </c>
      <c r="B365" s="298" t="s">
        <v>523</v>
      </c>
      <c r="C365" s="308" t="s">
        <v>579</v>
      </c>
      <c r="D365" s="308" t="s">
        <v>523</v>
      </c>
      <c r="E365" s="308" t="s">
        <v>523</v>
      </c>
      <c r="F365" s="308" t="s">
        <v>523</v>
      </c>
      <c r="G365" s="298" t="s">
        <v>523</v>
      </c>
      <c r="H365" s="298" t="s">
        <v>523</v>
      </c>
      <c r="I365" s="298" t="s">
        <v>523</v>
      </c>
      <c r="J365" s="303" t="s">
        <v>195</v>
      </c>
    </row>
    <row r="366" spans="1:10" x14ac:dyDescent="0.25">
      <c r="A366" s="309" t="s">
        <v>618</v>
      </c>
      <c r="B366" s="298" t="s">
        <v>523</v>
      </c>
      <c r="C366" s="308" t="s">
        <v>579</v>
      </c>
      <c r="D366" s="308" t="s">
        <v>523</v>
      </c>
      <c r="E366" s="308" t="s">
        <v>523</v>
      </c>
      <c r="F366" s="308" t="s">
        <v>523</v>
      </c>
      <c r="G366" s="298" t="s">
        <v>523</v>
      </c>
      <c r="H366" s="298" t="s">
        <v>523</v>
      </c>
      <c r="I366" s="298" t="s">
        <v>523</v>
      </c>
      <c r="J366" s="303" t="s">
        <v>195</v>
      </c>
    </row>
    <row r="367" spans="1:10" x14ac:dyDescent="0.25">
      <c r="A367" s="309" t="s">
        <v>603</v>
      </c>
      <c r="B367" s="298" t="s">
        <v>523</v>
      </c>
      <c r="C367" s="308" t="s">
        <v>579</v>
      </c>
      <c r="D367" s="308" t="s">
        <v>523</v>
      </c>
      <c r="E367" s="308" t="s">
        <v>523</v>
      </c>
      <c r="F367" s="308" t="s">
        <v>523</v>
      </c>
      <c r="G367" s="298" t="s">
        <v>523</v>
      </c>
      <c r="H367" s="298" t="s">
        <v>523</v>
      </c>
      <c r="I367" s="298" t="s">
        <v>523</v>
      </c>
      <c r="J367" s="303" t="s">
        <v>195</v>
      </c>
    </row>
    <row r="368" spans="1:10" x14ac:dyDescent="0.25">
      <c r="A368" s="309" t="s">
        <v>3401</v>
      </c>
      <c r="B368" s="308" t="s">
        <v>523</v>
      </c>
      <c r="C368" s="308" t="s">
        <v>579</v>
      </c>
      <c r="D368" s="303" t="s">
        <v>195</v>
      </c>
      <c r="E368" s="303" t="s">
        <v>195</v>
      </c>
      <c r="F368" s="303" t="s">
        <v>195</v>
      </c>
      <c r="G368" s="308" t="s">
        <v>523</v>
      </c>
      <c r="H368" s="308" t="s">
        <v>523</v>
      </c>
      <c r="I368" s="308" t="s">
        <v>523</v>
      </c>
      <c r="J368" s="303" t="s">
        <v>195</v>
      </c>
    </row>
    <row r="369" spans="1:10" x14ac:dyDescent="0.25">
      <c r="A369" s="309" t="s">
        <v>582</v>
      </c>
      <c r="B369" s="298" t="s">
        <v>523</v>
      </c>
      <c r="C369" s="308" t="s">
        <v>579</v>
      </c>
      <c r="D369" s="308" t="s">
        <v>523</v>
      </c>
      <c r="E369" s="308" t="s">
        <v>523</v>
      </c>
      <c r="F369" s="308" t="s">
        <v>523</v>
      </c>
      <c r="G369" s="298" t="s">
        <v>523</v>
      </c>
      <c r="H369" s="298" t="s">
        <v>523</v>
      </c>
      <c r="I369" s="298" t="s">
        <v>523</v>
      </c>
      <c r="J369" s="303" t="s">
        <v>195</v>
      </c>
    </row>
    <row r="370" spans="1:10" x14ac:dyDescent="0.25">
      <c r="A370" s="309" t="s">
        <v>3387</v>
      </c>
      <c r="B370" s="298" t="s">
        <v>523</v>
      </c>
      <c r="C370" s="308" t="s">
        <v>579</v>
      </c>
      <c r="D370" s="308" t="s">
        <v>523</v>
      </c>
      <c r="E370" s="308" t="s">
        <v>521</v>
      </c>
      <c r="F370" s="308" t="s">
        <v>521</v>
      </c>
      <c r="G370" s="298" t="s">
        <v>523</v>
      </c>
      <c r="H370" s="298" t="s">
        <v>521</v>
      </c>
      <c r="I370" s="298" t="s">
        <v>521</v>
      </c>
      <c r="J370" s="303" t="s">
        <v>195</v>
      </c>
    </row>
    <row r="371" spans="1:10" x14ac:dyDescent="0.25">
      <c r="A371" s="309" t="s">
        <v>3402</v>
      </c>
      <c r="B371" s="308" t="s">
        <v>550</v>
      </c>
      <c r="C371" s="308" t="s">
        <v>579</v>
      </c>
      <c r="D371" s="303" t="s">
        <v>195</v>
      </c>
      <c r="E371" s="303" t="s">
        <v>195</v>
      </c>
      <c r="F371" s="303" t="s">
        <v>195</v>
      </c>
      <c r="G371" s="308" t="s">
        <v>550</v>
      </c>
      <c r="H371" s="308" t="s">
        <v>550</v>
      </c>
      <c r="I371" s="308" t="s">
        <v>550</v>
      </c>
      <c r="J371" s="303" t="s">
        <v>195</v>
      </c>
    </row>
    <row r="372" spans="1:10" x14ac:dyDescent="0.25">
      <c r="A372" s="58" t="s">
        <v>630</v>
      </c>
      <c r="B372" s="308">
        <v>7169950.9728628369</v>
      </c>
      <c r="C372" s="308" t="s">
        <v>579</v>
      </c>
      <c r="D372" s="303" t="s">
        <v>195</v>
      </c>
      <c r="E372" s="303" t="s">
        <v>195</v>
      </c>
      <c r="F372" s="303" t="s">
        <v>195</v>
      </c>
      <c r="G372" s="308">
        <v>225360.31628275706</v>
      </c>
      <c r="H372" s="308">
        <v>4.1196269771152103</v>
      </c>
      <c r="I372" s="308">
        <v>2.5601844175807398</v>
      </c>
      <c r="J372" s="308" t="s">
        <v>583</v>
      </c>
    </row>
    <row r="373" spans="1:10" x14ac:dyDescent="0.25">
      <c r="A373" s="59" t="s">
        <v>631</v>
      </c>
      <c r="B373" s="308">
        <v>6787220.0370122474</v>
      </c>
      <c r="C373" s="308" t="s">
        <v>579</v>
      </c>
      <c r="D373" s="303" t="s">
        <v>195</v>
      </c>
      <c r="E373" s="303" t="s">
        <v>195</v>
      </c>
      <c r="F373" s="303" t="s">
        <v>195</v>
      </c>
      <c r="G373" s="308">
        <v>197727.56395066719</v>
      </c>
      <c r="H373" s="308">
        <v>3.63136019854521</v>
      </c>
      <c r="I373" s="308">
        <v>1.7785747835824199</v>
      </c>
      <c r="J373" s="308" t="s">
        <v>583</v>
      </c>
    </row>
    <row r="374" spans="1:10" x14ac:dyDescent="0.25">
      <c r="A374" s="313" t="s">
        <v>632</v>
      </c>
      <c r="B374" s="308">
        <v>302072.04657817504</v>
      </c>
      <c r="C374" s="308" t="s">
        <v>579</v>
      </c>
      <c r="D374" s="303" t="s">
        <v>195</v>
      </c>
      <c r="E374" s="303" t="s">
        <v>195</v>
      </c>
      <c r="F374" s="303" t="s">
        <v>195</v>
      </c>
      <c r="G374" s="308">
        <v>12713.092056610814</v>
      </c>
      <c r="H374" s="308">
        <v>5.1947039253499999E-3</v>
      </c>
      <c r="I374" s="308">
        <v>1.29867598133739</v>
      </c>
      <c r="J374" s="308" t="s">
        <v>583</v>
      </c>
    </row>
    <row r="375" spans="1:10" x14ac:dyDescent="0.25">
      <c r="A375" s="314" t="s">
        <v>586</v>
      </c>
      <c r="B375" s="298" t="s">
        <v>521</v>
      </c>
      <c r="C375" s="308" t="s">
        <v>579</v>
      </c>
      <c r="D375" s="308" t="s">
        <v>521</v>
      </c>
      <c r="E375" s="308" t="s">
        <v>521</v>
      </c>
      <c r="F375" s="308" t="s">
        <v>521</v>
      </c>
      <c r="G375" s="298" t="s">
        <v>521</v>
      </c>
      <c r="H375" s="298" t="s">
        <v>521</v>
      </c>
      <c r="I375" s="298" t="s">
        <v>521</v>
      </c>
      <c r="J375" s="298" t="s">
        <v>521</v>
      </c>
    </row>
    <row r="376" spans="1:10" x14ac:dyDescent="0.25">
      <c r="A376" s="314" t="s">
        <v>587</v>
      </c>
      <c r="B376" s="298" t="s">
        <v>521</v>
      </c>
      <c r="C376" s="308" t="s">
        <v>579</v>
      </c>
      <c r="D376" s="308" t="s">
        <v>521</v>
      </c>
      <c r="E376" s="308" t="s">
        <v>521</v>
      </c>
      <c r="F376" s="308" t="s">
        <v>521</v>
      </c>
      <c r="G376" s="298" t="s">
        <v>521</v>
      </c>
      <c r="H376" s="298" t="s">
        <v>521</v>
      </c>
      <c r="I376" s="298" t="s">
        <v>521</v>
      </c>
      <c r="J376" s="298" t="s">
        <v>521</v>
      </c>
    </row>
    <row r="377" spans="1:10" x14ac:dyDescent="0.25">
      <c r="A377" s="314" t="s">
        <v>588</v>
      </c>
      <c r="B377" s="298" t="s">
        <v>521</v>
      </c>
      <c r="C377" s="308" t="s">
        <v>579</v>
      </c>
      <c r="D377" s="308" t="s">
        <v>521</v>
      </c>
      <c r="E377" s="308" t="s">
        <v>521</v>
      </c>
      <c r="F377" s="308" t="s">
        <v>521</v>
      </c>
      <c r="G377" s="298" t="s">
        <v>521</v>
      </c>
      <c r="H377" s="298" t="s">
        <v>521</v>
      </c>
      <c r="I377" s="298" t="s">
        <v>521</v>
      </c>
      <c r="J377" s="298" t="s">
        <v>521</v>
      </c>
    </row>
    <row r="378" spans="1:10" x14ac:dyDescent="0.25">
      <c r="A378" s="314" t="s">
        <v>589</v>
      </c>
      <c r="B378" s="298">
        <v>302072.04657817504</v>
      </c>
      <c r="C378" s="308" t="s">
        <v>579</v>
      </c>
      <c r="D378" s="308">
        <v>42.08629100448961</v>
      </c>
      <c r="E378" s="308">
        <v>1.7196903798930002E-2</v>
      </c>
      <c r="F378" s="308">
        <v>4.2992259497314897</v>
      </c>
      <c r="G378" s="298">
        <v>12713.092056610814</v>
      </c>
      <c r="H378" s="298">
        <v>5.1947039253499999E-3</v>
      </c>
      <c r="I378" s="298">
        <v>1.29867598133739</v>
      </c>
      <c r="J378" s="298" t="s">
        <v>521</v>
      </c>
    </row>
    <row r="379" spans="1:10" x14ac:dyDescent="0.25">
      <c r="A379" s="314" t="s">
        <v>590</v>
      </c>
      <c r="B379" s="298" t="s">
        <v>550</v>
      </c>
      <c r="C379" s="308" t="s">
        <v>579</v>
      </c>
      <c r="D379" s="308" t="s">
        <v>550</v>
      </c>
      <c r="E379" s="308" t="s">
        <v>550</v>
      </c>
      <c r="F379" s="308" t="s">
        <v>550</v>
      </c>
      <c r="G379" s="298" t="s">
        <v>550</v>
      </c>
      <c r="H379" s="298" t="s">
        <v>550</v>
      </c>
      <c r="I379" s="298" t="s">
        <v>550</v>
      </c>
      <c r="J379" s="298" t="s">
        <v>550</v>
      </c>
    </row>
    <row r="380" spans="1:10" x14ac:dyDescent="0.25">
      <c r="A380" s="314" t="s">
        <v>95</v>
      </c>
      <c r="B380" s="298" t="s">
        <v>521</v>
      </c>
      <c r="C380" s="308" t="s">
        <v>579</v>
      </c>
      <c r="D380" s="308" t="s">
        <v>521</v>
      </c>
      <c r="E380" s="308" t="s">
        <v>521</v>
      </c>
      <c r="F380" s="308" t="s">
        <v>521</v>
      </c>
      <c r="G380" s="298" t="s">
        <v>521</v>
      </c>
      <c r="H380" s="298" t="s">
        <v>521</v>
      </c>
      <c r="I380" s="298" t="s">
        <v>521</v>
      </c>
      <c r="J380" s="298" t="s">
        <v>521</v>
      </c>
    </row>
    <row r="381" spans="1:10" x14ac:dyDescent="0.25">
      <c r="A381" s="313" t="s">
        <v>633</v>
      </c>
      <c r="B381" s="308">
        <v>811798.30166600773</v>
      </c>
      <c r="C381" s="308" t="s">
        <v>579</v>
      </c>
      <c r="D381" s="303" t="s">
        <v>195</v>
      </c>
      <c r="E381" s="303" t="s">
        <v>195</v>
      </c>
      <c r="F381" s="303" t="s">
        <v>195</v>
      </c>
      <c r="G381" s="308">
        <v>63470.2645949777</v>
      </c>
      <c r="H381" s="308">
        <v>3.62616549461986</v>
      </c>
      <c r="I381" s="308">
        <v>0.47989880224503001</v>
      </c>
      <c r="J381" s="308" t="s">
        <v>583</v>
      </c>
    </row>
    <row r="382" spans="1:10" x14ac:dyDescent="0.25">
      <c r="A382" s="314" t="s">
        <v>586</v>
      </c>
      <c r="B382" s="298">
        <v>751642.169400585</v>
      </c>
      <c r="C382" s="308" t="s">
        <v>579</v>
      </c>
      <c r="D382" s="308">
        <v>78.717084539904633</v>
      </c>
      <c r="E382" s="308">
        <v>4.75</v>
      </c>
      <c r="F382" s="308">
        <v>0.56999999999999995</v>
      </c>
      <c r="G382" s="298">
        <v>59167.080192463167</v>
      </c>
      <c r="H382" s="298">
        <v>3.5703003046527799</v>
      </c>
      <c r="I382" s="298">
        <v>0.42843603655833001</v>
      </c>
      <c r="J382" s="298" t="s">
        <v>521</v>
      </c>
    </row>
    <row r="383" spans="1:10" x14ac:dyDescent="0.25">
      <c r="A383" s="314" t="s">
        <v>587</v>
      </c>
      <c r="B383" s="298">
        <v>34493.418563902516</v>
      </c>
      <c r="C383" s="308" t="s">
        <v>579</v>
      </c>
      <c r="D383" s="308">
        <v>87.369782150481583</v>
      </c>
      <c r="E383" s="308">
        <v>0.95000000000008</v>
      </c>
      <c r="F383" s="308">
        <v>1.4249999999999701</v>
      </c>
      <c r="G383" s="298">
        <v>3013.6824655535402</v>
      </c>
      <c r="H383" s="298">
        <v>3.2768747635709999E-2</v>
      </c>
      <c r="I383" s="298">
        <v>4.9153121453560003E-2</v>
      </c>
      <c r="J383" s="298" t="s">
        <v>521</v>
      </c>
    </row>
    <row r="384" spans="1:10" x14ac:dyDescent="0.25">
      <c r="A384" s="314" t="s">
        <v>588</v>
      </c>
      <c r="B384" s="298">
        <v>25662.713701520213</v>
      </c>
      <c r="C384" s="308" t="s">
        <v>579</v>
      </c>
      <c r="D384" s="308">
        <v>50.248073994006532</v>
      </c>
      <c r="E384" s="308">
        <v>0.90000000000006997</v>
      </c>
      <c r="F384" s="308">
        <v>9.0000000000119998E-2</v>
      </c>
      <c r="G384" s="298">
        <v>1289.5019369609929</v>
      </c>
      <c r="H384" s="298">
        <v>2.3096442331369999E-2</v>
      </c>
      <c r="I384" s="298">
        <v>2.3096442331399999E-3</v>
      </c>
      <c r="J384" s="298" t="s">
        <v>521</v>
      </c>
    </row>
    <row r="385" spans="1:10" x14ac:dyDescent="0.25">
      <c r="A385" s="314" t="s">
        <v>589</v>
      </c>
      <c r="B385" s="298" t="s">
        <v>550</v>
      </c>
      <c r="C385" s="308" t="s">
        <v>579</v>
      </c>
      <c r="D385" s="308" t="s">
        <v>550</v>
      </c>
      <c r="E385" s="308" t="s">
        <v>550</v>
      </c>
      <c r="F385" s="308" t="s">
        <v>550</v>
      </c>
      <c r="G385" s="298" t="s">
        <v>550</v>
      </c>
      <c r="H385" s="298" t="s">
        <v>550</v>
      </c>
      <c r="I385" s="298" t="s">
        <v>550</v>
      </c>
      <c r="J385" s="298" t="s">
        <v>550</v>
      </c>
    </row>
    <row r="386" spans="1:10" x14ac:dyDescent="0.25">
      <c r="A386" s="314" t="s">
        <v>590</v>
      </c>
      <c r="B386" s="298" t="s">
        <v>550</v>
      </c>
      <c r="C386" s="308" t="s">
        <v>579</v>
      </c>
      <c r="D386" s="308" t="s">
        <v>550</v>
      </c>
      <c r="E386" s="308" t="s">
        <v>550</v>
      </c>
      <c r="F386" s="308" t="s">
        <v>550</v>
      </c>
      <c r="G386" s="298" t="s">
        <v>550</v>
      </c>
      <c r="H386" s="298" t="s">
        <v>550</v>
      </c>
      <c r="I386" s="298" t="s">
        <v>550</v>
      </c>
      <c r="J386" s="298" t="s">
        <v>550</v>
      </c>
    </row>
    <row r="387" spans="1:10" x14ac:dyDescent="0.25">
      <c r="A387" s="314" t="s">
        <v>95</v>
      </c>
      <c r="B387" s="298" t="s">
        <v>548</v>
      </c>
      <c r="C387" s="308" t="s">
        <v>579</v>
      </c>
      <c r="D387" s="308" t="s">
        <v>544</v>
      </c>
      <c r="E387" s="308" t="s">
        <v>548</v>
      </c>
      <c r="F387" s="308" t="s">
        <v>548</v>
      </c>
      <c r="G387" s="298" t="s">
        <v>548</v>
      </c>
      <c r="H387" s="298" t="s">
        <v>548</v>
      </c>
      <c r="I387" s="298" t="s">
        <v>548</v>
      </c>
      <c r="J387" s="298" t="s">
        <v>521</v>
      </c>
    </row>
    <row r="388" spans="1:10" x14ac:dyDescent="0.25">
      <c r="A388" s="313" t="s">
        <v>634</v>
      </c>
      <c r="B388" s="308">
        <v>5673349.6887680646</v>
      </c>
      <c r="C388" s="308" t="s">
        <v>579</v>
      </c>
      <c r="D388" s="303" t="s">
        <v>195</v>
      </c>
      <c r="E388" s="303" t="s">
        <v>195</v>
      </c>
      <c r="F388" s="303" t="s">
        <v>195</v>
      </c>
      <c r="G388" s="308">
        <v>121544.20729907868</v>
      </c>
      <c r="H388" s="308" t="s">
        <v>583</v>
      </c>
      <c r="I388" s="308" t="s">
        <v>583</v>
      </c>
      <c r="J388" s="308" t="s">
        <v>583</v>
      </c>
    </row>
    <row r="389" spans="1:10" x14ac:dyDescent="0.25">
      <c r="A389" s="314" t="s">
        <v>586</v>
      </c>
      <c r="B389" s="298">
        <v>5118151.8197841924</v>
      </c>
      <c r="C389" s="308" t="s">
        <v>579</v>
      </c>
      <c r="D389" s="308">
        <v>19.46057425074617</v>
      </c>
      <c r="E389" s="308" t="s">
        <v>521</v>
      </c>
      <c r="F389" s="308" t="s">
        <v>521</v>
      </c>
      <c r="G389" s="298">
        <v>99602.173515501912</v>
      </c>
      <c r="H389" s="298" t="s">
        <v>521</v>
      </c>
      <c r="I389" s="298" t="s">
        <v>521</v>
      </c>
      <c r="J389" s="298" t="s">
        <v>521</v>
      </c>
    </row>
    <row r="390" spans="1:10" x14ac:dyDescent="0.25">
      <c r="A390" s="314" t="s">
        <v>587</v>
      </c>
      <c r="B390" s="298">
        <v>208587.74337946158</v>
      </c>
      <c r="C390" s="308" t="s">
        <v>579</v>
      </c>
      <c r="D390" s="308">
        <v>70.948187124442754</v>
      </c>
      <c r="E390" s="308" t="s">
        <v>521</v>
      </c>
      <c r="F390" s="308" t="s">
        <v>521</v>
      </c>
      <c r="G390" s="298">
        <v>14798.922249151285</v>
      </c>
      <c r="H390" s="298" t="s">
        <v>521</v>
      </c>
      <c r="I390" s="298" t="s">
        <v>521</v>
      </c>
      <c r="J390" s="298" t="s">
        <v>521</v>
      </c>
    </row>
    <row r="391" spans="1:10" x14ac:dyDescent="0.25">
      <c r="A391" s="314" t="s">
        <v>588</v>
      </c>
      <c r="B391" s="298">
        <v>346610.12560441019</v>
      </c>
      <c r="C391" s="308" t="s">
        <v>579</v>
      </c>
      <c r="D391" s="308">
        <v>20.608490654938318</v>
      </c>
      <c r="E391" s="308" t="s">
        <v>521</v>
      </c>
      <c r="F391" s="308" t="s">
        <v>521</v>
      </c>
      <c r="G391" s="298">
        <v>7143.1115344254831</v>
      </c>
      <c r="H391" s="298" t="s">
        <v>521</v>
      </c>
      <c r="I391" s="298" t="s">
        <v>521</v>
      </c>
      <c r="J391" s="298" t="s">
        <v>521</v>
      </c>
    </row>
    <row r="392" spans="1:10" x14ac:dyDescent="0.25">
      <c r="A392" s="314" t="s">
        <v>589</v>
      </c>
      <c r="B392" s="298" t="s">
        <v>550</v>
      </c>
      <c r="C392" s="308" t="s">
        <v>579</v>
      </c>
      <c r="D392" s="308" t="s">
        <v>550</v>
      </c>
      <c r="E392" s="308" t="s">
        <v>550</v>
      </c>
      <c r="F392" s="308" t="s">
        <v>550</v>
      </c>
      <c r="G392" s="298" t="s">
        <v>550</v>
      </c>
      <c r="H392" s="298" t="s">
        <v>550</v>
      </c>
      <c r="I392" s="298" t="s">
        <v>550</v>
      </c>
      <c r="J392" s="298" t="s">
        <v>550</v>
      </c>
    </row>
    <row r="393" spans="1:10" x14ac:dyDescent="0.25">
      <c r="A393" s="314" t="s">
        <v>590</v>
      </c>
      <c r="B393" s="298" t="s">
        <v>550</v>
      </c>
      <c r="C393" s="308" t="s">
        <v>579</v>
      </c>
      <c r="D393" s="308" t="s">
        <v>550</v>
      </c>
      <c r="E393" s="308" t="s">
        <v>550</v>
      </c>
      <c r="F393" s="308" t="s">
        <v>550</v>
      </c>
      <c r="G393" s="298" t="s">
        <v>550</v>
      </c>
      <c r="H393" s="298" t="s">
        <v>550</v>
      </c>
      <c r="I393" s="298" t="s">
        <v>550</v>
      </c>
      <c r="J393" s="298" t="s">
        <v>550</v>
      </c>
    </row>
    <row r="394" spans="1:10" x14ac:dyDescent="0.25">
      <c r="A394" s="314" t="s">
        <v>95</v>
      </c>
      <c r="B394" s="298" t="s">
        <v>521</v>
      </c>
      <c r="C394" s="308" t="s">
        <v>579</v>
      </c>
      <c r="D394" s="308" t="s">
        <v>521</v>
      </c>
      <c r="E394" s="308" t="s">
        <v>521</v>
      </c>
      <c r="F394" s="308" t="s">
        <v>521</v>
      </c>
      <c r="G394" s="298" t="s">
        <v>521</v>
      </c>
      <c r="H394" s="298" t="s">
        <v>521</v>
      </c>
      <c r="I394" s="298" t="s">
        <v>521</v>
      </c>
      <c r="J394" s="298" t="s">
        <v>521</v>
      </c>
    </row>
    <row r="395" spans="1:10" x14ac:dyDescent="0.25">
      <c r="A395" s="59" t="s">
        <v>635</v>
      </c>
      <c r="B395" s="308">
        <v>382730.93585058965</v>
      </c>
      <c r="C395" s="308" t="s">
        <v>579</v>
      </c>
      <c r="D395" s="303" t="s">
        <v>195</v>
      </c>
      <c r="E395" s="303" t="s">
        <v>195</v>
      </c>
      <c r="F395" s="303" t="s">
        <v>195</v>
      </c>
      <c r="G395" s="308">
        <v>27632.752332089869</v>
      </c>
      <c r="H395" s="308">
        <v>0.48826677857</v>
      </c>
      <c r="I395" s="308">
        <v>0.78160963399831995</v>
      </c>
      <c r="J395" s="303" t="s">
        <v>195</v>
      </c>
    </row>
    <row r="396" spans="1:10" x14ac:dyDescent="0.25">
      <c r="A396" s="313" t="s">
        <v>636</v>
      </c>
      <c r="B396" s="308">
        <v>382730.93585058965</v>
      </c>
      <c r="C396" s="308" t="s">
        <v>579</v>
      </c>
      <c r="D396" s="303" t="s">
        <v>195</v>
      </c>
      <c r="E396" s="303" t="s">
        <v>195</v>
      </c>
      <c r="F396" s="303" t="s">
        <v>195</v>
      </c>
      <c r="G396" s="308">
        <v>27632.752332089869</v>
      </c>
      <c r="H396" s="308">
        <v>0.48826677857</v>
      </c>
      <c r="I396" s="308">
        <v>0.78160963399831995</v>
      </c>
      <c r="J396" s="303" t="s">
        <v>195</v>
      </c>
    </row>
    <row r="397" spans="1:10" x14ac:dyDescent="0.25">
      <c r="A397" s="314" t="s">
        <v>586</v>
      </c>
      <c r="B397" s="298">
        <v>382730.93585058965</v>
      </c>
      <c r="C397" s="308" t="s">
        <v>579</v>
      </c>
      <c r="D397" s="308">
        <v>72.198899393063783</v>
      </c>
      <c r="E397" s="308">
        <v>1.27574421828449</v>
      </c>
      <c r="F397" s="308">
        <v>2.0421908991005702</v>
      </c>
      <c r="G397" s="298">
        <v>27632.752332089869</v>
      </c>
      <c r="H397" s="298">
        <v>0.48826677857</v>
      </c>
      <c r="I397" s="298">
        <v>0.78160963399831995</v>
      </c>
      <c r="J397" s="303" t="s">
        <v>195</v>
      </c>
    </row>
    <row r="398" spans="1:10" x14ac:dyDescent="0.25">
      <c r="A398" s="314" t="s">
        <v>587</v>
      </c>
      <c r="B398" s="298" t="s">
        <v>521</v>
      </c>
      <c r="C398" s="308" t="s">
        <v>579</v>
      </c>
      <c r="D398" s="308" t="s">
        <v>521</v>
      </c>
      <c r="E398" s="308" t="s">
        <v>521</v>
      </c>
      <c r="F398" s="308" t="s">
        <v>521</v>
      </c>
      <c r="G398" s="298" t="s">
        <v>521</v>
      </c>
      <c r="H398" s="298" t="s">
        <v>521</v>
      </c>
      <c r="I398" s="298" t="s">
        <v>521</v>
      </c>
      <c r="J398" s="303" t="s">
        <v>195</v>
      </c>
    </row>
    <row r="399" spans="1:10" x14ac:dyDescent="0.25">
      <c r="A399" s="314" t="s">
        <v>588</v>
      </c>
      <c r="B399" s="298" t="s">
        <v>521</v>
      </c>
      <c r="C399" s="308" t="s">
        <v>579</v>
      </c>
      <c r="D399" s="308" t="s">
        <v>521</v>
      </c>
      <c r="E399" s="308" t="s">
        <v>521</v>
      </c>
      <c r="F399" s="308" t="s">
        <v>521</v>
      </c>
      <c r="G399" s="298" t="s">
        <v>521</v>
      </c>
      <c r="H399" s="298" t="s">
        <v>521</v>
      </c>
      <c r="I399" s="298" t="s">
        <v>521</v>
      </c>
      <c r="J399" s="303" t="s">
        <v>195</v>
      </c>
    </row>
    <row r="400" spans="1:10" x14ac:dyDescent="0.25">
      <c r="A400" s="314" t="s">
        <v>589</v>
      </c>
      <c r="B400" s="298" t="s">
        <v>521</v>
      </c>
      <c r="C400" s="308" t="s">
        <v>579</v>
      </c>
      <c r="D400" s="308" t="s">
        <v>521</v>
      </c>
      <c r="E400" s="308" t="s">
        <v>521</v>
      </c>
      <c r="F400" s="308" t="s">
        <v>521</v>
      </c>
      <c r="G400" s="298" t="s">
        <v>521</v>
      </c>
      <c r="H400" s="298" t="s">
        <v>521</v>
      </c>
      <c r="I400" s="298" t="s">
        <v>521</v>
      </c>
      <c r="J400" s="303" t="s">
        <v>195</v>
      </c>
    </row>
    <row r="401" spans="1:13" x14ac:dyDescent="0.25">
      <c r="A401" s="314" t="s">
        <v>95</v>
      </c>
      <c r="B401" s="298" t="s">
        <v>521</v>
      </c>
      <c r="C401" s="308" t="s">
        <v>579</v>
      </c>
      <c r="D401" s="308" t="s">
        <v>521</v>
      </c>
      <c r="E401" s="308" t="s">
        <v>521</v>
      </c>
      <c r="F401" s="308" t="s">
        <v>521</v>
      </c>
      <c r="G401" s="298" t="s">
        <v>521</v>
      </c>
      <c r="H401" s="298" t="s">
        <v>521</v>
      </c>
      <c r="I401" s="298" t="s">
        <v>521</v>
      </c>
      <c r="J401" s="303" t="s">
        <v>195</v>
      </c>
    </row>
    <row r="402" spans="1:13" x14ac:dyDescent="0.25">
      <c r="A402" s="60" t="s">
        <v>637</v>
      </c>
      <c r="B402" s="325"/>
      <c r="C402" s="325"/>
      <c r="D402" s="325"/>
      <c r="E402" s="325"/>
      <c r="F402" s="325"/>
      <c r="G402" s="325"/>
      <c r="H402" s="325"/>
      <c r="I402" s="325"/>
      <c r="J402" s="325"/>
    </row>
    <row r="403" spans="1:13" x14ac:dyDescent="0.25">
      <c r="A403" s="61" t="s">
        <v>638</v>
      </c>
      <c r="B403" s="303" t="s">
        <v>195</v>
      </c>
      <c r="C403" s="303" t="s">
        <v>195</v>
      </c>
      <c r="D403" s="303" t="s">
        <v>195</v>
      </c>
      <c r="E403" s="303" t="s">
        <v>195</v>
      </c>
      <c r="F403" s="303" t="s">
        <v>195</v>
      </c>
      <c r="G403" s="303" t="s">
        <v>195</v>
      </c>
      <c r="H403" s="303" t="s">
        <v>195</v>
      </c>
      <c r="I403" s="303" t="s">
        <v>195</v>
      </c>
      <c r="J403" s="303" t="s">
        <v>195</v>
      </c>
    </row>
    <row r="404" spans="1:13" x14ac:dyDescent="0.25">
      <c r="A404" s="316" t="s">
        <v>3387</v>
      </c>
      <c r="B404" s="298" t="s">
        <v>521</v>
      </c>
      <c r="C404" s="308" t="s">
        <v>579</v>
      </c>
      <c r="D404" s="308" t="s">
        <v>521</v>
      </c>
      <c r="E404" s="308" t="s">
        <v>521</v>
      </c>
      <c r="F404" s="308" t="s">
        <v>521</v>
      </c>
      <c r="G404" s="298" t="s">
        <v>521</v>
      </c>
      <c r="H404" s="298" t="s">
        <v>521</v>
      </c>
      <c r="I404" s="298" t="s">
        <v>521</v>
      </c>
      <c r="J404" s="298" t="s">
        <v>521</v>
      </c>
    </row>
    <row r="405" spans="1:13" x14ac:dyDescent="0.25">
      <c r="A405" s="316" t="s">
        <v>3407</v>
      </c>
      <c r="B405" s="298" t="s">
        <v>521</v>
      </c>
      <c r="C405" s="308" t="s">
        <v>579</v>
      </c>
      <c r="D405" s="308" t="s">
        <v>521</v>
      </c>
      <c r="E405" s="308" t="s">
        <v>521</v>
      </c>
      <c r="F405" s="308" t="s">
        <v>521</v>
      </c>
      <c r="G405" s="298" t="s">
        <v>521</v>
      </c>
      <c r="H405" s="298" t="s">
        <v>521</v>
      </c>
      <c r="I405" s="298" t="s">
        <v>521</v>
      </c>
      <c r="J405" s="298" t="s">
        <v>521</v>
      </c>
    </row>
    <row r="407" spans="1:13" x14ac:dyDescent="0.25">
      <c r="A407" s="50" t="s">
        <v>639</v>
      </c>
      <c r="B407" s="62">
        <f>SUM(B215,B401)</f>
        <v>345378.91694677953</v>
      </c>
      <c r="C407" s="62">
        <f t="shared" ref="C407:J407" si="7">SUM(C215,C401)</f>
        <v>0</v>
      </c>
      <c r="D407" s="62">
        <f t="shared" si="7"/>
        <v>65.065035461653977</v>
      </c>
      <c r="E407" s="62">
        <f t="shared" si="7"/>
        <v>1.39203745442E-2</v>
      </c>
      <c r="F407" s="62">
        <f t="shared" si="7"/>
        <v>1.46212586472E-2</v>
      </c>
      <c r="G407" s="62">
        <f t="shared" si="7"/>
        <v>22472.091478849856</v>
      </c>
      <c r="H407" s="62">
        <f t="shared" si="7"/>
        <v>4.8078038835700004E-3</v>
      </c>
      <c r="I407" s="62">
        <f t="shared" si="7"/>
        <v>5.0498744759699997E-3</v>
      </c>
      <c r="J407" s="62">
        <f t="shared" si="7"/>
        <v>0</v>
      </c>
    </row>
    <row r="409" spans="1:13" ht="15.75" x14ac:dyDescent="0.25">
      <c r="A409" s="396" t="s">
        <v>640</v>
      </c>
      <c r="B409" s="396"/>
      <c r="C409" s="396"/>
      <c r="D409" s="396"/>
      <c r="E409" s="396"/>
      <c r="F409" s="396"/>
      <c r="G409" s="396"/>
      <c r="H409" s="232"/>
      <c r="I409" s="232"/>
      <c r="J409" s="232"/>
      <c r="K409" s="232"/>
      <c r="L409" s="232"/>
      <c r="M409" s="49" t="s">
        <v>505</v>
      </c>
    </row>
    <row r="410" spans="1:13" ht="15.75" x14ac:dyDescent="0.25">
      <c r="A410" s="227" t="s">
        <v>750</v>
      </c>
      <c r="B410" s="52"/>
      <c r="C410" s="52"/>
      <c r="D410" s="52"/>
      <c r="E410" s="52"/>
      <c r="F410" s="52"/>
      <c r="G410" s="52"/>
      <c r="H410" s="232"/>
      <c r="I410" s="232"/>
      <c r="J410" s="232"/>
      <c r="K410" s="232"/>
      <c r="L410" s="232"/>
      <c r="M410" s="49" t="s">
        <v>3422</v>
      </c>
    </row>
    <row r="411" spans="1:13" x14ac:dyDescent="0.25">
      <c r="A411" s="234"/>
      <c r="B411" s="232"/>
      <c r="C411" s="232"/>
      <c r="D411" s="232"/>
      <c r="E411" s="232"/>
      <c r="F411" s="232"/>
      <c r="G411" s="232"/>
      <c r="H411" s="232"/>
      <c r="I411" s="232"/>
      <c r="J411" s="232"/>
      <c r="K411" s="232"/>
      <c r="L411" s="233"/>
      <c r="M411" s="49" t="s">
        <v>506</v>
      </c>
    </row>
    <row r="412" spans="1:13" x14ac:dyDescent="0.25">
      <c r="A412" s="232"/>
      <c r="B412" s="232"/>
      <c r="C412" s="232"/>
      <c r="D412" s="232"/>
      <c r="E412" s="232"/>
      <c r="F412" s="232"/>
      <c r="G412" s="232"/>
      <c r="H412" s="232"/>
      <c r="I412" s="232"/>
      <c r="J412" s="232"/>
      <c r="K412" s="232"/>
      <c r="L412" s="232"/>
      <c r="M412" s="235"/>
    </row>
    <row r="413" spans="1:13" ht="38.25" x14ac:dyDescent="0.25">
      <c r="A413" s="236" t="s">
        <v>507</v>
      </c>
      <c r="B413" s="237" t="s">
        <v>508</v>
      </c>
      <c r="C413" s="238" t="s">
        <v>509</v>
      </c>
      <c r="D413" s="238" t="s">
        <v>510</v>
      </c>
      <c r="E413" s="239" t="s">
        <v>641</v>
      </c>
      <c r="F413" s="239" t="s">
        <v>642</v>
      </c>
      <c r="G413" s="240" t="s">
        <v>643</v>
      </c>
      <c r="H413" s="238" t="s">
        <v>644</v>
      </c>
      <c r="I413" s="63" t="s">
        <v>645</v>
      </c>
      <c r="J413" s="238" t="s">
        <v>646</v>
      </c>
      <c r="K413" s="239" t="s">
        <v>512</v>
      </c>
      <c r="L413" s="239" t="s">
        <v>513</v>
      </c>
      <c r="M413" s="241" t="s">
        <v>647</v>
      </c>
    </row>
    <row r="414" spans="1:13" ht="15.75" thickBot="1" x14ac:dyDescent="0.3">
      <c r="A414" s="242"/>
      <c r="B414" s="390" t="s">
        <v>515</v>
      </c>
      <c r="C414" s="390"/>
      <c r="D414" s="391"/>
      <c r="E414" s="389" t="s">
        <v>648</v>
      </c>
      <c r="F414" s="390"/>
      <c r="G414" s="391"/>
      <c r="H414" s="389" t="s">
        <v>515</v>
      </c>
      <c r="I414" s="397"/>
      <c r="J414" s="397"/>
      <c r="K414" s="397"/>
      <c r="L414" s="397"/>
      <c r="M414" s="398"/>
    </row>
    <row r="415" spans="1:13" ht="15.75" thickTop="1" x14ac:dyDescent="0.25">
      <c r="A415" s="243" t="s">
        <v>649</v>
      </c>
      <c r="B415" s="294">
        <v>194068.13526147662</v>
      </c>
      <c r="C415" s="294">
        <v>4.4228396639999996</v>
      </c>
      <c r="D415" s="294">
        <v>83.654409240516344</v>
      </c>
      <c r="E415" s="294">
        <v>120223.32005567812</v>
      </c>
      <c r="F415" s="294">
        <v>6707.3619791853198</v>
      </c>
      <c r="G415" s="294">
        <v>7332.5098355411983</v>
      </c>
      <c r="H415" s="294">
        <v>0.51767788417194005</v>
      </c>
      <c r="I415" s="294">
        <v>2.8530150025699998E-2</v>
      </c>
      <c r="J415" s="294">
        <v>572.16514495327442</v>
      </c>
      <c r="K415" s="294">
        <v>1557.1939910195872</v>
      </c>
      <c r="L415" s="294">
        <v>5849.2197121443369</v>
      </c>
      <c r="M415" s="294">
        <v>830.75987228203655</v>
      </c>
    </row>
    <row r="416" spans="1:13" x14ac:dyDescent="0.25">
      <c r="A416" s="244" t="s">
        <v>650</v>
      </c>
      <c r="B416" s="294">
        <v>70318.070227320059</v>
      </c>
      <c r="C416" s="303" t="s">
        <v>195</v>
      </c>
      <c r="D416" s="303" t="s">
        <v>195</v>
      </c>
      <c r="E416" s="303" t="s">
        <v>195</v>
      </c>
      <c r="F416" s="303" t="s">
        <v>195</v>
      </c>
      <c r="G416" s="303" t="s">
        <v>195</v>
      </c>
      <c r="H416" s="303" t="s">
        <v>195</v>
      </c>
      <c r="I416" s="303" t="s">
        <v>195</v>
      </c>
      <c r="J416" s="294" t="s">
        <v>521</v>
      </c>
      <c r="K416" s="294" t="s">
        <v>521</v>
      </c>
      <c r="L416" s="294" t="s">
        <v>521</v>
      </c>
      <c r="M416" s="294">
        <v>134.03649648504052</v>
      </c>
    </row>
    <row r="417" spans="1:13" x14ac:dyDescent="0.25">
      <c r="A417" s="326" t="s">
        <v>651</v>
      </c>
      <c r="B417" s="294">
        <v>46194.121028708993</v>
      </c>
      <c r="C417" s="303" t="s">
        <v>195</v>
      </c>
      <c r="D417" s="303" t="s">
        <v>195</v>
      </c>
      <c r="E417" s="303" t="s">
        <v>195</v>
      </c>
      <c r="F417" s="303" t="s">
        <v>195</v>
      </c>
      <c r="G417" s="303" t="s">
        <v>195</v>
      </c>
      <c r="H417" s="303" t="s">
        <v>195</v>
      </c>
      <c r="I417" s="303" t="s">
        <v>195</v>
      </c>
      <c r="J417" s="303" t="s">
        <v>195</v>
      </c>
      <c r="K417" s="303" t="s">
        <v>195</v>
      </c>
      <c r="L417" s="303" t="s">
        <v>195</v>
      </c>
      <c r="M417" s="298">
        <v>134.03649648504052</v>
      </c>
    </row>
    <row r="418" spans="1:13" x14ac:dyDescent="0.25">
      <c r="A418" s="326" t="s">
        <v>652</v>
      </c>
      <c r="B418" s="294">
        <v>14551.955897401811</v>
      </c>
      <c r="C418" s="303" t="s">
        <v>195</v>
      </c>
      <c r="D418" s="303" t="s">
        <v>195</v>
      </c>
      <c r="E418" s="303" t="s">
        <v>195</v>
      </c>
      <c r="F418" s="303" t="s">
        <v>195</v>
      </c>
      <c r="G418" s="303" t="s">
        <v>195</v>
      </c>
      <c r="H418" s="303" t="s">
        <v>195</v>
      </c>
      <c r="I418" s="303" t="s">
        <v>195</v>
      </c>
      <c r="J418" s="303" t="s">
        <v>195</v>
      </c>
      <c r="K418" s="303" t="s">
        <v>195</v>
      </c>
      <c r="L418" s="303" t="s">
        <v>195</v>
      </c>
      <c r="M418" s="303" t="s">
        <v>195</v>
      </c>
    </row>
    <row r="419" spans="1:13" x14ac:dyDescent="0.25">
      <c r="A419" s="326" t="s">
        <v>653</v>
      </c>
      <c r="B419" s="294">
        <v>1928.2873679484251</v>
      </c>
      <c r="C419" s="303" t="s">
        <v>195</v>
      </c>
      <c r="D419" s="303" t="s">
        <v>195</v>
      </c>
      <c r="E419" s="303" t="s">
        <v>195</v>
      </c>
      <c r="F419" s="303" t="s">
        <v>195</v>
      </c>
      <c r="G419" s="303" t="s">
        <v>195</v>
      </c>
      <c r="H419" s="303" t="s">
        <v>195</v>
      </c>
      <c r="I419" s="303" t="s">
        <v>195</v>
      </c>
      <c r="J419" s="303" t="s">
        <v>195</v>
      </c>
      <c r="K419" s="303" t="s">
        <v>195</v>
      </c>
      <c r="L419" s="303" t="s">
        <v>195</v>
      </c>
      <c r="M419" s="303" t="s">
        <v>195</v>
      </c>
    </row>
    <row r="420" spans="1:13" x14ac:dyDescent="0.25">
      <c r="A420" s="326" t="s">
        <v>654</v>
      </c>
      <c r="B420" s="294">
        <v>7643.7059332608314</v>
      </c>
      <c r="C420" s="303" t="s">
        <v>195</v>
      </c>
      <c r="D420" s="303" t="s">
        <v>195</v>
      </c>
      <c r="E420" s="303" t="s">
        <v>195</v>
      </c>
      <c r="F420" s="303" t="s">
        <v>195</v>
      </c>
      <c r="G420" s="303" t="s">
        <v>195</v>
      </c>
      <c r="H420" s="303" t="s">
        <v>195</v>
      </c>
      <c r="I420" s="303" t="s">
        <v>195</v>
      </c>
      <c r="J420" s="294" t="s">
        <v>521</v>
      </c>
      <c r="K420" s="294" t="s">
        <v>521</v>
      </c>
      <c r="L420" s="294" t="s">
        <v>521</v>
      </c>
      <c r="M420" s="294" t="s">
        <v>521</v>
      </c>
    </row>
    <row r="421" spans="1:13" x14ac:dyDescent="0.25">
      <c r="A421" s="245" t="s">
        <v>655</v>
      </c>
      <c r="B421" s="294">
        <v>46553.765996456706</v>
      </c>
      <c r="C421" s="294">
        <v>3.4620000000000002</v>
      </c>
      <c r="D421" s="294">
        <v>69.090317678675007</v>
      </c>
      <c r="E421" s="294">
        <v>20040.325102040817</v>
      </c>
      <c r="F421" s="294" t="s">
        <v>521</v>
      </c>
      <c r="G421" s="294" t="s">
        <v>521</v>
      </c>
      <c r="H421" s="294" t="s">
        <v>521</v>
      </c>
      <c r="I421" s="294" t="s">
        <v>521</v>
      </c>
      <c r="J421" s="294">
        <v>55.249069497127223</v>
      </c>
      <c r="K421" s="294">
        <v>188.72091220254887</v>
      </c>
      <c r="L421" s="294">
        <v>213.37603828081271</v>
      </c>
      <c r="M421" s="294">
        <v>228.15769905799976</v>
      </c>
    </row>
    <row r="422" spans="1:13" x14ac:dyDescent="0.25">
      <c r="A422" s="327" t="s">
        <v>656</v>
      </c>
      <c r="B422" s="294">
        <v>9177.0984327999995</v>
      </c>
      <c r="C422" s="294" t="s">
        <v>521</v>
      </c>
      <c r="D422" s="294" t="s">
        <v>521</v>
      </c>
      <c r="E422" s="303" t="s">
        <v>195</v>
      </c>
      <c r="F422" s="303" t="s">
        <v>195</v>
      </c>
      <c r="G422" s="303" t="s">
        <v>195</v>
      </c>
      <c r="H422" s="303" t="s">
        <v>195</v>
      </c>
      <c r="I422" s="303" t="s">
        <v>195</v>
      </c>
      <c r="J422" s="298" t="s">
        <v>523</v>
      </c>
      <c r="K422" s="298" t="s">
        <v>523</v>
      </c>
      <c r="L422" s="298" t="s">
        <v>523</v>
      </c>
      <c r="M422" s="298" t="s">
        <v>523</v>
      </c>
    </row>
    <row r="423" spans="1:13" x14ac:dyDescent="0.25">
      <c r="A423" s="326" t="s">
        <v>657</v>
      </c>
      <c r="B423" s="303" t="s">
        <v>195</v>
      </c>
      <c r="C423" s="303" t="s">
        <v>195</v>
      </c>
      <c r="D423" s="294">
        <v>37.974850892036372</v>
      </c>
      <c r="E423" s="303" t="s">
        <v>195</v>
      </c>
      <c r="F423" s="303" t="s">
        <v>195</v>
      </c>
      <c r="G423" s="303" t="s">
        <v>195</v>
      </c>
      <c r="H423" s="303" t="s">
        <v>195</v>
      </c>
      <c r="I423" s="303" t="s">
        <v>195</v>
      </c>
      <c r="J423" s="298" t="s">
        <v>523</v>
      </c>
      <c r="K423" s="303" t="s">
        <v>195</v>
      </c>
      <c r="L423" s="303" t="s">
        <v>195</v>
      </c>
      <c r="M423" s="303" t="s">
        <v>195</v>
      </c>
    </row>
    <row r="424" spans="1:13" x14ac:dyDescent="0.25">
      <c r="A424" s="326" t="s">
        <v>658</v>
      </c>
      <c r="B424" s="294" t="s">
        <v>521</v>
      </c>
      <c r="C424" s="303" t="s">
        <v>195</v>
      </c>
      <c r="D424" s="294">
        <v>23.960466786638641</v>
      </c>
      <c r="E424" s="303" t="s">
        <v>195</v>
      </c>
      <c r="F424" s="303" t="s">
        <v>195</v>
      </c>
      <c r="G424" s="303" t="s">
        <v>195</v>
      </c>
      <c r="H424" s="303" t="s">
        <v>195</v>
      </c>
      <c r="I424" s="303" t="s">
        <v>195</v>
      </c>
      <c r="J424" s="298" t="s">
        <v>523</v>
      </c>
      <c r="K424" s="298" t="s">
        <v>523</v>
      </c>
      <c r="L424" s="298" t="s">
        <v>523</v>
      </c>
      <c r="M424" s="303" t="s">
        <v>195</v>
      </c>
    </row>
    <row r="425" spans="1:13" x14ac:dyDescent="0.25">
      <c r="A425" s="326" t="s">
        <v>659</v>
      </c>
      <c r="B425" s="294" t="s">
        <v>544</v>
      </c>
      <c r="C425" s="303" t="s">
        <v>195</v>
      </c>
      <c r="D425" s="294">
        <v>7.1550000000000002</v>
      </c>
      <c r="E425" s="303" t="s">
        <v>195</v>
      </c>
      <c r="F425" s="303" t="s">
        <v>195</v>
      </c>
      <c r="G425" s="303" t="s">
        <v>195</v>
      </c>
      <c r="H425" s="303" t="s">
        <v>195</v>
      </c>
      <c r="I425" s="303" t="s">
        <v>195</v>
      </c>
      <c r="J425" s="303" t="s">
        <v>195</v>
      </c>
      <c r="K425" s="303" t="s">
        <v>195</v>
      </c>
      <c r="L425" s="298" t="s">
        <v>523</v>
      </c>
      <c r="M425" s="298" t="s">
        <v>523</v>
      </c>
    </row>
    <row r="426" spans="1:13" x14ac:dyDescent="0.25">
      <c r="A426" s="326" t="s">
        <v>660</v>
      </c>
      <c r="B426" s="294">
        <v>91.7</v>
      </c>
      <c r="C426" s="294">
        <v>0.40600000000000003</v>
      </c>
      <c r="D426" s="303" t="s">
        <v>195</v>
      </c>
      <c r="E426" s="303" t="s">
        <v>195</v>
      </c>
      <c r="F426" s="303" t="s">
        <v>195</v>
      </c>
      <c r="G426" s="303" t="s">
        <v>195</v>
      </c>
      <c r="H426" s="303" t="s">
        <v>195</v>
      </c>
      <c r="I426" s="303" t="s">
        <v>195</v>
      </c>
      <c r="J426" s="298" t="s">
        <v>523</v>
      </c>
      <c r="K426" s="298" t="s">
        <v>523</v>
      </c>
      <c r="L426" s="298" t="s">
        <v>523</v>
      </c>
      <c r="M426" s="298" t="s">
        <v>523</v>
      </c>
    </row>
    <row r="427" spans="1:13" x14ac:dyDescent="0.25">
      <c r="A427" s="326" t="s">
        <v>661</v>
      </c>
      <c r="B427" s="294">
        <v>1755.3999999999999</v>
      </c>
      <c r="C427" s="303" t="s">
        <v>195</v>
      </c>
      <c r="D427" s="303" t="s">
        <v>195</v>
      </c>
      <c r="E427" s="303" t="s">
        <v>195</v>
      </c>
      <c r="F427" s="303" t="s">
        <v>195</v>
      </c>
      <c r="G427" s="303" t="s">
        <v>195</v>
      </c>
      <c r="H427" s="303" t="s">
        <v>195</v>
      </c>
      <c r="I427" s="303" t="s">
        <v>195</v>
      </c>
      <c r="J427" s="303" t="s">
        <v>195</v>
      </c>
      <c r="K427" s="303" t="s">
        <v>195</v>
      </c>
      <c r="L427" s="303" t="s">
        <v>195</v>
      </c>
      <c r="M427" s="303" t="s">
        <v>195</v>
      </c>
    </row>
    <row r="428" spans="1:13" x14ac:dyDescent="0.25">
      <c r="A428" s="326" t="s">
        <v>662</v>
      </c>
      <c r="B428" s="294">
        <v>1655.306718597858</v>
      </c>
      <c r="C428" s="303" t="s">
        <v>195</v>
      </c>
      <c r="D428" s="303" t="s">
        <v>195</v>
      </c>
      <c r="E428" s="303" t="s">
        <v>195</v>
      </c>
      <c r="F428" s="303" t="s">
        <v>195</v>
      </c>
      <c r="G428" s="303" t="s">
        <v>195</v>
      </c>
      <c r="H428" s="303" t="s">
        <v>195</v>
      </c>
      <c r="I428" s="303" t="s">
        <v>195</v>
      </c>
      <c r="J428" s="303" t="s">
        <v>195</v>
      </c>
      <c r="K428" s="303" t="s">
        <v>195</v>
      </c>
      <c r="L428" s="303" t="s">
        <v>195</v>
      </c>
      <c r="M428" s="303" t="s">
        <v>195</v>
      </c>
    </row>
    <row r="429" spans="1:13" x14ac:dyDescent="0.25">
      <c r="A429" s="326" t="s">
        <v>663</v>
      </c>
      <c r="B429" s="294">
        <v>27383.218865213978</v>
      </c>
      <c r="C429" s="294">
        <v>3.056</v>
      </c>
      <c r="D429" s="303" t="s">
        <v>195</v>
      </c>
      <c r="E429" s="303" t="s">
        <v>195</v>
      </c>
      <c r="F429" s="303" t="s">
        <v>195</v>
      </c>
      <c r="G429" s="303" t="s">
        <v>195</v>
      </c>
      <c r="H429" s="303" t="s">
        <v>195</v>
      </c>
      <c r="I429" s="303" t="s">
        <v>195</v>
      </c>
      <c r="J429" s="298" t="s">
        <v>523</v>
      </c>
      <c r="K429" s="298" t="s">
        <v>523</v>
      </c>
      <c r="L429" s="298" t="s">
        <v>523</v>
      </c>
      <c r="M429" s="298" t="s">
        <v>523</v>
      </c>
    </row>
    <row r="430" spans="1:13" x14ac:dyDescent="0.25">
      <c r="A430" s="326" t="s">
        <v>664</v>
      </c>
      <c r="B430" s="303" t="s">
        <v>195</v>
      </c>
      <c r="C430" s="303" t="s">
        <v>195</v>
      </c>
      <c r="D430" s="303" t="s">
        <v>195</v>
      </c>
      <c r="E430" s="294">
        <v>20040.325102040817</v>
      </c>
      <c r="F430" s="294" t="s">
        <v>521</v>
      </c>
      <c r="G430" s="294" t="s">
        <v>521</v>
      </c>
      <c r="H430" s="294" t="s">
        <v>521</v>
      </c>
      <c r="I430" s="294" t="s">
        <v>521</v>
      </c>
      <c r="J430" s="303" t="s">
        <v>195</v>
      </c>
      <c r="K430" s="303" t="s">
        <v>195</v>
      </c>
      <c r="L430" s="303" t="s">
        <v>195</v>
      </c>
      <c r="M430" s="303" t="s">
        <v>195</v>
      </c>
    </row>
    <row r="431" spans="1:13" x14ac:dyDescent="0.25">
      <c r="A431" s="328" t="s">
        <v>3408</v>
      </c>
      <c r="B431" s="294">
        <v>6491.041979844872</v>
      </c>
      <c r="C431" s="294" t="s">
        <v>583</v>
      </c>
      <c r="D431" s="294" t="s">
        <v>521</v>
      </c>
      <c r="E431" s="294" t="s">
        <v>521</v>
      </c>
      <c r="F431" s="294" t="s">
        <v>521</v>
      </c>
      <c r="G431" s="294" t="s">
        <v>521</v>
      </c>
      <c r="H431" s="294" t="s">
        <v>521</v>
      </c>
      <c r="I431" s="294" t="s">
        <v>521</v>
      </c>
      <c r="J431" s="294">
        <v>55.249069497127223</v>
      </c>
      <c r="K431" s="294">
        <v>188.72091220254887</v>
      </c>
      <c r="L431" s="294">
        <v>213.37603828081271</v>
      </c>
      <c r="M431" s="294">
        <v>228.15769905799976</v>
      </c>
    </row>
    <row r="432" spans="1:13" x14ac:dyDescent="0.25">
      <c r="A432" s="244" t="s">
        <v>665</v>
      </c>
      <c r="B432" s="294">
        <v>77196.299037699835</v>
      </c>
      <c r="C432" s="294">
        <v>0.96083966399999998</v>
      </c>
      <c r="D432" s="294" t="s">
        <v>521</v>
      </c>
      <c r="E432" s="294" t="s">
        <v>583</v>
      </c>
      <c r="F432" s="294">
        <v>3439.7541856200496</v>
      </c>
      <c r="G432" s="294" t="s">
        <v>521</v>
      </c>
      <c r="H432" s="294">
        <v>0.12041830440901</v>
      </c>
      <c r="I432" s="294" t="s">
        <v>521</v>
      </c>
      <c r="J432" s="294">
        <v>60.032090854165958</v>
      </c>
      <c r="K432" s="294">
        <v>752.39490757758881</v>
      </c>
      <c r="L432" s="294">
        <v>44.874287061635293</v>
      </c>
      <c r="M432" s="294">
        <v>158.39225986800554</v>
      </c>
    </row>
    <row r="433" spans="1:13" x14ac:dyDescent="0.25">
      <c r="A433" s="326" t="s">
        <v>666</v>
      </c>
      <c r="B433" s="294">
        <v>70075.972196806615</v>
      </c>
      <c r="C433" s="294">
        <v>0.57413966400000005</v>
      </c>
      <c r="D433" s="303" t="s">
        <v>195</v>
      </c>
      <c r="E433" s="303" t="s">
        <v>195</v>
      </c>
      <c r="F433" s="303" t="s">
        <v>195</v>
      </c>
      <c r="G433" s="303" t="s">
        <v>195</v>
      </c>
      <c r="H433" s="303" t="s">
        <v>195</v>
      </c>
      <c r="I433" s="303" t="s">
        <v>195</v>
      </c>
      <c r="J433" s="298" t="s">
        <v>523</v>
      </c>
      <c r="K433" s="298" t="s">
        <v>523</v>
      </c>
      <c r="L433" s="298" t="s">
        <v>523</v>
      </c>
      <c r="M433" s="298" t="s">
        <v>523</v>
      </c>
    </row>
    <row r="434" spans="1:13" x14ac:dyDescent="0.25">
      <c r="A434" s="326" t="s">
        <v>667</v>
      </c>
      <c r="B434" s="294">
        <v>1391.9</v>
      </c>
      <c r="C434" s="294">
        <v>0.38669999999999999</v>
      </c>
      <c r="D434" s="303" t="s">
        <v>195</v>
      </c>
      <c r="E434" s="303" t="s">
        <v>195</v>
      </c>
      <c r="F434" s="303" t="s">
        <v>195</v>
      </c>
      <c r="G434" s="303" t="s">
        <v>195</v>
      </c>
      <c r="H434" s="303" t="s">
        <v>195</v>
      </c>
      <c r="I434" s="303" t="s">
        <v>195</v>
      </c>
      <c r="J434" s="298" t="s">
        <v>523</v>
      </c>
      <c r="K434" s="298" t="s">
        <v>523</v>
      </c>
      <c r="L434" s="298" t="s">
        <v>523</v>
      </c>
      <c r="M434" s="298" t="s">
        <v>523</v>
      </c>
    </row>
    <row r="435" spans="1:13" x14ac:dyDescent="0.25">
      <c r="A435" s="326" t="s">
        <v>668</v>
      </c>
      <c r="B435" s="294">
        <v>4142.0497045616085</v>
      </c>
      <c r="C435" s="303" t="s">
        <v>195</v>
      </c>
      <c r="D435" s="303" t="s">
        <v>195</v>
      </c>
      <c r="E435" s="303" t="s">
        <v>195</v>
      </c>
      <c r="F435" s="294">
        <v>3439.7541856200496</v>
      </c>
      <c r="G435" s="303" t="s">
        <v>195</v>
      </c>
      <c r="H435" s="294" t="s">
        <v>521</v>
      </c>
      <c r="I435" s="303" t="s">
        <v>195</v>
      </c>
      <c r="J435" s="298" t="s">
        <v>523</v>
      </c>
      <c r="K435" s="298" t="s">
        <v>523</v>
      </c>
      <c r="L435" s="298" t="s">
        <v>523</v>
      </c>
      <c r="M435" s="298" t="s">
        <v>523</v>
      </c>
    </row>
    <row r="436" spans="1:13" x14ac:dyDescent="0.25">
      <c r="A436" s="328" t="s">
        <v>669</v>
      </c>
      <c r="B436" s="294">
        <v>2.9424154986548698</v>
      </c>
      <c r="C436" s="303" t="s">
        <v>195</v>
      </c>
      <c r="D436" s="303" t="s">
        <v>195</v>
      </c>
      <c r="E436" s="294" t="s">
        <v>583</v>
      </c>
      <c r="F436" s="294" t="s">
        <v>521</v>
      </c>
      <c r="G436" s="294" t="s">
        <v>521</v>
      </c>
      <c r="H436" s="294">
        <v>0.12041830440901</v>
      </c>
      <c r="I436" s="303" t="s">
        <v>195</v>
      </c>
      <c r="J436" s="298" t="s">
        <v>523</v>
      </c>
      <c r="K436" s="298" t="s">
        <v>523</v>
      </c>
      <c r="L436" s="298" t="s">
        <v>523</v>
      </c>
      <c r="M436" s="298" t="s">
        <v>523</v>
      </c>
    </row>
    <row r="437" spans="1:13" x14ac:dyDescent="0.25">
      <c r="A437" s="329" t="s">
        <v>670</v>
      </c>
      <c r="B437" s="294">
        <v>553.25</v>
      </c>
      <c r="C437" s="303" t="s">
        <v>195</v>
      </c>
      <c r="D437" s="303" t="s">
        <v>195</v>
      </c>
      <c r="E437" s="303" t="s">
        <v>195</v>
      </c>
      <c r="F437" s="303" t="s">
        <v>195</v>
      </c>
      <c r="G437" s="303" t="s">
        <v>195</v>
      </c>
      <c r="H437" s="303" t="s">
        <v>195</v>
      </c>
      <c r="I437" s="303" t="s">
        <v>195</v>
      </c>
      <c r="J437" s="298" t="s">
        <v>523</v>
      </c>
      <c r="K437" s="298" t="s">
        <v>523</v>
      </c>
      <c r="L437" s="298" t="s">
        <v>523</v>
      </c>
      <c r="M437" s="298" t="s">
        <v>523</v>
      </c>
    </row>
    <row r="438" spans="1:13" x14ac:dyDescent="0.25">
      <c r="A438" s="329" t="s">
        <v>671</v>
      </c>
      <c r="B438" s="294">
        <v>1030.18472083296</v>
      </c>
      <c r="C438" s="303" t="s">
        <v>195</v>
      </c>
      <c r="D438" s="303" t="s">
        <v>195</v>
      </c>
      <c r="E438" s="303" t="s">
        <v>195</v>
      </c>
      <c r="F438" s="303" t="s">
        <v>195</v>
      </c>
      <c r="G438" s="303" t="s">
        <v>195</v>
      </c>
      <c r="H438" s="303" t="s">
        <v>195</v>
      </c>
      <c r="I438" s="303" t="s">
        <v>195</v>
      </c>
      <c r="J438" s="298" t="s">
        <v>523</v>
      </c>
      <c r="K438" s="298" t="s">
        <v>523</v>
      </c>
      <c r="L438" s="298" t="s">
        <v>523</v>
      </c>
      <c r="M438" s="298" t="s">
        <v>523</v>
      </c>
    </row>
    <row r="439" spans="1:13" x14ac:dyDescent="0.25">
      <c r="A439" s="326" t="s">
        <v>3409</v>
      </c>
      <c r="B439" s="294" t="s">
        <v>521</v>
      </c>
      <c r="C439" s="294" t="s">
        <v>521</v>
      </c>
      <c r="D439" s="294" t="s">
        <v>521</v>
      </c>
      <c r="E439" s="294" t="s">
        <v>521</v>
      </c>
      <c r="F439" s="294" t="s">
        <v>521</v>
      </c>
      <c r="G439" s="294" t="s">
        <v>521</v>
      </c>
      <c r="H439" s="294" t="s">
        <v>521</v>
      </c>
      <c r="I439" s="294" t="s">
        <v>521</v>
      </c>
      <c r="J439" s="294">
        <v>60.032090854165958</v>
      </c>
      <c r="K439" s="294">
        <v>752.39490757758881</v>
      </c>
      <c r="L439" s="294">
        <v>44.874287061635293</v>
      </c>
      <c r="M439" s="294">
        <v>158.39225986800554</v>
      </c>
    </row>
    <row r="440" spans="1:13" x14ac:dyDescent="0.25">
      <c r="A440" s="330" t="s">
        <v>672</v>
      </c>
      <c r="B440" s="294" t="s">
        <v>523</v>
      </c>
      <c r="C440" s="294" t="s">
        <v>521</v>
      </c>
      <c r="D440" s="294" t="s">
        <v>521</v>
      </c>
      <c r="E440" s="303" t="s">
        <v>195</v>
      </c>
      <c r="F440" s="303" t="s">
        <v>195</v>
      </c>
      <c r="G440" s="303" t="s">
        <v>195</v>
      </c>
      <c r="H440" s="303" t="s">
        <v>195</v>
      </c>
      <c r="I440" s="303" t="s">
        <v>195</v>
      </c>
      <c r="J440" s="294" t="s">
        <v>521</v>
      </c>
      <c r="K440" s="294" t="s">
        <v>521</v>
      </c>
      <c r="L440" s="294" t="s">
        <v>521</v>
      </c>
      <c r="M440" s="294" t="s">
        <v>521</v>
      </c>
    </row>
    <row r="441" spans="1:13" x14ac:dyDescent="0.25">
      <c r="A441" s="331" t="s">
        <v>673</v>
      </c>
      <c r="B441" s="294" t="s">
        <v>523</v>
      </c>
      <c r="C441" s="294" t="s">
        <v>521</v>
      </c>
      <c r="D441" s="294" t="s">
        <v>521</v>
      </c>
      <c r="E441" s="303" t="s">
        <v>195</v>
      </c>
      <c r="F441" s="303" t="s">
        <v>195</v>
      </c>
      <c r="G441" s="303" t="s">
        <v>195</v>
      </c>
      <c r="H441" s="303" t="s">
        <v>195</v>
      </c>
      <c r="I441" s="303" t="s">
        <v>195</v>
      </c>
      <c r="J441" s="298" t="s">
        <v>521</v>
      </c>
      <c r="K441" s="298" t="s">
        <v>521</v>
      </c>
      <c r="L441" s="298" t="s">
        <v>521</v>
      </c>
      <c r="M441" s="298" t="s">
        <v>521</v>
      </c>
    </row>
    <row r="442" spans="1:13" x14ac:dyDescent="0.25">
      <c r="A442" s="331" t="s">
        <v>674</v>
      </c>
      <c r="B442" s="294" t="s">
        <v>523</v>
      </c>
      <c r="C442" s="294" t="s">
        <v>521</v>
      </c>
      <c r="D442" s="294" t="s">
        <v>521</v>
      </c>
      <c r="E442" s="303" t="s">
        <v>195</v>
      </c>
      <c r="F442" s="303" t="s">
        <v>195</v>
      </c>
      <c r="G442" s="303" t="s">
        <v>195</v>
      </c>
      <c r="H442" s="303" t="s">
        <v>195</v>
      </c>
      <c r="I442" s="303" t="s">
        <v>195</v>
      </c>
      <c r="J442" s="298" t="s">
        <v>521</v>
      </c>
      <c r="K442" s="298" t="s">
        <v>521</v>
      </c>
      <c r="L442" s="298" t="s">
        <v>521</v>
      </c>
      <c r="M442" s="298" t="s">
        <v>521</v>
      </c>
    </row>
    <row r="443" spans="1:13" x14ac:dyDescent="0.25">
      <c r="A443" s="332" t="s">
        <v>675</v>
      </c>
      <c r="B443" s="294" t="s">
        <v>523</v>
      </c>
      <c r="C443" s="294" t="s">
        <v>521</v>
      </c>
      <c r="D443" s="294" t="s">
        <v>521</v>
      </c>
      <c r="E443" s="303" t="s">
        <v>195</v>
      </c>
      <c r="F443" s="303" t="s">
        <v>195</v>
      </c>
      <c r="G443" s="303" t="s">
        <v>195</v>
      </c>
      <c r="H443" s="303" t="s">
        <v>195</v>
      </c>
      <c r="I443" s="303" t="s">
        <v>195</v>
      </c>
      <c r="J443" s="294" t="s">
        <v>521</v>
      </c>
      <c r="K443" s="294" t="s">
        <v>521</v>
      </c>
      <c r="L443" s="294" t="s">
        <v>521</v>
      </c>
      <c r="M443" s="294" t="s">
        <v>521</v>
      </c>
    </row>
    <row r="444" spans="1:13" x14ac:dyDescent="0.25">
      <c r="A444" s="333" t="s">
        <v>676</v>
      </c>
      <c r="B444" s="303" t="s">
        <v>195</v>
      </c>
      <c r="C444" s="303" t="s">
        <v>195</v>
      </c>
      <c r="D444" s="303" t="s">
        <v>195</v>
      </c>
      <c r="E444" s="294">
        <v>204.17777113730182</v>
      </c>
      <c r="F444" s="294">
        <v>3251.9469055652708</v>
      </c>
      <c r="G444" s="294">
        <v>18.975929941198739</v>
      </c>
      <c r="H444" s="294">
        <v>3.1016287312299998E-2</v>
      </c>
      <c r="I444" s="294">
        <v>2.8530150025699998E-2</v>
      </c>
      <c r="J444" s="303" t="s">
        <v>195</v>
      </c>
      <c r="K444" s="303" t="s">
        <v>195</v>
      </c>
      <c r="L444" s="303" t="s">
        <v>195</v>
      </c>
      <c r="M444" s="303" t="s">
        <v>195</v>
      </c>
    </row>
    <row r="445" spans="1:13" x14ac:dyDescent="0.25">
      <c r="A445" s="331" t="s">
        <v>677</v>
      </c>
      <c r="B445" s="303" t="s">
        <v>195</v>
      </c>
      <c r="C445" s="303" t="s">
        <v>195</v>
      </c>
      <c r="D445" s="303" t="s">
        <v>195</v>
      </c>
      <c r="E445" s="294">
        <v>202.33771926921244</v>
      </c>
      <c r="F445" s="294">
        <v>3249.4584409982149</v>
      </c>
      <c r="G445" s="294">
        <v>0.75795702244873997</v>
      </c>
      <c r="H445" s="294">
        <v>3.0668042743200001E-2</v>
      </c>
      <c r="I445" s="294">
        <v>2.8530150025699998E-2</v>
      </c>
      <c r="J445" s="303" t="s">
        <v>195</v>
      </c>
      <c r="K445" s="303" t="s">
        <v>195</v>
      </c>
      <c r="L445" s="303" t="s">
        <v>195</v>
      </c>
      <c r="M445" s="303" t="s">
        <v>195</v>
      </c>
    </row>
    <row r="446" spans="1:13" x14ac:dyDescent="0.25">
      <c r="A446" s="331" t="s">
        <v>678</v>
      </c>
      <c r="B446" s="303" t="s">
        <v>195</v>
      </c>
      <c r="C446" s="303" t="s">
        <v>195</v>
      </c>
      <c r="D446" s="303" t="s">
        <v>195</v>
      </c>
      <c r="E446" s="294" t="s">
        <v>548</v>
      </c>
      <c r="F446" s="294" t="s">
        <v>548</v>
      </c>
      <c r="G446" s="294" t="s">
        <v>548</v>
      </c>
      <c r="H446" s="294" t="s">
        <v>548</v>
      </c>
      <c r="I446" s="294" t="s">
        <v>548</v>
      </c>
      <c r="J446" s="303" t="s">
        <v>195</v>
      </c>
      <c r="K446" s="303" t="s">
        <v>195</v>
      </c>
      <c r="L446" s="303" t="s">
        <v>195</v>
      </c>
      <c r="M446" s="303" t="s">
        <v>195</v>
      </c>
    </row>
    <row r="447" spans="1:13" x14ac:dyDescent="0.25">
      <c r="A447" s="331" t="s">
        <v>679</v>
      </c>
      <c r="B447" s="303" t="s">
        <v>195</v>
      </c>
      <c r="C447" s="303" t="s">
        <v>195</v>
      </c>
      <c r="D447" s="303" t="s">
        <v>195</v>
      </c>
      <c r="E447" s="294" t="s">
        <v>619</v>
      </c>
      <c r="F447" s="294" t="s">
        <v>619</v>
      </c>
      <c r="G447" s="294">
        <v>4.9702035437500003</v>
      </c>
      <c r="H447" s="294" t="s">
        <v>548</v>
      </c>
      <c r="I447" s="294" t="s">
        <v>548</v>
      </c>
      <c r="J447" s="303" t="s">
        <v>195</v>
      </c>
      <c r="K447" s="303" t="s">
        <v>195</v>
      </c>
      <c r="L447" s="303" t="s">
        <v>195</v>
      </c>
      <c r="M447" s="303" t="s">
        <v>195</v>
      </c>
    </row>
    <row r="448" spans="1:13" x14ac:dyDescent="0.25">
      <c r="A448" s="331" t="s">
        <v>680</v>
      </c>
      <c r="B448" s="303" t="s">
        <v>195</v>
      </c>
      <c r="C448" s="303" t="s">
        <v>195</v>
      </c>
      <c r="D448" s="303" t="s">
        <v>195</v>
      </c>
      <c r="E448" s="294">
        <v>1.84005186808937</v>
      </c>
      <c r="F448" s="294">
        <v>2.4884645670558498</v>
      </c>
      <c r="G448" s="294" t="s">
        <v>550</v>
      </c>
      <c r="H448" s="294">
        <v>3.4824456909999998E-4</v>
      </c>
      <c r="I448" s="294" t="s">
        <v>550</v>
      </c>
      <c r="J448" s="303" t="s">
        <v>195</v>
      </c>
      <c r="K448" s="303" t="s">
        <v>195</v>
      </c>
      <c r="L448" s="303" t="s">
        <v>195</v>
      </c>
      <c r="M448" s="303" t="s">
        <v>195</v>
      </c>
    </row>
    <row r="449" spans="1:13" x14ac:dyDescent="0.25">
      <c r="A449" s="331" t="s">
        <v>3410</v>
      </c>
      <c r="B449" s="303" t="s">
        <v>195</v>
      </c>
      <c r="C449" s="303" t="s">
        <v>195</v>
      </c>
      <c r="D449" s="303" t="s">
        <v>195</v>
      </c>
      <c r="E449" s="294" t="s">
        <v>548</v>
      </c>
      <c r="F449" s="294" t="s">
        <v>619</v>
      </c>
      <c r="G449" s="294">
        <v>13.247769375000001</v>
      </c>
      <c r="H449" s="294" t="s">
        <v>523</v>
      </c>
      <c r="I449" s="294" t="s">
        <v>523</v>
      </c>
      <c r="J449" s="303" t="s">
        <v>195</v>
      </c>
      <c r="K449" s="303" t="s">
        <v>195</v>
      </c>
      <c r="L449" s="303" t="s">
        <v>195</v>
      </c>
      <c r="M449" s="303" t="s">
        <v>195</v>
      </c>
    </row>
    <row r="450" spans="1:13" x14ac:dyDescent="0.25">
      <c r="A450" s="334" t="s">
        <v>681</v>
      </c>
      <c r="B450" s="303" t="s">
        <v>195</v>
      </c>
      <c r="C450" s="303" t="s">
        <v>195</v>
      </c>
      <c r="D450" s="303" t="s">
        <v>195</v>
      </c>
      <c r="E450" s="294">
        <v>99978.817182500003</v>
      </c>
      <c r="F450" s="294">
        <v>15.660888</v>
      </c>
      <c r="G450" s="294">
        <v>7313.5339055999993</v>
      </c>
      <c r="H450" s="294" t="s">
        <v>521</v>
      </c>
      <c r="I450" s="294" t="s">
        <v>521</v>
      </c>
      <c r="J450" s="303" t="s">
        <v>195</v>
      </c>
      <c r="K450" s="303" t="s">
        <v>195</v>
      </c>
      <c r="L450" s="303" t="s">
        <v>195</v>
      </c>
      <c r="M450" s="303" t="s">
        <v>195</v>
      </c>
    </row>
    <row r="451" spans="1:13" x14ac:dyDescent="0.25">
      <c r="A451" s="331" t="s">
        <v>682</v>
      </c>
      <c r="B451" s="303" t="s">
        <v>195</v>
      </c>
      <c r="C451" s="303" t="s">
        <v>195</v>
      </c>
      <c r="D451" s="303" t="s">
        <v>195</v>
      </c>
      <c r="E451" s="294">
        <v>89653.230582500008</v>
      </c>
      <c r="F451" s="294" t="s">
        <v>521</v>
      </c>
      <c r="G451" s="294" t="s">
        <v>3270</v>
      </c>
      <c r="H451" s="294" t="s">
        <v>521</v>
      </c>
      <c r="I451" s="294" t="s">
        <v>521</v>
      </c>
      <c r="J451" s="303" t="s">
        <v>195</v>
      </c>
      <c r="K451" s="303" t="s">
        <v>195</v>
      </c>
      <c r="L451" s="303" t="s">
        <v>195</v>
      </c>
      <c r="M451" s="303" t="s">
        <v>195</v>
      </c>
    </row>
    <row r="452" spans="1:13" x14ac:dyDescent="0.25">
      <c r="A452" s="331" t="s">
        <v>683</v>
      </c>
      <c r="B452" s="303" t="s">
        <v>195</v>
      </c>
      <c r="C452" s="303" t="s">
        <v>195</v>
      </c>
      <c r="D452" s="303" t="s">
        <v>195</v>
      </c>
      <c r="E452" s="294">
        <v>1490.8036</v>
      </c>
      <c r="F452" s="294" t="s">
        <v>521</v>
      </c>
      <c r="G452" s="294" t="s">
        <v>523</v>
      </c>
      <c r="H452" s="294" t="s">
        <v>521</v>
      </c>
      <c r="I452" s="294" t="s">
        <v>521</v>
      </c>
      <c r="J452" s="303" t="s">
        <v>195</v>
      </c>
      <c r="K452" s="303" t="s">
        <v>195</v>
      </c>
      <c r="L452" s="303" t="s">
        <v>195</v>
      </c>
      <c r="M452" s="303" t="s">
        <v>195</v>
      </c>
    </row>
    <row r="453" spans="1:13" x14ac:dyDescent="0.25">
      <c r="A453" s="331" t="s">
        <v>684</v>
      </c>
      <c r="B453" s="303" t="s">
        <v>195</v>
      </c>
      <c r="C453" s="303" t="s">
        <v>195</v>
      </c>
      <c r="D453" s="303" t="s">
        <v>195</v>
      </c>
      <c r="E453" s="294">
        <v>301.25799999999998</v>
      </c>
      <c r="F453" s="294">
        <v>15.660888</v>
      </c>
      <c r="G453" s="294" t="s">
        <v>523</v>
      </c>
      <c r="H453" s="294" t="s">
        <v>521</v>
      </c>
      <c r="I453" s="294" t="s">
        <v>521</v>
      </c>
      <c r="J453" s="303" t="s">
        <v>195</v>
      </c>
      <c r="K453" s="303" t="s">
        <v>195</v>
      </c>
      <c r="L453" s="303" t="s">
        <v>195</v>
      </c>
      <c r="M453" s="303" t="s">
        <v>195</v>
      </c>
    </row>
    <row r="454" spans="1:13" x14ac:dyDescent="0.25">
      <c r="A454" s="331" t="s">
        <v>685</v>
      </c>
      <c r="B454" s="303" t="s">
        <v>195</v>
      </c>
      <c r="C454" s="303" t="s">
        <v>195</v>
      </c>
      <c r="D454" s="303" t="s">
        <v>195</v>
      </c>
      <c r="E454" s="294">
        <v>8533.5249999999996</v>
      </c>
      <c r="F454" s="294" t="s">
        <v>521</v>
      </c>
      <c r="G454" s="294" t="s">
        <v>595</v>
      </c>
      <c r="H454" s="294" t="s">
        <v>521</v>
      </c>
      <c r="I454" s="294" t="s">
        <v>521</v>
      </c>
      <c r="J454" s="303" t="s">
        <v>195</v>
      </c>
      <c r="K454" s="303" t="s">
        <v>195</v>
      </c>
      <c r="L454" s="303" t="s">
        <v>195</v>
      </c>
      <c r="M454" s="303" t="s">
        <v>195</v>
      </c>
    </row>
    <row r="455" spans="1:13" x14ac:dyDescent="0.25">
      <c r="A455" s="331" t="s">
        <v>686</v>
      </c>
      <c r="B455" s="303" t="s">
        <v>195</v>
      </c>
      <c r="C455" s="303" t="s">
        <v>195</v>
      </c>
      <c r="D455" s="303" t="s">
        <v>195</v>
      </c>
      <c r="E455" s="294" t="s">
        <v>521</v>
      </c>
      <c r="F455" s="294" t="s">
        <v>521</v>
      </c>
      <c r="G455" s="294" t="s">
        <v>523</v>
      </c>
      <c r="H455" s="294" t="s">
        <v>521</v>
      </c>
      <c r="I455" s="294" t="s">
        <v>521</v>
      </c>
      <c r="J455" s="303" t="s">
        <v>195</v>
      </c>
      <c r="K455" s="303" t="s">
        <v>195</v>
      </c>
      <c r="L455" s="303" t="s">
        <v>195</v>
      </c>
      <c r="M455" s="303" t="s">
        <v>195</v>
      </c>
    </row>
    <row r="456" spans="1:13" x14ac:dyDescent="0.25">
      <c r="A456" s="332" t="s">
        <v>687</v>
      </c>
      <c r="B456" s="303" t="s">
        <v>195</v>
      </c>
      <c r="C456" s="303" t="s">
        <v>195</v>
      </c>
      <c r="D456" s="303" t="s">
        <v>195</v>
      </c>
      <c r="E456" s="294" t="s">
        <v>521</v>
      </c>
      <c r="F456" s="294" t="s">
        <v>521</v>
      </c>
      <c r="G456" s="294">
        <v>7313.5339055999993</v>
      </c>
      <c r="H456" s="294" t="s">
        <v>521</v>
      </c>
      <c r="I456" s="294" t="s">
        <v>521</v>
      </c>
      <c r="J456" s="303" t="s">
        <v>195</v>
      </c>
      <c r="K456" s="303" t="s">
        <v>195</v>
      </c>
      <c r="L456" s="303" t="s">
        <v>195</v>
      </c>
      <c r="M456" s="303" t="s">
        <v>195</v>
      </c>
    </row>
    <row r="457" spans="1:13" x14ac:dyDescent="0.25">
      <c r="A457" s="333" t="s">
        <v>688</v>
      </c>
      <c r="B457" s="294" t="s">
        <v>544</v>
      </c>
      <c r="C457" s="294" t="s">
        <v>521</v>
      </c>
      <c r="D457" s="294">
        <v>14.15208194400004</v>
      </c>
      <c r="E457" s="294" t="s">
        <v>521</v>
      </c>
      <c r="F457" s="294" t="s">
        <v>521</v>
      </c>
      <c r="G457" s="294" t="s">
        <v>521</v>
      </c>
      <c r="H457" s="294">
        <v>0.36624329245062998</v>
      </c>
      <c r="I457" s="294" t="s">
        <v>521</v>
      </c>
      <c r="J457" s="294">
        <v>3.0595650574289701</v>
      </c>
      <c r="K457" s="294">
        <v>2.2218459027463999</v>
      </c>
      <c r="L457" s="294">
        <v>3851.2231308671667</v>
      </c>
      <c r="M457" s="294">
        <v>0.17191986356898001</v>
      </c>
    </row>
    <row r="458" spans="1:13" x14ac:dyDescent="0.25">
      <c r="A458" s="331" t="s">
        <v>689</v>
      </c>
      <c r="B458" s="303" t="s">
        <v>195</v>
      </c>
      <c r="C458" s="303" t="s">
        <v>195</v>
      </c>
      <c r="D458" s="303" t="s">
        <v>195</v>
      </c>
      <c r="E458" s="294" t="s">
        <v>521</v>
      </c>
      <c r="F458" s="294" t="s">
        <v>521</v>
      </c>
      <c r="G458" s="294" t="s">
        <v>521</v>
      </c>
      <c r="H458" s="294">
        <v>0.36624329245062998</v>
      </c>
      <c r="I458" s="294" t="s">
        <v>521</v>
      </c>
      <c r="J458" s="303" t="s">
        <v>195</v>
      </c>
      <c r="K458" s="303" t="s">
        <v>195</v>
      </c>
      <c r="L458" s="303" t="s">
        <v>195</v>
      </c>
      <c r="M458" s="303" t="s">
        <v>195</v>
      </c>
    </row>
    <row r="459" spans="1:13" x14ac:dyDescent="0.25">
      <c r="A459" s="331" t="s">
        <v>3411</v>
      </c>
      <c r="B459" s="303" t="s">
        <v>195</v>
      </c>
      <c r="C459" s="303" t="s">
        <v>195</v>
      </c>
      <c r="D459" s="303" t="s">
        <v>195</v>
      </c>
      <c r="E459" s="303" t="s">
        <v>195</v>
      </c>
      <c r="F459" s="294" t="s">
        <v>521</v>
      </c>
      <c r="G459" s="294" t="s">
        <v>195</v>
      </c>
      <c r="H459" s="294" t="s">
        <v>548</v>
      </c>
      <c r="I459" s="303" t="s">
        <v>195</v>
      </c>
      <c r="J459" s="303" t="s">
        <v>195</v>
      </c>
      <c r="K459" s="303" t="s">
        <v>195</v>
      </c>
      <c r="L459" s="303" t="s">
        <v>195</v>
      </c>
      <c r="M459" s="303" t="s">
        <v>195</v>
      </c>
    </row>
    <row r="460" spans="1:13" x14ac:dyDescent="0.25">
      <c r="A460" s="331" t="s">
        <v>3412</v>
      </c>
      <c r="B460" s="303" t="s">
        <v>195</v>
      </c>
      <c r="C460" s="303" t="s">
        <v>195</v>
      </c>
      <c r="D460" s="294">
        <v>14.15208194400004</v>
      </c>
      <c r="E460" s="303" t="s">
        <v>195</v>
      </c>
      <c r="F460" s="303" t="s">
        <v>195</v>
      </c>
      <c r="G460" s="303" t="s">
        <v>195</v>
      </c>
      <c r="H460" s="303" t="s">
        <v>195</v>
      </c>
      <c r="I460" s="303" t="s">
        <v>195</v>
      </c>
      <c r="J460" s="303" t="s">
        <v>195</v>
      </c>
      <c r="K460" s="303" t="s">
        <v>195</v>
      </c>
      <c r="L460" s="303" t="s">
        <v>195</v>
      </c>
      <c r="M460" s="303" t="s">
        <v>195</v>
      </c>
    </row>
    <row r="461" spans="1:13" x14ac:dyDescent="0.25">
      <c r="A461" s="331" t="s">
        <v>690</v>
      </c>
      <c r="B461" s="294" t="s">
        <v>544</v>
      </c>
      <c r="C461" s="294" t="s">
        <v>521</v>
      </c>
      <c r="D461" s="294" t="s">
        <v>521</v>
      </c>
      <c r="E461" s="294" t="s">
        <v>521</v>
      </c>
      <c r="F461" s="294" t="s">
        <v>521</v>
      </c>
      <c r="G461" s="294" t="s">
        <v>521</v>
      </c>
      <c r="H461" s="294" t="s">
        <v>521</v>
      </c>
      <c r="I461" s="294" t="s">
        <v>521</v>
      </c>
      <c r="J461" s="294">
        <v>3.0595650574289701</v>
      </c>
      <c r="K461" s="294">
        <v>2.2218459027463999</v>
      </c>
      <c r="L461" s="294">
        <v>3851.2231308671667</v>
      </c>
      <c r="M461" s="294">
        <v>0.17191986356898001</v>
      </c>
    </row>
    <row r="462" spans="1:13" x14ac:dyDescent="0.25">
      <c r="A462" s="330" t="s">
        <v>691</v>
      </c>
      <c r="B462" s="294" t="s">
        <v>521</v>
      </c>
      <c r="C462" s="294" t="s">
        <v>521</v>
      </c>
      <c r="D462" s="294">
        <v>0.41200961784130002</v>
      </c>
      <c r="E462" s="294" t="s">
        <v>555</v>
      </c>
      <c r="F462" s="294" t="s">
        <v>555</v>
      </c>
      <c r="G462" s="294" t="s">
        <v>521</v>
      </c>
      <c r="H462" s="294" t="s">
        <v>555</v>
      </c>
      <c r="I462" s="294" t="s">
        <v>555</v>
      </c>
      <c r="J462" s="294">
        <v>453.82441954455231</v>
      </c>
      <c r="K462" s="294">
        <v>613.85632533670321</v>
      </c>
      <c r="L462" s="294">
        <v>1739.7462559347221</v>
      </c>
      <c r="M462" s="294">
        <v>310.00149700742173</v>
      </c>
    </row>
    <row r="464" spans="1:13" x14ac:dyDescent="0.25">
      <c r="A464" s="50" t="s">
        <v>692</v>
      </c>
      <c r="B464" s="62">
        <f>B415</f>
        <v>194068.13526147662</v>
      </c>
      <c r="C464" s="62">
        <f t="shared" ref="C464:M464" si="8">C415</f>
        <v>4.4228396639999996</v>
      </c>
      <c r="D464" s="62">
        <f t="shared" si="8"/>
        <v>83.654409240516344</v>
      </c>
      <c r="E464" s="62">
        <f t="shared" si="8"/>
        <v>120223.32005567812</v>
      </c>
      <c r="F464" s="62">
        <f t="shared" si="8"/>
        <v>6707.3619791853198</v>
      </c>
      <c r="G464" s="62">
        <f t="shared" si="8"/>
        <v>7332.5098355411983</v>
      </c>
      <c r="H464" s="62">
        <f t="shared" si="8"/>
        <v>0.51767788417194005</v>
      </c>
      <c r="I464" s="62">
        <f t="shared" si="8"/>
        <v>2.8530150025699998E-2</v>
      </c>
      <c r="J464" s="62">
        <f t="shared" si="8"/>
        <v>572.16514495327442</v>
      </c>
      <c r="K464" s="62">
        <f t="shared" si="8"/>
        <v>1557.1939910195872</v>
      </c>
      <c r="L464" s="62">
        <f t="shared" si="8"/>
        <v>5849.2197121443369</v>
      </c>
      <c r="M464" s="62">
        <f t="shared" si="8"/>
        <v>830.75987228203655</v>
      </c>
    </row>
    <row r="466" spans="1:36" ht="17.25" x14ac:dyDescent="0.25">
      <c r="A466" s="393" t="s">
        <v>693</v>
      </c>
      <c r="B466" s="393"/>
      <c r="C466" s="393"/>
      <c r="D466" s="393"/>
      <c r="E466" s="393"/>
      <c r="F466" s="393"/>
      <c r="G466" s="393"/>
      <c r="H466" s="393"/>
      <c r="I466" s="393"/>
      <c r="J466" s="393"/>
      <c r="K466" s="393"/>
      <c r="L466" s="393"/>
      <c r="M466" s="393"/>
      <c r="N466" s="393"/>
      <c r="O466" s="393"/>
      <c r="P466" s="393"/>
      <c r="Q466" s="393"/>
      <c r="R466" s="235"/>
      <c r="S466" s="235"/>
      <c r="T466" s="235"/>
      <c r="U466" s="235"/>
      <c r="V466" s="235"/>
      <c r="W466" s="235"/>
      <c r="X466" s="235"/>
      <c r="Y466" s="235"/>
      <c r="Z466" s="235"/>
      <c r="AA466" s="235"/>
      <c r="AB466" s="235"/>
      <c r="AC466" s="235"/>
      <c r="AD466" s="235"/>
      <c r="AE466" s="235"/>
      <c r="AF466" s="246"/>
      <c r="AG466" s="235"/>
      <c r="AH466" s="235"/>
      <c r="AI466" s="49" t="s">
        <v>505</v>
      </c>
      <c r="AJ466" s="233"/>
    </row>
    <row r="467" spans="1:36" ht="15.75" x14ac:dyDescent="0.25">
      <c r="A467" s="247" t="s">
        <v>694</v>
      </c>
      <c r="B467" s="64"/>
      <c r="C467" s="64"/>
      <c r="D467" s="64"/>
      <c r="E467" s="64"/>
      <c r="F467" s="64"/>
      <c r="G467" s="64"/>
      <c r="H467" s="64"/>
      <c r="I467" s="64"/>
      <c r="J467" s="64"/>
      <c r="K467" s="64"/>
      <c r="L467" s="64"/>
      <c r="M467" s="64"/>
      <c r="N467" s="64"/>
      <c r="O467" s="64"/>
      <c r="P467" s="64"/>
      <c r="Q467" s="64"/>
      <c r="R467" s="235"/>
      <c r="S467" s="235"/>
      <c r="T467" s="235"/>
      <c r="U467" s="235"/>
      <c r="V467" s="235"/>
      <c r="W467" s="235"/>
      <c r="X467" s="235"/>
      <c r="Y467" s="235"/>
      <c r="Z467" s="235"/>
      <c r="AA467" s="235"/>
      <c r="AB467" s="235"/>
      <c r="AC467" s="235"/>
      <c r="AD467" s="235"/>
      <c r="AE467" s="235"/>
      <c r="AF467" s="246"/>
      <c r="AG467" s="233"/>
      <c r="AH467" s="233"/>
      <c r="AI467" s="49" t="s">
        <v>3422</v>
      </c>
      <c r="AJ467" s="233"/>
    </row>
    <row r="468" spans="1:36" x14ac:dyDescent="0.25">
      <c r="A468" s="6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c r="AB468" s="235"/>
      <c r="AC468" s="235"/>
      <c r="AD468" s="235"/>
      <c r="AE468" s="235"/>
      <c r="AF468" s="246"/>
      <c r="AG468" s="233"/>
      <c r="AH468" s="233"/>
      <c r="AI468" s="49" t="s">
        <v>506</v>
      </c>
      <c r="AJ468" s="233"/>
    </row>
    <row r="469" spans="1:36" x14ac:dyDescent="0.25">
      <c r="A469" s="248"/>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c r="AB469" s="235"/>
      <c r="AC469" s="235"/>
      <c r="AD469" s="235"/>
      <c r="AE469" s="235"/>
      <c r="AF469" s="235"/>
      <c r="AG469" s="235"/>
      <c r="AH469" s="235"/>
      <c r="AI469" s="235"/>
      <c r="AJ469" s="235"/>
    </row>
    <row r="470" spans="1:36" ht="64.5" customHeight="1" x14ac:dyDescent="0.25">
      <c r="A470" s="387" t="s">
        <v>507</v>
      </c>
      <c r="B470" s="249" t="s">
        <v>695</v>
      </c>
      <c r="C470" s="250" t="s">
        <v>696</v>
      </c>
      <c r="D470" s="250" t="s">
        <v>697</v>
      </c>
      <c r="E470" s="250" t="s">
        <v>698</v>
      </c>
      <c r="F470" s="250" t="s">
        <v>699</v>
      </c>
      <c r="G470" s="250" t="s">
        <v>700</v>
      </c>
      <c r="H470" s="250" t="s">
        <v>701</v>
      </c>
      <c r="I470" s="250" t="s">
        <v>702</v>
      </c>
      <c r="J470" s="250" t="s">
        <v>703</v>
      </c>
      <c r="K470" s="250" t="s">
        <v>704</v>
      </c>
      <c r="L470" s="250" t="s">
        <v>705</v>
      </c>
      <c r="M470" s="250" t="s">
        <v>706</v>
      </c>
      <c r="N470" s="250" t="s">
        <v>707</v>
      </c>
      <c r="O470" s="250" t="s">
        <v>708</v>
      </c>
      <c r="P470" s="250" t="s">
        <v>709</v>
      </c>
      <c r="Q470" s="250" t="s">
        <v>710</v>
      </c>
      <c r="R470" s="250" t="s">
        <v>711</v>
      </c>
      <c r="S470" s="251" t="s">
        <v>712</v>
      </c>
      <c r="T470" s="251" t="s">
        <v>713</v>
      </c>
      <c r="U470" s="252" t="s">
        <v>714</v>
      </c>
      <c r="V470" s="250" t="s">
        <v>715</v>
      </c>
      <c r="W470" s="253" t="s">
        <v>716</v>
      </c>
      <c r="X470" s="253" t="s">
        <v>717</v>
      </c>
      <c r="Y470" s="253" t="s">
        <v>718</v>
      </c>
      <c r="Z470" s="253" t="s">
        <v>719</v>
      </c>
      <c r="AA470" s="253" t="s">
        <v>720</v>
      </c>
      <c r="AB470" s="253" t="s">
        <v>721</v>
      </c>
      <c r="AC470" s="253" t="s">
        <v>722</v>
      </c>
      <c r="AD470" s="254" t="s">
        <v>723</v>
      </c>
      <c r="AE470" s="254" t="s">
        <v>724</v>
      </c>
      <c r="AF470" s="252" t="s">
        <v>725</v>
      </c>
      <c r="AG470" s="250" t="s">
        <v>726</v>
      </c>
      <c r="AH470" s="252" t="s">
        <v>643</v>
      </c>
      <c r="AI470" s="251" t="s">
        <v>644</v>
      </c>
      <c r="AJ470" s="66" t="s">
        <v>727</v>
      </c>
    </row>
    <row r="471" spans="1:36" ht="38.25" thickBot="1" x14ac:dyDescent="0.3">
      <c r="A471" s="388"/>
      <c r="B471" s="389" t="s">
        <v>3272</v>
      </c>
      <c r="C471" s="390"/>
      <c r="D471" s="390"/>
      <c r="E471" s="390"/>
      <c r="F471" s="390"/>
      <c r="G471" s="390"/>
      <c r="H471" s="390"/>
      <c r="I471" s="390"/>
      <c r="J471" s="390"/>
      <c r="K471" s="390"/>
      <c r="L471" s="390"/>
      <c r="M471" s="390"/>
      <c r="N471" s="390"/>
      <c r="O471" s="390"/>
      <c r="P471" s="390"/>
      <c r="Q471" s="390"/>
      <c r="R471" s="391"/>
      <c r="S471" s="289"/>
      <c r="T471" s="289"/>
      <c r="U471" s="380" t="s">
        <v>728</v>
      </c>
      <c r="V471" s="381"/>
      <c r="W471" s="389" t="s">
        <v>3272</v>
      </c>
      <c r="X471" s="390"/>
      <c r="Y471" s="390"/>
      <c r="Z471" s="390"/>
      <c r="AA471" s="390"/>
      <c r="AB471" s="390"/>
      <c r="AC471" s="391"/>
      <c r="AD471" s="289"/>
      <c r="AE471" s="289"/>
      <c r="AF471" s="380" t="s">
        <v>728</v>
      </c>
      <c r="AG471" s="381"/>
      <c r="AH471" s="255" t="s">
        <v>648</v>
      </c>
      <c r="AI471" s="290" t="s">
        <v>3272</v>
      </c>
      <c r="AJ471" s="256" t="s">
        <v>3272</v>
      </c>
    </row>
    <row r="472" spans="1:36" ht="15.75" thickTop="1" x14ac:dyDescent="0.25">
      <c r="A472" s="257" t="s">
        <v>729</v>
      </c>
      <c r="B472" s="294">
        <v>1368.6274879263533</v>
      </c>
      <c r="C472" s="294">
        <v>397.31929999999994</v>
      </c>
      <c r="D472" s="294" t="s">
        <v>826</v>
      </c>
      <c r="E472" s="294" t="s">
        <v>826</v>
      </c>
      <c r="F472" s="294">
        <v>2580.4423400000001</v>
      </c>
      <c r="G472" s="294" t="s">
        <v>546</v>
      </c>
      <c r="H472" s="294">
        <v>56052.275099999999</v>
      </c>
      <c r="I472" s="294" t="s">
        <v>546</v>
      </c>
      <c r="J472" s="294">
        <v>2093.1475999999998</v>
      </c>
      <c r="K472" s="294" t="s">
        <v>546</v>
      </c>
      <c r="L472" s="294" t="s">
        <v>826</v>
      </c>
      <c r="M472" s="294" t="s">
        <v>546</v>
      </c>
      <c r="N472" s="294" t="s">
        <v>546</v>
      </c>
      <c r="O472" s="294" t="s">
        <v>546</v>
      </c>
      <c r="P472" s="294" t="s">
        <v>546</v>
      </c>
      <c r="Q472" s="294">
        <v>117.73</v>
      </c>
      <c r="R472" s="294" t="s">
        <v>546</v>
      </c>
      <c r="S472" s="294" t="s">
        <v>826</v>
      </c>
      <c r="T472" s="294" t="s">
        <v>826</v>
      </c>
      <c r="U472" s="294">
        <v>1.84005186808937</v>
      </c>
      <c r="V472" s="303" t="s">
        <v>195</v>
      </c>
      <c r="W472" s="294">
        <v>539.28252369958398</v>
      </c>
      <c r="X472" s="294">
        <v>206.77996980802794</v>
      </c>
      <c r="Y472" s="294">
        <v>8.9719417447910903</v>
      </c>
      <c r="Z472" s="294" t="s">
        <v>546</v>
      </c>
      <c r="AA472" s="294">
        <v>11.42114438969833</v>
      </c>
      <c r="AB472" s="294" t="s">
        <v>546</v>
      </c>
      <c r="AC472" s="294" t="s">
        <v>826</v>
      </c>
      <c r="AD472" s="294" t="s">
        <v>546</v>
      </c>
      <c r="AE472" s="294" t="s">
        <v>546</v>
      </c>
      <c r="AF472" s="294">
        <v>2.4884645670558498</v>
      </c>
      <c r="AG472" s="303" t="s">
        <v>195</v>
      </c>
      <c r="AH472" s="294">
        <v>7332.5098355411983</v>
      </c>
      <c r="AI472" s="294">
        <v>517.67788417194004</v>
      </c>
      <c r="AJ472" s="294">
        <v>28.530150025699999</v>
      </c>
    </row>
    <row r="473" spans="1:36" x14ac:dyDescent="0.25">
      <c r="A473" s="257" t="s">
        <v>730</v>
      </c>
      <c r="B473" s="294">
        <v>1354.0760204081632</v>
      </c>
      <c r="C473" s="294" t="s">
        <v>521</v>
      </c>
      <c r="D473" s="294" t="s">
        <v>521</v>
      </c>
      <c r="E473" s="294" t="s">
        <v>521</v>
      </c>
      <c r="F473" s="294" t="s">
        <v>521</v>
      </c>
      <c r="G473" s="294" t="s">
        <v>521</v>
      </c>
      <c r="H473" s="294" t="s">
        <v>521</v>
      </c>
      <c r="I473" s="294" t="s">
        <v>521</v>
      </c>
      <c r="J473" s="294" t="s">
        <v>521</v>
      </c>
      <c r="K473" s="294" t="s">
        <v>521</v>
      </c>
      <c r="L473" s="294" t="s">
        <v>521</v>
      </c>
      <c r="M473" s="294" t="s">
        <v>521</v>
      </c>
      <c r="N473" s="294" t="s">
        <v>521</v>
      </c>
      <c r="O473" s="294" t="s">
        <v>521</v>
      </c>
      <c r="P473" s="294" t="s">
        <v>521</v>
      </c>
      <c r="Q473" s="294" t="s">
        <v>521</v>
      </c>
      <c r="R473" s="294" t="s">
        <v>521</v>
      </c>
      <c r="S473" s="294" t="s">
        <v>521</v>
      </c>
      <c r="T473" s="294" t="s">
        <v>521</v>
      </c>
      <c r="U473" s="294" t="s">
        <v>521</v>
      </c>
      <c r="V473" s="303" t="s">
        <v>195</v>
      </c>
      <c r="W473" s="294" t="s">
        <v>521</v>
      </c>
      <c r="X473" s="294" t="s">
        <v>521</v>
      </c>
      <c r="Y473" s="294" t="s">
        <v>521</v>
      </c>
      <c r="Z473" s="294" t="s">
        <v>521</v>
      </c>
      <c r="AA473" s="294" t="s">
        <v>521</v>
      </c>
      <c r="AB473" s="294" t="s">
        <v>521</v>
      </c>
      <c r="AC473" s="294" t="s">
        <v>521</v>
      </c>
      <c r="AD473" s="294" t="s">
        <v>521</v>
      </c>
      <c r="AE473" s="294" t="s">
        <v>521</v>
      </c>
      <c r="AF473" s="294" t="s">
        <v>521</v>
      </c>
      <c r="AG473" s="303" t="s">
        <v>195</v>
      </c>
      <c r="AH473" s="294" t="s">
        <v>521</v>
      </c>
      <c r="AI473" s="294" t="s">
        <v>521</v>
      </c>
      <c r="AJ473" s="294" t="s">
        <v>521</v>
      </c>
    </row>
    <row r="474" spans="1:36" x14ac:dyDescent="0.25">
      <c r="A474" s="331" t="s">
        <v>731</v>
      </c>
      <c r="B474" s="294">
        <v>1354.0760204081632</v>
      </c>
      <c r="C474" s="294" t="s">
        <v>521</v>
      </c>
      <c r="D474" s="294" t="s">
        <v>521</v>
      </c>
      <c r="E474" s="294" t="s">
        <v>521</v>
      </c>
      <c r="F474" s="294" t="s">
        <v>521</v>
      </c>
      <c r="G474" s="294" t="s">
        <v>521</v>
      </c>
      <c r="H474" s="294" t="s">
        <v>521</v>
      </c>
      <c r="I474" s="294" t="s">
        <v>521</v>
      </c>
      <c r="J474" s="294" t="s">
        <v>521</v>
      </c>
      <c r="K474" s="294" t="s">
        <v>521</v>
      </c>
      <c r="L474" s="294" t="s">
        <v>521</v>
      </c>
      <c r="M474" s="294" t="s">
        <v>521</v>
      </c>
      <c r="N474" s="294" t="s">
        <v>521</v>
      </c>
      <c r="O474" s="294" t="s">
        <v>521</v>
      </c>
      <c r="P474" s="294" t="s">
        <v>521</v>
      </c>
      <c r="Q474" s="294" t="s">
        <v>521</v>
      </c>
      <c r="R474" s="294" t="s">
        <v>521</v>
      </c>
      <c r="S474" s="294" t="s">
        <v>521</v>
      </c>
      <c r="T474" s="294" t="s">
        <v>521</v>
      </c>
      <c r="U474" s="294" t="s">
        <v>521</v>
      </c>
      <c r="V474" s="303" t="s">
        <v>195</v>
      </c>
      <c r="W474" s="294" t="s">
        <v>521</v>
      </c>
      <c r="X474" s="294" t="s">
        <v>521</v>
      </c>
      <c r="Y474" s="294" t="s">
        <v>521</v>
      </c>
      <c r="Z474" s="294" t="s">
        <v>521</v>
      </c>
      <c r="AA474" s="294" t="s">
        <v>521</v>
      </c>
      <c r="AB474" s="294" t="s">
        <v>521</v>
      </c>
      <c r="AC474" s="294" t="s">
        <v>521</v>
      </c>
      <c r="AD474" s="294" t="s">
        <v>521</v>
      </c>
      <c r="AE474" s="294" t="s">
        <v>521</v>
      </c>
      <c r="AF474" s="294" t="s">
        <v>521</v>
      </c>
      <c r="AG474" s="303" t="s">
        <v>195</v>
      </c>
      <c r="AH474" s="294" t="s">
        <v>521</v>
      </c>
      <c r="AI474" s="294" t="s">
        <v>521</v>
      </c>
      <c r="AJ474" s="294" t="s">
        <v>521</v>
      </c>
    </row>
    <row r="475" spans="1:36" x14ac:dyDescent="0.25">
      <c r="A475" s="335" t="s">
        <v>732</v>
      </c>
      <c r="B475" s="294">
        <v>1354.0760204081632</v>
      </c>
      <c r="C475" s="294" t="s">
        <v>521</v>
      </c>
      <c r="D475" s="294" t="s">
        <v>521</v>
      </c>
      <c r="E475" s="294" t="s">
        <v>521</v>
      </c>
      <c r="F475" s="294" t="s">
        <v>521</v>
      </c>
      <c r="G475" s="294" t="s">
        <v>521</v>
      </c>
      <c r="H475" s="294" t="s">
        <v>521</v>
      </c>
      <c r="I475" s="294" t="s">
        <v>521</v>
      </c>
      <c r="J475" s="294" t="s">
        <v>521</v>
      </c>
      <c r="K475" s="294" t="s">
        <v>521</v>
      </c>
      <c r="L475" s="294" t="s">
        <v>521</v>
      </c>
      <c r="M475" s="294" t="s">
        <v>521</v>
      </c>
      <c r="N475" s="294" t="s">
        <v>521</v>
      </c>
      <c r="O475" s="294" t="s">
        <v>521</v>
      </c>
      <c r="P475" s="294" t="s">
        <v>521</v>
      </c>
      <c r="Q475" s="294" t="s">
        <v>521</v>
      </c>
      <c r="R475" s="294" t="s">
        <v>521</v>
      </c>
      <c r="S475" s="294" t="s">
        <v>521</v>
      </c>
      <c r="T475" s="294" t="s">
        <v>521</v>
      </c>
      <c r="U475" s="294" t="s">
        <v>521</v>
      </c>
      <c r="V475" s="303" t="s">
        <v>195</v>
      </c>
      <c r="W475" s="294" t="s">
        <v>521</v>
      </c>
      <c r="X475" s="294" t="s">
        <v>521</v>
      </c>
      <c r="Y475" s="294" t="s">
        <v>521</v>
      </c>
      <c r="Z475" s="294" t="s">
        <v>521</v>
      </c>
      <c r="AA475" s="294" t="s">
        <v>521</v>
      </c>
      <c r="AB475" s="294" t="s">
        <v>521</v>
      </c>
      <c r="AC475" s="294" t="s">
        <v>521</v>
      </c>
      <c r="AD475" s="294" t="s">
        <v>521</v>
      </c>
      <c r="AE475" s="294" t="s">
        <v>521</v>
      </c>
      <c r="AF475" s="294" t="s">
        <v>521</v>
      </c>
      <c r="AG475" s="303" t="s">
        <v>195</v>
      </c>
      <c r="AH475" s="294" t="s">
        <v>521</v>
      </c>
      <c r="AI475" s="294" t="s">
        <v>521</v>
      </c>
      <c r="AJ475" s="294" t="s">
        <v>521</v>
      </c>
    </row>
    <row r="476" spans="1:36" x14ac:dyDescent="0.25">
      <c r="A476" s="335" t="s">
        <v>733</v>
      </c>
      <c r="B476" s="294" t="s">
        <v>521</v>
      </c>
      <c r="C476" s="294" t="s">
        <v>521</v>
      </c>
      <c r="D476" s="294" t="s">
        <v>521</v>
      </c>
      <c r="E476" s="294" t="s">
        <v>521</v>
      </c>
      <c r="F476" s="294" t="s">
        <v>521</v>
      </c>
      <c r="G476" s="294" t="s">
        <v>521</v>
      </c>
      <c r="H476" s="294" t="s">
        <v>521</v>
      </c>
      <c r="I476" s="294" t="s">
        <v>521</v>
      </c>
      <c r="J476" s="294" t="s">
        <v>521</v>
      </c>
      <c r="K476" s="294" t="s">
        <v>521</v>
      </c>
      <c r="L476" s="294" t="s">
        <v>521</v>
      </c>
      <c r="M476" s="294" t="s">
        <v>521</v>
      </c>
      <c r="N476" s="294" t="s">
        <v>521</v>
      </c>
      <c r="O476" s="294" t="s">
        <v>521</v>
      </c>
      <c r="P476" s="294" t="s">
        <v>521</v>
      </c>
      <c r="Q476" s="294" t="s">
        <v>521</v>
      </c>
      <c r="R476" s="294" t="s">
        <v>521</v>
      </c>
      <c r="S476" s="294" t="s">
        <v>521</v>
      </c>
      <c r="T476" s="294" t="s">
        <v>521</v>
      </c>
      <c r="U476" s="294" t="s">
        <v>521</v>
      </c>
      <c r="V476" s="303" t="s">
        <v>195</v>
      </c>
      <c r="W476" s="294" t="s">
        <v>521</v>
      </c>
      <c r="X476" s="294" t="s">
        <v>521</v>
      </c>
      <c r="Y476" s="294" t="s">
        <v>521</v>
      </c>
      <c r="Z476" s="294" t="s">
        <v>521</v>
      </c>
      <c r="AA476" s="294" t="s">
        <v>521</v>
      </c>
      <c r="AB476" s="294" t="s">
        <v>521</v>
      </c>
      <c r="AC476" s="294" t="s">
        <v>521</v>
      </c>
      <c r="AD476" s="294" t="s">
        <v>521</v>
      </c>
      <c r="AE476" s="294" t="s">
        <v>521</v>
      </c>
      <c r="AF476" s="294" t="s">
        <v>521</v>
      </c>
      <c r="AG476" s="303" t="s">
        <v>195</v>
      </c>
      <c r="AH476" s="294" t="s">
        <v>521</v>
      </c>
      <c r="AI476" s="294" t="s">
        <v>521</v>
      </c>
      <c r="AJ476" s="294" t="s">
        <v>521</v>
      </c>
    </row>
    <row r="477" spans="1:36" x14ac:dyDescent="0.25">
      <c r="A477" s="331" t="s">
        <v>734</v>
      </c>
      <c r="B477" s="294" t="s">
        <v>521</v>
      </c>
      <c r="C477" s="294" t="s">
        <v>521</v>
      </c>
      <c r="D477" s="294" t="s">
        <v>521</v>
      </c>
      <c r="E477" s="294" t="s">
        <v>521</v>
      </c>
      <c r="F477" s="294" t="s">
        <v>521</v>
      </c>
      <c r="G477" s="294" t="s">
        <v>521</v>
      </c>
      <c r="H477" s="294" t="s">
        <v>521</v>
      </c>
      <c r="I477" s="294" t="s">
        <v>521</v>
      </c>
      <c r="J477" s="294" t="s">
        <v>521</v>
      </c>
      <c r="K477" s="294" t="s">
        <v>521</v>
      </c>
      <c r="L477" s="294" t="s">
        <v>521</v>
      </c>
      <c r="M477" s="294" t="s">
        <v>521</v>
      </c>
      <c r="N477" s="294" t="s">
        <v>521</v>
      </c>
      <c r="O477" s="294" t="s">
        <v>521</v>
      </c>
      <c r="P477" s="294" t="s">
        <v>521</v>
      </c>
      <c r="Q477" s="294" t="s">
        <v>521</v>
      </c>
      <c r="R477" s="294" t="s">
        <v>521</v>
      </c>
      <c r="S477" s="294" t="s">
        <v>521</v>
      </c>
      <c r="T477" s="294" t="s">
        <v>521</v>
      </c>
      <c r="U477" s="294" t="s">
        <v>521</v>
      </c>
      <c r="V477" s="303" t="s">
        <v>195</v>
      </c>
      <c r="W477" s="294" t="s">
        <v>521</v>
      </c>
      <c r="X477" s="294" t="s">
        <v>521</v>
      </c>
      <c r="Y477" s="294" t="s">
        <v>521</v>
      </c>
      <c r="Z477" s="294" t="s">
        <v>521</v>
      </c>
      <c r="AA477" s="294" t="s">
        <v>521</v>
      </c>
      <c r="AB477" s="294" t="s">
        <v>521</v>
      </c>
      <c r="AC477" s="294" t="s">
        <v>521</v>
      </c>
      <c r="AD477" s="294" t="s">
        <v>521</v>
      </c>
      <c r="AE477" s="294" t="s">
        <v>521</v>
      </c>
      <c r="AF477" s="294" t="s">
        <v>521</v>
      </c>
      <c r="AG477" s="303" t="s">
        <v>195</v>
      </c>
      <c r="AH477" s="294" t="s">
        <v>521</v>
      </c>
      <c r="AI477" s="294" t="s">
        <v>521</v>
      </c>
      <c r="AJ477" s="294" t="s">
        <v>521</v>
      </c>
    </row>
    <row r="478" spans="1:36" x14ac:dyDescent="0.25">
      <c r="A478" s="257" t="s">
        <v>735</v>
      </c>
      <c r="B478" s="294" t="s">
        <v>521</v>
      </c>
      <c r="C478" s="294" t="s">
        <v>521</v>
      </c>
      <c r="D478" s="294" t="s">
        <v>521</v>
      </c>
      <c r="E478" s="294" t="s">
        <v>521</v>
      </c>
      <c r="F478" s="294" t="s">
        <v>521</v>
      </c>
      <c r="G478" s="294" t="s">
        <v>521</v>
      </c>
      <c r="H478" s="294" t="s">
        <v>583</v>
      </c>
      <c r="I478" s="294" t="s">
        <v>521</v>
      </c>
      <c r="J478" s="294" t="s">
        <v>521</v>
      </c>
      <c r="K478" s="294" t="s">
        <v>521</v>
      </c>
      <c r="L478" s="294" t="s">
        <v>521</v>
      </c>
      <c r="M478" s="294" t="s">
        <v>521</v>
      </c>
      <c r="N478" s="294" t="s">
        <v>521</v>
      </c>
      <c r="O478" s="294" t="s">
        <v>521</v>
      </c>
      <c r="P478" s="294" t="s">
        <v>521</v>
      </c>
      <c r="Q478" s="294" t="s">
        <v>521</v>
      </c>
      <c r="R478" s="294" t="s">
        <v>521</v>
      </c>
      <c r="S478" s="294" t="s">
        <v>521</v>
      </c>
      <c r="T478" s="294" t="s">
        <v>521</v>
      </c>
      <c r="U478" s="294" t="s">
        <v>521</v>
      </c>
      <c r="V478" s="303" t="s">
        <v>195</v>
      </c>
      <c r="W478" s="294">
        <v>391.00292248704386</v>
      </c>
      <c r="X478" s="294">
        <v>45.101851511540602</v>
      </c>
      <c r="Y478" s="294" t="s">
        <v>521</v>
      </c>
      <c r="Z478" s="294" t="s">
        <v>521</v>
      </c>
      <c r="AA478" s="294" t="s">
        <v>521</v>
      </c>
      <c r="AB478" s="294" t="s">
        <v>521</v>
      </c>
      <c r="AC478" s="294" t="s">
        <v>521</v>
      </c>
      <c r="AD478" s="294" t="s">
        <v>521</v>
      </c>
      <c r="AE478" s="294" t="s">
        <v>521</v>
      </c>
      <c r="AF478" s="294" t="s">
        <v>521</v>
      </c>
      <c r="AG478" s="303" t="s">
        <v>195</v>
      </c>
      <c r="AH478" s="294" t="s">
        <v>521</v>
      </c>
      <c r="AI478" s="294">
        <v>120.41830440901001</v>
      </c>
      <c r="AJ478" s="294" t="s">
        <v>521</v>
      </c>
    </row>
    <row r="479" spans="1:36" x14ac:dyDescent="0.25">
      <c r="A479" s="331" t="s">
        <v>736</v>
      </c>
      <c r="B479" s="303" t="s">
        <v>195</v>
      </c>
      <c r="C479" s="303" t="s">
        <v>195</v>
      </c>
      <c r="D479" s="303" t="s">
        <v>195</v>
      </c>
      <c r="E479" s="303" t="s">
        <v>195</v>
      </c>
      <c r="F479" s="303" t="s">
        <v>195</v>
      </c>
      <c r="G479" s="303" t="s">
        <v>195</v>
      </c>
      <c r="H479" s="303" t="s">
        <v>195</v>
      </c>
      <c r="I479" s="303" t="s">
        <v>195</v>
      </c>
      <c r="J479" s="303" t="s">
        <v>195</v>
      </c>
      <c r="K479" s="303" t="s">
        <v>195</v>
      </c>
      <c r="L479" s="303" t="s">
        <v>195</v>
      </c>
      <c r="M479" s="303" t="s">
        <v>195</v>
      </c>
      <c r="N479" s="303" t="s">
        <v>195</v>
      </c>
      <c r="O479" s="303" t="s">
        <v>195</v>
      </c>
      <c r="P479" s="303" t="s">
        <v>195</v>
      </c>
      <c r="Q479" s="303" t="s">
        <v>195</v>
      </c>
      <c r="R479" s="303" t="s">
        <v>195</v>
      </c>
      <c r="S479" s="303" t="s">
        <v>195</v>
      </c>
      <c r="T479" s="303" t="s">
        <v>195</v>
      </c>
      <c r="U479" s="303" t="s">
        <v>195</v>
      </c>
      <c r="V479" s="303" t="s">
        <v>195</v>
      </c>
      <c r="W479" s="294">
        <v>391.00292248704386</v>
      </c>
      <c r="X479" s="294">
        <v>45.101851511540602</v>
      </c>
      <c r="Y479" s="294" t="s">
        <v>521</v>
      </c>
      <c r="Z479" s="294" t="s">
        <v>521</v>
      </c>
      <c r="AA479" s="294" t="s">
        <v>521</v>
      </c>
      <c r="AB479" s="294" t="s">
        <v>521</v>
      </c>
      <c r="AC479" s="294" t="s">
        <v>521</v>
      </c>
      <c r="AD479" s="294" t="s">
        <v>521</v>
      </c>
      <c r="AE479" s="294" t="s">
        <v>521</v>
      </c>
      <c r="AF479" s="294" t="s">
        <v>521</v>
      </c>
      <c r="AG479" s="303" t="s">
        <v>195</v>
      </c>
      <c r="AH479" s="303" t="s">
        <v>195</v>
      </c>
      <c r="AI479" s="294" t="s">
        <v>521</v>
      </c>
      <c r="AJ479" s="303" t="s">
        <v>195</v>
      </c>
    </row>
    <row r="480" spans="1:36" x14ac:dyDescent="0.25">
      <c r="A480" s="331" t="s">
        <v>737</v>
      </c>
      <c r="B480" s="294" t="s">
        <v>521</v>
      </c>
      <c r="C480" s="294" t="s">
        <v>521</v>
      </c>
      <c r="D480" s="294" t="s">
        <v>521</v>
      </c>
      <c r="E480" s="294" t="s">
        <v>521</v>
      </c>
      <c r="F480" s="294" t="s">
        <v>521</v>
      </c>
      <c r="G480" s="294" t="s">
        <v>521</v>
      </c>
      <c r="H480" s="294" t="s">
        <v>550</v>
      </c>
      <c r="I480" s="294" t="s">
        <v>521</v>
      </c>
      <c r="J480" s="294" t="s">
        <v>521</v>
      </c>
      <c r="K480" s="294" t="s">
        <v>521</v>
      </c>
      <c r="L480" s="294" t="s">
        <v>521</v>
      </c>
      <c r="M480" s="294" t="s">
        <v>521</v>
      </c>
      <c r="N480" s="294" t="s">
        <v>521</v>
      </c>
      <c r="O480" s="294" t="s">
        <v>521</v>
      </c>
      <c r="P480" s="294" t="s">
        <v>521</v>
      </c>
      <c r="Q480" s="294" t="s">
        <v>521</v>
      </c>
      <c r="R480" s="294" t="s">
        <v>521</v>
      </c>
      <c r="S480" s="294" t="s">
        <v>521</v>
      </c>
      <c r="T480" s="294" t="s">
        <v>521</v>
      </c>
      <c r="U480" s="294" t="s">
        <v>521</v>
      </c>
      <c r="V480" s="303" t="s">
        <v>195</v>
      </c>
      <c r="W480" s="294" t="s">
        <v>521</v>
      </c>
      <c r="X480" s="294" t="s">
        <v>521</v>
      </c>
      <c r="Y480" s="294" t="s">
        <v>521</v>
      </c>
      <c r="Z480" s="294" t="s">
        <v>521</v>
      </c>
      <c r="AA480" s="294" t="s">
        <v>521</v>
      </c>
      <c r="AB480" s="294" t="s">
        <v>521</v>
      </c>
      <c r="AC480" s="294" t="s">
        <v>521</v>
      </c>
      <c r="AD480" s="294" t="s">
        <v>521</v>
      </c>
      <c r="AE480" s="294" t="s">
        <v>521</v>
      </c>
      <c r="AF480" s="294" t="s">
        <v>521</v>
      </c>
      <c r="AG480" s="303" t="s">
        <v>195</v>
      </c>
      <c r="AH480" s="294" t="s">
        <v>521</v>
      </c>
      <c r="AI480" s="294">
        <v>120.41830440900908</v>
      </c>
      <c r="AJ480" s="303" t="s">
        <v>195</v>
      </c>
    </row>
    <row r="481" spans="1:36" x14ac:dyDescent="0.25">
      <c r="A481" s="332" t="s">
        <v>738</v>
      </c>
      <c r="B481" s="294" t="s">
        <v>521</v>
      </c>
      <c r="C481" s="294" t="s">
        <v>521</v>
      </c>
      <c r="D481" s="294" t="s">
        <v>521</v>
      </c>
      <c r="E481" s="294" t="s">
        <v>521</v>
      </c>
      <c r="F481" s="294" t="s">
        <v>521</v>
      </c>
      <c r="G481" s="294" t="s">
        <v>521</v>
      </c>
      <c r="H481" s="294" t="s">
        <v>521</v>
      </c>
      <c r="I481" s="294" t="s">
        <v>521</v>
      </c>
      <c r="J481" s="294" t="s">
        <v>521</v>
      </c>
      <c r="K481" s="294" t="s">
        <v>521</v>
      </c>
      <c r="L481" s="294" t="s">
        <v>521</v>
      </c>
      <c r="M481" s="294" t="s">
        <v>521</v>
      </c>
      <c r="N481" s="294" t="s">
        <v>521</v>
      </c>
      <c r="O481" s="294" t="s">
        <v>521</v>
      </c>
      <c r="P481" s="294" t="s">
        <v>521</v>
      </c>
      <c r="Q481" s="294" t="s">
        <v>521</v>
      </c>
      <c r="R481" s="294" t="s">
        <v>521</v>
      </c>
      <c r="S481" s="294" t="s">
        <v>521</v>
      </c>
      <c r="T481" s="294" t="s">
        <v>521</v>
      </c>
      <c r="U481" s="294" t="s">
        <v>521</v>
      </c>
      <c r="V481" s="303" t="s">
        <v>195</v>
      </c>
      <c r="W481" s="294" t="s">
        <v>521</v>
      </c>
      <c r="X481" s="294" t="s">
        <v>521</v>
      </c>
      <c r="Y481" s="294" t="s">
        <v>521</v>
      </c>
      <c r="Z481" s="294" t="s">
        <v>521</v>
      </c>
      <c r="AA481" s="294" t="s">
        <v>521</v>
      </c>
      <c r="AB481" s="294" t="s">
        <v>521</v>
      </c>
      <c r="AC481" s="294" t="s">
        <v>521</v>
      </c>
      <c r="AD481" s="294" t="s">
        <v>521</v>
      </c>
      <c r="AE481" s="294" t="s">
        <v>521</v>
      </c>
      <c r="AF481" s="294" t="s">
        <v>521</v>
      </c>
      <c r="AG481" s="303" t="s">
        <v>195</v>
      </c>
      <c r="AH481" s="294" t="s">
        <v>521</v>
      </c>
      <c r="AI481" s="294" t="s">
        <v>521</v>
      </c>
      <c r="AJ481" s="294" t="s">
        <v>521</v>
      </c>
    </row>
    <row r="482" spans="1:36" x14ac:dyDescent="0.25">
      <c r="A482" s="258" t="s">
        <v>676</v>
      </c>
      <c r="B482" s="294">
        <v>13.671467518190029</v>
      </c>
      <c r="C482" s="294" t="s">
        <v>619</v>
      </c>
      <c r="D482" s="294" t="s">
        <v>3265</v>
      </c>
      <c r="E482" s="294" t="s">
        <v>3265</v>
      </c>
      <c r="F482" s="294" t="s">
        <v>3265</v>
      </c>
      <c r="G482" s="294" t="s">
        <v>620</v>
      </c>
      <c r="H482" s="294" t="s">
        <v>619</v>
      </c>
      <c r="I482" s="294" t="s">
        <v>620</v>
      </c>
      <c r="J482" s="294" t="s">
        <v>3265</v>
      </c>
      <c r="K482" s="294" t="s">
        <v>620</v>
      </c>
      <c r="L482" s="294" t="s">
        <v>3265</v>
      </c>
      <c r="M482" s="294" t="s">
        <v>620</v>
      </c>
      <c r="N482" s="294" t="s">
        <v>620</v>
      </c>
      <c r="O482" s="294" t="s">
        <v>620</v>
      </c>
      <c r="P482" s="294" t="s">
        <v>620</v>
      </c>
      <c r="Q482" s="294" t="s">
        <v>3265</v>
      </c>
      <c r="R482" s="294" t="s">
        <v>620</v>
      </c>
      <c r="S482" s="294" t="s">
        <v>3265</v>
      </c>
      <c r="T482" s="294" t="s">
        <v>3265</v>
      </c>
      <c r="U482" s="294">
        <v>1.84005186808937</v>
      </c>
      <c r="V482" s="303" t="s">
        <v>195</v>
      </c>
      <c r="W482" s="294">
        <v>146.16040121254008</v>
      </c>
      <c r="X482" s="294">
        <v>161.67811829648733</v>
      </c>
      <c r="Y482" s="294">
        <v>8.9719417447910903</v>
      </c>
      <c r="Z482" s="294" t="s">
        <v>620</v>
      </c>
      <c r="AA482" s="294">
        <v>11.42114438969833</v>
      </c>
      <c r="AB482" s="294" t="s">
        <v>620</v>
      </c>
      <c r="AC482" s="294" t="s">
        <v>3265</v>
      </c>
      <c r="AD482" s="294" t="s">
        <v>620</v>
      </c>
      <c r="AE482" s="294" t="s">
        <v>620</v>
      </c>
      <c r="AF482" s="294">
        <v>2.4884645670558498</v>
      </c>
      <c r="AG482" s="303" t="s">
        <v>195</v>
      </c>
      <c r="AH482" s="294">
        <v>18.975929941198739</v>
      </c>
      <c r="AI482" s="294">
        <v>31.016287312304989</v>
      </c>
      <c r="AJ482" s="294">
        <v>28.530150025703989</v>
      </c>
    </row>
    <row r="483" spans="1:36" x14ac:dyDescent="0.25">
      <c r="A483" s="331" t="s">
        <v>677</v>
      </c>
      <c r="B483" s="294">
        <v>13.671467518190029</v>
      </c>
      <c r="C483" s="294" t="s">
        <v>523</v>
      </c>
      <c r="D483" s="294" t="s">
        <v>523</v>
      </c>
      <c r="E483" s="294" t="s">
        <v>550</v>
      </c>
      <c r="F483" s="294" t="s">
        <v>550</v>
      </c>
      <c r="G483" s="294" t="s">
        <v>550</v>
      </c>
      <c r="H483" s="294" t="s">
        <v>523</v>
      </c>
      <c r="I483" s="294" t="s">
        <v>550</v>
      </c>
      <c r="J483" s="294" t="s">
        <v>550</v>
      </c>
      <c r="K483" s="294" t="s">
        <v>550</v>
      </c>
      <c r="L483" s="294" t="s">
        <v>550</v>
      </c>
      <c r="M483" s="294" t="s">
        <v>550</v>
      </c>
      <c r="N483" s="294" t="s">
        <v>550</v>
      </c>
      <c r="O483" s="294" t="s">
        <v>550</v>
      </c>
      <c r="P483" s="294" t="s">
        <v>550</v>
      </c>
      <c r="Q483" s="294" t="s">
        <v>550</v>
      </c>
      <c r="R483" s="294" t="s">
        <v>550</v>
      </c>
      <c r="S483" s="294" t="s">
        <v>550</v>
      </c>
      <c r="T483" s="294" t="s">
        <v>550</v>
      </c>
      <c r="U483" s="294" t="s">
        <v>548</v>
      </c>
      <c r="V483" s="303" t="s">
        <v>195</v>
      </c>
      <c r="W483" s="294">
        <v>146.16040121254008</v>
      </c>
      <c r="X483" s="294">
        <v>161.67811829648733</v>
      </c>
      <c r="Y483" s="294">
        <v>8.9719417447910903</v>
      </c>
      <c r="Z483" s="294" t="s">
        <v>550</v>
      </c>
      <c r="AA483" s="294">
        <v>11.42114438969833</v>
      </c>
      <c r="AB483" s="294" t="s">
        <v>550</v>
      </c>
      <c r="AC483" s="294" t="s">
        <v>550</v>
      </c>
      <c r="AD483" s="294" t="s">
        <v>550</v>
      </c>
      <c r="AE483" s="294" t="s">
        <v>550</v>
      </c>
      <c r="AF483" s="294" t="s">
        <v>548</v>
      </c>
      <c r="AG483" s="303" t="s">
        <v>195</v>
      </c>
      <c r="AH483" s="294">
        <v>0.75795702244873997</v>
      </c>
      <c r="AI483" s="294">
        <v>30.668042743204541</v>
      </c>
      <c r="AJ483" s="294">
        <v>28.530150025703989</v>
      </c>
    </row>
    <row r="484" spans="1:36" x14ac:dyDescent="0.25">
      <c r="A484" s="331" t="s">
        <v>678</v>
      </c>
      <c r="B484" s="294" t="s">
        <v>548</v>
      </c>
      <c r="C484" s="294" t="s">
        <v>548</v>
      </c>
      <c r="D484" s="294" t="s">
        <v>548</v>
      </c>
      <c r="E484" s="294" t="s">
        <v>548</v>
      </c>
      <c r="F484" s="294" t="s">
        <v>548</v>
      </c>
      <c r="G484" s="294" t="s">
        <v>548</v>
      </c>
      <c r="H484" s="294" t="s">
        <v>548</v>
      </c>
      <c r="I484" s="294" t="s">
        <v>548</v>
      </c>
      <c r="J484" s="294" t="s">
        <v>548</v>
      </c>
      <c r="K484" s="294" t="s">
        <v>548</v>
      </c>
      <c r="L484" s="294" t="s">
        <v>548</v>
      </c>
      <c r="M484" s="294" t="s">
        <v>548</v>
      </c>
      <c r="N484" s="294" t="s">
        <v>548</v>
      </c>
      <c r="O484" s="294" t="s">
        <v>548</v>
      </c>
      <c r="P484" s="294" t="s">
        <v>548</v>
      </c>
      <c r="Q484" s="294" t="s">
        <v>548</v>
      </c>
      <c r="R484" s="294" t="s">
        <v>548</v>
      </c>
      <c r="S484" s="294" t="s">
        <v>548</v>
      </c>
      <c r="T484" s="294" t="s">
        <v>548</v>
      </c>
      <c r="U484" s="294" t="s">
        <v>548</v>
      </c>
      <c r="V484" s="303" t="s">
        <v>195</v>
      </c>
      <c r="W484" s="294" t="s">
        <v>548</v>
      </c>
      <c r="X484" s="294" t="s">
        <v>548</v>
      </c>
      <c r="Y484" s="294" t="s">
        <v>548</v>
      </c>
      <c r="Z484" s="294" t="s">
        <v>548</v>
      </c>
      <c r="AA484" s="294" t="s">
        <v>548</v>
      </c>
      <c r="AB484" s="294" t="s">
        <v>548</v>
      </c>
      <c r="AC484" s="294" t="s">
        <v>548</v>
      </c>
      <c r="AD484" s="294" t="s">
        <v>548</v>
      </c>
      <c r="AE484" s="294" t="s">
        <v>548</v>
      </c>
      <c r="AF484" s="294" t="s">
        <v>548</v>
      </c>
      <c r="AG484" s="303" t="s">
        <v>195</v>
      </c>
      <c r="AH484" s="294" t="s">
        <v>548</v>
      </c>
      <c r="AI484" s="294" t="s">
        <v>548</v>
      </c>
      <c r="AJ484" s="294" t="s">
        <v>548</v>
      </c>
    </row>
    <row r="485" spans="1:36" x14ac:dyDescent="0.25">
      <c r="A485" s="331" t="s">
        <v>679</v>
      </c>
      <c r="B485" s="294" t="s">
        <v>523</v>
      </c>
      <c r="C485" s="294" t="s">
        <v>548</v>
      </c>
      <c r="D485" s="294" t="s">
        <v>548</v>
      </c>
      <c r="E485" s="294" t="s">
        <v>548</v>
      </c>
      <c r="F485" s="294" t="s">
        <v>548</v>
      </c>
      <c r="G485" s="294" t="s">
        <v>548</v>
      </c>
      <c r="H485" s="294" t="s">
        <v>548</v>
      </c>
      <c r="I485" s="294" t="s">
        <v>548</v>
      </c>
      <c r="J485" s="294" t="s">
        <v>548</v>
      </c>
      <c r="K485" s="294" t="s">
        <v>548</v>
      </c>
      <c r="L485" s="294" t="s">
        <v>548</v>
      </c>
      <c r="M485" s="294" t="s">
        <v>548</v>
      </c>
      <c r="N485" s="294" t="s">
        <v>548</v>
      </c>
      <c r="O485" s="294" t="s">
        <v>548</v>
      </c>
      <c r="P485" s="294" t="s">
        <v>548</v>
      </c>
      <c r="Q485" s="294" t="s">
        <v>548</v>
      </c>
      <c r="R485" s="294" t="s">
        <v>548</v>
      </c>
      <c r="S485" s="294" t="s">
        <v>548</v>
      </c>
      <c r="T485" s="294" t="s">
        <v>548</v>
      </c>
      <c r="U485" s="294" t="s">
        <v>548</v>
      </c>
      <c r="V485" s="303" t="s">
        <v>195</v>
      </c>
      <c r="W485" s="294" t="s">
        <v>523</v>
      </c>
      <c r="X485" s="294" t="s">
        <v>523</v>
      </c>
      <c r="Y485" s="294" t="s">
        <v>548</v>
      </c>
      <c r="Z485" s="294" t="s">
        <v>548</v>
      </c>
      <c r="AA485" s="294" t="s">
        <v>523</v>
      </c>
      <c r="AB485" s="294" t="s">
        <v>548</v>
      </c>
      <c r="AC485" s="294" t="s">
        <v>548</v>
      </c>
      <c r="AD485" s="294" t="s">
        <v>548</v>
      </c>
      <c r="AE485" s="294" t="s">
        <v>548</v>
      </c>
      <c r="AF485" s="294" t="s">
        <v>548</v>
      </c>
      <c r="AG485" s="303" t="s">
        <v>195</v>
      </c>
      <c r="AH485" s="294">
        <v>4.9702035437500003</v>
      </c>
      <c r="AI485" s="294" t="s">
        <v>548</v>
      </c>
      <c r="AJ485" s="294" t="s">
        <v>548</v>
      </c>
    </row>
    <row r="486" spans="1:36" x14ac:dyDescent="0.25">
      <c r="A486" s="331" t="s">
        <v>680</v>
      </c>
      <c r="B486" s="294" t="s">
        <v>523</v>
      </c>
      <c r="C486" s="294" t="s">
        <v>523</v>
      </c>
      <c r="D486" s="294" t="s">
        <v>550</v>
      </c>
      <c r="E486" s="294" t="s">
        <v>523</v>
      </c>
      <c r="F486" s="294" t="s">
        <v>523</v>
      </c>
      <c r="G486" s="294" t="s">
        <v>550</v>
      </c>
      <c r="H486" s="294" t="s">
        <v>523</v>
      </c>
      <c r="I486" s="294" t="s">
        <v>550</v>
      </c>
      <c r="J486" s="294" t="s">
        <v>523</v>
      </c>
      <c r="K486" s="294" t="s">
        <v>550</v>
      </c>
      <c r="L486" s="294" t="s">
        <v>523</v>
      </c>
      <c r="M486" s="294" t="s">
        <v>550</v>
      </c>
      <c r="N486" s="294" t="s">
        <v>550</v>
      </c>
      <c r="O486" s="294" t="s">
        <v>550</v>
      </c>
      <c r="P486" s="294" t="s">
        <v>550</v>
      </c>
      <c r="Q486" s="294" t="s">
        <v>523</v>
      </c>
      <c r="R486" s="294" t="s">
        <v>550</v>
      </c>
      <c r="S486" s="294" t="s">
        <v>523</v>
      </c>
      <c r="T486" s="294" t="s">
        <v>523</v>
      </c>
      <c r="U486" s="294">
        <v>1.84005186808937</v>
      </c>
      <c r="V486" s="303" t="s">
        <v>195</v>
      </c>
      <c r="W486" s="294" t="s">
        <v>523</v>
      </c>
      <c r="X486" s="294" t="s">
        <v>523</v>
      </c>
      <c r="Y486" s="294" t="s">
        <v>550</v>
      </c>
      <c r="Z486" s="294" t="s">
        <v>550</v>
      </c>
      <c r="AA486" s="294" t="s">
        <v>550</v>
      </c>
      <c r="AB486" s="294" t="s">
        <v>550</v>
      </c>
      <c r="AC486" s="294" t="s">
        <v>523</v>
      </c>
      <c r="AD486" s="294" t="s">
        <v>550</v>
      </c>
      <c r="AE486" s="294" t="s">
        <v>550</v>
      </c>
      <c r="AF486" s="294">
        <v>2.4884645670558498</v>
      </c>
      <c r="AG486" s="303" t="s">
        <v>195</v>
      </c>
      <c r="AH486" s="294" t="s">
        <v>550</v>
      </c>
      <c r="AI486" s="294">
        <v>0.34824456910044999</v>
      </c>
      <c r="AJ486" s="294" t="s">
        <v>550</v>
      </c>
    </row>
    <row r="487" spans="1:36" x14ac:dyDescent="0.25">
      <c r="A487" s="331" t="s">
        <v>3410</v>
      </c>
      <c r="B487" s="294" t="s">
        <v>548</v>
      </c>
      <c r="C487" s="294" t="s">
        <v>548</v>
      </c>
      <c r="D487" s="294" t="s">
        <v>548</v>
      </c>
      <c r="E487" s="294" t="s">
        <v>548</v>
      </c>
      <c r="F487" s="294" t="s">
        <v>548</v>
      </c>
      <c r="G487" s="294" t="s">
        <v>548</v>
      </c>
      <c r="H487" s="294" t="s">
        <v>548</v>
      </c>
      <c r="I487" s="294" t="s">
        <v>548</v>
      </c>
      <c r="J487" s="294" t="s">
        <v>548</v>
      </c>
      <c r="K487" s="294" t="s">
        <v>548</v>
      </c>
      <c r="L487" s="294" t="s">
        <v>548</v>
      </c>
      <c r="M487" s="294" t="s">
        <v>548</v>
      </c>
      <c r="N487" s="294" t="s">
        <v>548</v>
      </c>
      <c r="O487" s="294" t="s">
        <v>548</v>
      </c>
      <c r="P487" s="294" t="s">
        <v>548</v>
      </c>
      <c r="Q487" s="294" t="s">
        <v>548</v>
      </c>
      <c r="R487" s="294" t="s">
        <v>548</v>
      </c>
      <c r="S487" s="294" t="s">
        <v>548</v>
      </c>
      <c r="T487" s="294" t="s">
        <v>548</v>
      </c>
      <c r="U487" s="294" t="s">
        <v>548</v>
      </c>
      <c r="V487" s="303" t="s">
        <v>195</v>
      </c>
      <c r="W487" s="294" t="s">
        <v>523</v>
      </c>
      <c r="X487" s="294" t="s">
        <v>523</v>
      </c>
      <c r="Y487" s="294" t="s">
        <v>523</v>
      </c>
      <c r="Z487" s="294" t="s">
        <v>548</v>
      </c>
      <c r="AA487" s="294" t="s">
        <v>523</v>
      </c>
      <c r="AB487" s="294" t="s">
        <v>548</v>
      </c>
      <c r="AC487" s="294" t="s">
        <v>548</v>
      </c>
      <c r="AD487" s="294" t="s">
        <v>548</v>
      </c>
      <c r="AE487" s="294" t="s">
        <v>548</v>
      </c>
      <c r="AF487" s="294" t="s">
        <v>548</v>
      </c>
      <c r="AG487" s="303" t="s">
        <v>195</v>
      </c>
      <c r="AH487" s="294">
        <v>13.247769375000001</v>
      </c>
      <c r="AI487" s="294" t="s">
        <v>523</v>
      </c>
      <c r="AJ487" s="294" t="s">
        <v>523</v>
      </c>
    </row>
    <row r="488" spans="1:36" x14ac:dyDescent="0.25">
      <c r="A488" s="334" t="s">
        <v>681</v>
      </c>
      <c r="B488" s="294">
        <v>0.88</v>
      </c>
      <c r="C488" s="294">
        <v>397.31929999999994</v>
      </c>
      <c r="D488" s="294" t="s">
        <v>521</v>
      </c>
      <c r="E488" s="294" t="s">
        <v>521</v>
      </c>
      <c r="F488" s="294">
        <v>2580.4423400000001</v>
      </c>
      <c r="G488" s="294" t="s">
        <v>521</v>
      </c>
      <c r="H488" s="294">
        <v>56052.275099999999</v>
      </c>
      <c r="I488" s="294" t="s">
        <v>521</v>
      </c>
      <c r="J488" s="294">
        <v>2093.1475999999998</v>
      </c>
      <c r="K488" s="294" t="s">
        <v>521</v>
      </c>
      <c r="L488" s="294" t="s">
        <v>521</v>
      </c>
      <c r="M488" s="294" t="s">
        <v>521</v>
      </c>
      <c r="N488" s="294" t="s">
        <v>521</v>
      </c>
      <c r="O488" s="294" t="s">
        <v>521</v>
      </c>
      <c r="P488" s="294" t="s">
        <v>521</v>
      </c>
      <c r="Q488" s="294">
        <v>117.73</v>
      </c>
      <c r="R488" s="294" t="s">
        <v>521</v>
      </c>
      <c r="S488" s="294" t="s">
        <v>521</v>
      </c>
      <c r="T488" s="294" t="s">
        <v>521</v>
      </c>
      <c r="U488" s="294" t="s">
        <v>521</v>
      </c>
      <c r="V488" s="303" t="s">
        <v>195</v>
      </c>
      <c r="W488" s="294">
        <v>2.1192000000000002</v>
      </c>
      <c r="X488" s="294" t="s">
        <v>521</v>
      </c>
      <c r="Y488" s="294" t="s">
        <v>521</v>
      </c>
      <c r="Z488" s="294" t="s">
        <v>521</v>
      </c>
      <c r="AA488" s="294" t="s">
        <v>521</v>
      </c>
      <c r="AB488" s="294" t="s">
        <v>521</v>
      </c>
      <c r="AC488" s="294" t="s">
        <v>521</v>
      </c>
      <c r="AD488" s="294" t="s">
        <v>521</v>
      </c>
      <c r="AE488" s="294" t="s">
        <v>521</v>
      </c>
      <c r="AF488" s="294" t="s">
        <v>521</v>
      </c>
      <c r="AG488" s="303" t="s">
        <v>195</v>
      </c>
      <c r="AH488" s="294">
        <v>7313.5339055999993</v>
      </c>
      <c r="AI488" s="294" t="s">
        <v>521</v>
      </c>
      <c r="AJ488" s="294" t="s">
        <v>521</v>
      </c>
    </row>
    <row r="489" spans="1:36" x14ac:dyDescent="0.25">
      <c r="A489" s="331" t="s">
        <v>682</v>
      </c>
      <c r="B489" s="294" t="s">
        <v>521</v>
      </c>
      <c r="C489" s="294">
        <v>397.31929999999994</v>
      </c>
      <c r="D489" s="294" t="s">
        <v>521</v>
      </c>
      <c r="E489" s="294" t="s">
        <v>521</v>
      </c>
      <c r="F489" s="294">
        <v>2549.6623400000003</v>
      </c>
      <c r="G489" s="294" t="s">
        <v>521</v>
      </c>
      <c r="H489" s="294">
        <v>49042.255100000002</v>
      </c>
      <c r="I489" s="294" t="s">
        <v>521</v>
      </c>
      <c r="J489" s="294">
        <v>2093.1475999999998</v>
      </c>
      <c r="K489" s="294" t="s">
        <v>521</v>
      </c>
      <c r="L489" s="294" t="s">
        <v>521</v>
      </c>
      <c r="M489" s="294" t="s">
        <v>521</v>
      </c>
      <c r="N489" s="294" t="s">
        <v>521</v>
      </c>
      <c r="O489" s="294" t="s">
        <v>521</v>
      </c>
      <c r="P489" s="294" t="s">
        <v>521</v>
      </c>
      <c r="Q489" s="294">
        <v>99.33</v>
      </c>
      <c r="R489" s="294" t="s">
        <v>521</v>
      </c>
      <c r="S489" s="294" t="s">
        <v>521</v>
      </c>
      <c r="T489" s="294" t="s">
        <v>521</v>
      </c>
      <c r="U489" s="294" t="s">
        <v>521</v>
      </c>
      <c r="V489" s="303" t="s">
        <v>195</v>
      </c>
      <c r="W489" s="294" t="s">
        <v>521</v>
      </c>
      <c r="X489" s="294" t="s">
        <v>521</v>
      </c>
      <c r="Y489" s="294" t="s">
        <v>521</v>
      </c>
      <c r="Z489" s="294" t="s">
        <v>521</v>
      </c>
      <c r="AA489" s="294" t="s">
        <v>521</v>
      </c>
      <c r="AB489" s="294" t="s">
        <v>521</v>
      </c>
      <c r="AC489" s="294" t="s">
        <v>521</v>
      </c>
      <c r="AD489" s="294" t="s">
        <v>521</v>
      </c>
      <c r="AE489" s="294" t="s">
        <v>521</v>
      </c>
      <c r="AF489" s="294" t="s">
        <v>521</v>
      </c>
      <c r="AG489" s="303" t="s">
        <v>195</v>
      </c>
      <c r="AH489" s="294" t="s">
        <v>3270</v>
      </c>
      <c r="AI489" s="294" t="s">
        <v>521</v>
      </c>
      <c r="AJ489" s="294" t="s">
        <v>521</v>
      </c>
    </row>
    <row r="490" spans="1:36" x14ac:dyDescent="0.25">
      <c r="A490" s="331" t="s">
        <v>683</v>
      </c>
      <c r="B490" s="294" t="s">
        <v>521</v>
      </c>
      <c r="C490" s="294" t="s">
        <v>521</v>
      </c>
      <c r="D490" s="294" t="s">
        <v>521</v>
      </c>
      <c r="E490" s="294" t="s">
        <v>521</v>
      </c>
      <c r="F490" s="294" t="s">
        <v>521</v>
      </c>
      <c r="G490" s="294" t="s">
        <v>521</v>
      </c>
      <c r="H490" s="294">
        <v>1042.52</v>
      </c>
      <c r="I490" s="294" t="s">
        <v>521</v>
      </c>
      <c r="J490" s="294" t="s">
        <v>521</v>
      </c>
      <c r="K490" s="294" t="s">
        <v>521</v>
      </c>
      <c r="L490" s="294" t="s">
        <v>521</v>
      </c>
      <c r="M490" s="294" t="s">
        <v>521</v>
      </c>
      <c r="N490" s="294" t="s">
        <v>521</v>
      </c>
      <c r="O490" s="294" t="s">
        <v>521</v>
      </c>
      <c r="P490" s="294" t="s">
        <v>521</v>
      </c>
      <c r="Q490" s="294" t="s">
        <v>521</v>
      </c>
      <c r="R490" s="294" t="s">
        <v>521</v>
      </c>
      <c r="S490" s="294" t="s">
        <v>521</v>
      </c>
      <c r="T490" s="294" t="s">
        <v>521</v>
      </c>
      <c r="U490" s="294" t="s">
        <v>521</v>
      </c>
      <c r="V490" s="303" t="s">
        <v>195</v>
      </c>
      <c r="W490" s="294" t="s">
        <v>521</v>
      </c>
      <c r="X490" s="294" t="s">
        <v>521</v>
      </c>
      <c r="Y490" s="294" t="s">
        <v>521</v>
      </c>
      <c r="Z490" s="294" t="s">
        <v>521</v>
      </c>
      <c r="AA490" s="294" t="s">
        <v>521</v>
      </c>
      <c r="AB490" s="294" t="s">
        <v>521</v>
      </c>
      <c r="AC490" s="294" t="s">
        <v>521</v>
      </c>
      <c r="AD490" s="294" t="s">
        <v>521</v>
      </c>
      <c r="AE490" s="294" t="s">
        <v>521</v>
      </c>
      <c r="AF490" s="294" t="s">
        <v>521</v>
      </c>
      <c r="AG490" s="303" t="s">
        <v>195</v>
      </c>
      <c r="AH490" s="294" t="s">
        <v>523</v>
      </c>
      <c r="AI490" s="294" t="s">
        <v>521</v>
      </c>
      <c r="AJ490" s="294" t="s">
        <v>521</v>
      </c>
    </row>
    <row r="491" spans="1:36" x14ac:dyDescent="0.25">
      <c r="A491" s="331" t="s">
        <v>684</v>
      </c>
      <c r="B491" s="294">
        <v>0.88</v>
      </c>
      <c r="C491" s="294" t="s">
        <v>521</v>
      </c>
      <c r="D491" s="294" t="s">
        <v>521</v>
      </c>
      <c r="E491" s="294" t="s">
        <v>521</v>
      </c>
      <c r="F491" s="294">
        <v>30.78</v>
      </c>
      <c r="G491" s="294" t="s">
        <v>521</v>
      </c>
      <c r="H491" s="294" t="s">
        <v>521</v>
      </c>
      <c r="I491" s="294" t="s">
        <v>521</v>
      </c>
      <c r="J491" s="294" t="s">
        <v>521</v>
      </c>
      <c r="K491" s="294" t="s">
        <v>521</v>
      </c>
      <c r="L491" s="294" t="s">
        <v>521</v>
      </c>
      <c r="M491" s="294" t="s">
        <v>521</v>
      </c>
      <c r="N491" s="294" t="s">
        <v>521</v>
      </c>
      <c r="O491" s="294" t="s">
        <v>521</v>
      </c>
      <c r="P491" s="294" t="s">
        <v>521</v>
      </c>
      <c r="Q491" s="294">
        <v>18.399999999999999</v>
      </c>
      <c r="R491" s="294" t="s">
        <v>521</v>
      </c>
      <c r="S491" s="294" t="s">
        <v>521</v>
      </c>
      <c r="T491" s="294" t="s">
        <v>521</v>
      </c>
      <c r="U491" s="294" t="s">
        <v>521</v>
      </c>
      <c r="V491" s="303" t="s">
        <v>195</v>
      </c>
      <c r="W491" s="294">
        <v>2.1192000000000002</v>
      </c>
      <c r="X491" s="294" t="s">
        <v>521</v>
      </c>
      <c r="Y491" s="294" t="s">
        <v>521</v>
      </c>
      <c r="Z491" s="294" t="s">
        <v>521</v>
      </c>
      <c r="AA491" s="294" t="s">
        <v>521</v>
      </c>
      <c r="AB491" s="294" t="s">
        <v>521</v>
      </c>
      <c r="AC491" s="294" t="s">
        <v>521</v>
      </c>
      <c r="AD491" s="294" t="s">
        <v>521</v>
      </c>
      <c r="AE491" s="294" t="s">
        <v>521</v>
      </c>
      <c r="AF491" s="294" t="s">
        <v>521</v>
      </c>
      <c r="AG491" s="303" t="s">
        <v>195</v>
      </c>
      <c r="AH491" s="294" t="s">
        <v>523</v>
      </c>
      <c r="AI491" s="294" t="s">
        <v>521</v>
      </c>
      <c r="AJ491" s="294" t="s">
        <v>521</v>
      </c>
    </row>
    <row r="492" spans="1:36" x14ac:dyDescent="0.25">
      <c r="A492" s="331" t="s">
        <v>685</v>
      </c>
      <c r="B492" s="294" t="s">
        <v>521</v>
      </c>
      <c r="C492" s="294" t="s">
        <v>521</v>
      </c>
      <c r="D492" s="294" t="s">
        <v>521</v>
      </c>
      <c r="E492" s="294" t="s">
        <v>521</v>
      </c>
      <c r="F492" s="294" t="s">
        <v>521</v>
      </c>
      <c r="G492" s="294" t="s">
        <v>521</v>
      </c>
      <c r="H492" s="294">
        <v>5967.5</v>
      </c>
      <c r="I492" s="294" t="s">
        <v>521</v>
      </c>
      <c r="J492" s="294" t="s">
        <v>521</v>
      </c>
      <c r="K492" s="294" t="s">
        <v>521</v>
      </c>
      <c r="L492" s="294" t="s">
        <v>521</v>
      </c>
      <c r="M492" s="294" t="s">
        <v>521</v>
      </c>
      <c r="N492" s="294" t="s">
        <v>521</v>
      </c>
      <c r="O492" s="294" t="s">
        <v>521</v>
      </c>
      <c r="P492" s="294" t="s">
        <v>521</v>
      </c>
      <c r="Q492" s="294" t="s">
        <v>521</v>
      </c>
      <c r="R492" s="294" t="s">
        <v>521</v>
      </c>
      <c r="S492" s="294" t="s">
        <v>521</v>
      </c>
      <c r="T492" s="294" t="s">
        <v>521</v>
      </c>
      <c r="U492" s="294" t="s">
        <v>521</v>
      </c>
      <c r="V492" s="303" t="s">
        <v>195</v>
      </c>
      <c r="W492" s="294" t="s">
        <v>521</v>
      </c>
      <c r="X492" s="294" t="s">
        <v>521</v>
      </c>
      <c r="Y492" s="294" t="s">
        <v>521</v>
      </c>
      <c r="Z492" s="294" t="s">
        <v>521</v>
      </c>
      <c r="AA492" s="294" t="s">
        <v>521</v>
      </c>
      <c r="AB492" s="294" t="s">
        <v>521</v>
      </c>
      <c r="AC492" s="294" t="s">
        <v>521</v>
      </c>
      <c r="AD492" s="294" t="s">
        <v>521</v>
      </c>
      <c r="AE492" s="294" t="s">
        <v>521</v>
      </c>
      <c r="AF492" s="294" t="s">
        <v>521</v>
      </c>
      <c r="AG492" s="303" t="s">
        <v>195</v>
      </c>
      <c r="AH492" s="294" t="s">
        <v>595</v>
      </c>
      <c r="AI492" s="294" t="s">
        <v>521</v>
      </c>
      <c r="AJ492" s="294" t="s">
        <v>521</v>
      </c>
    </row>
    <row r="493" spans="1:36" x14ac:dyDescent="0.25">
      <c r="A493" s="331" t="s">
        <v>686</v>
      </c>
      <c r="B493" s="294" t="s">
        <v>521</v>
      </c>
      <c r="C493" s="294" t="s">
        <v>521</v>
      </c>
      <c r="D493" s="294" t="s">
        <v>521</v>
      </c>
      <c r="E493" s="294" t="s">
        <v>521</v>
      </c>
      <c r="F493" s="294" t="s">
        <v>521</v>
      </c>
      <c r="G493" s="294" t="s">
        <v>521</v>
      </c>
      <c r="H493" s="294" t="s">
        <v>521</v>
      </c>
      <c r="I493" s="294" t="s">
        <v>521</v>
      </c>
      <c r="J493" s="294" t="s">
        <v>521</v>
      </c>
      <c r="K493" s="294" t="s">
        <v>521</v>
      </c>
      <c r="L493" s="294" t="s">
        <v>521</v>
      </c>
      <c r="M493" s="294" t="s">
        <v>521</v>
      </c>
      <c r="N493" s="294" t="s">
        <v>521</v>
      </c>
      <c r="O493" s="294" t="s">
        <v>521</v>
      </c>
      <c r="P493" s="294" t="s">
        <v>521</v>
      </c>
      <c r="Q493" s="294" t="s">
        <v>521</v>
      </c>
      <c r="R493" s="294" t="s">
        <v>521</v>
      </c>
      <c r="S493" s="294" t="s">
        <v>521</v>
      </c>
      <c r="T493" s="294" t="s">
        <v>521</v>
      </c>
      <c r="U493" s="294" t="s">
        <v>521</v>
      </c>
      <c r="V493" s="303" t="s">
        <v>195</v>
      </c>
      <c r="W493" s="294" t="s">
        <v>521</v>
      </c>
      <c r="X493" s="294" t="s">
        <v>521</v>
      </c>
      <c r="Y493" s="294" t="s">
        <v>521</v>
      </c>
      <c r="Z493" s="294" t="s">
        <v>521</v>
      </c>
      <c r="AA493" s="294" t="s">
        <v>521</v>
      </c>
      <c r="AB493" s="294" t="s">
        <v>521</v>
      </c>
      <c r="AC493" s="294" t="s">
        <v>521</v>
      </c>
      <c r="AD493" s="294" t="s">
        <v>521</v>
      </c>
      <c r="AE493" s="294" t="s">
        <v>521</v>
      </c>
      <c r="AF493" s="294" t="s">
        <v>521</v>
      </c>
      <c r="AG493" s="303" t="s">
        <v>195</v>
      </c>
      <c r="AH493" s="294" t="s">
        <v>523</v>
      </c>
      <c r="AI493" s="294" t="s">
        <v>521</v>
      </c>
      <c r="AJ493" s="294" t="s">
        <v>521</v>
      </c>
    </row>
    <row r="494" spans="1:36" x14ac:dyDescent="0.25">
      <c r="A494" s="332" t="s">
        <v>687</v>
      </c>
      <c r="B494" s="294" t="s">
        <v>521</v>
      </c>
      <c r="C494" s="294" t="s">
        <v>521</v>
      </c>
      <c r="D494" s="294" t="s">
        <v>521</v>
      </c>
      <c r="E494" s="294" t="s">
        <v>521</v>
      </c>
      <c r="F494" s="294" t="s">
        <v>521</v>
      </c>
      <c r="G494" s="294" t="s">
        <v>521</v>
      </c>
      <c r="H494" s="294" t="s">
        <v>521</v>
      </c>
      <c r="I494" s="294" t="s">
        <v>521</v>
      </c>
      <c r="J494" s="294" t="s">
        <v>521</v>
      </c>
      <c r="K494" s="294" t="s">
        <v>521</v>
      </c>
      <c r="L494" s="294" t="s">
        <v>521</v>
      </c>
      <c r="M494" s="294" t="s">
        <v>521</v>
      </c>
      <c r="N494" s="294" t="s">
        <v>521</v>
      </c>
      <c r="O494" s="294" t="s">
        <v>521</v>
      </c>
      <c r="P494" s="294" t="s">
        <v>521</v>
      </c>
      <c r="Q494" s="294" t="s">
        <v>521</v>
      </c>
      <c r="R494" s="294" t="s">
        <v>521</v>
      </c>
      <c r="S494" s="294" t="s">
        <v>521</v>
      </c>
      <c r="T494" s="294" t="s">
        <v>521</v>
      </c>
      <c r="U494" s="294" t="s">
        <v>521</v>
      </c>
      <c r="V494" s="303" t="s">
        <v>195</v>
      </c>
      <c r="W494" s="294" t="s">
        <v>521</v>
      </c>
      <c r="X494" s="294" t="s">
        <v>521</v>
      </c>
      <c r="Y494" s="294" t="s">
        <v>521</v>
      </c>
      <c r="Z494" s="294" t="s">
        <v>521</v>
      </c>
      <c r="AA494" s="294" t="s">
        <v>521</v>
      </c>
      <c r="AB494" s="294" t="s">
        <v>521</v>
      </c>
      <c r="AC494" s="294" t="s">
        <v>521</v>
      </c>
      <c r="AD494" s="294" t="s">
        <v>521</v>
      </c>
      <c r="AE494" s="294" t="s">
        <v>521</v>
      </c>
      <c r="AF494" s="294" t="s">
        <v>521</v>
      </c>
      <c r="AG494" s="303" t="s">
        <v>195</v>
      </c>
      <c r="AH494" s="294">
        <v>7313.5339055999993</v>
      </c>
      <c r="AI494" s="294" t="s">
        <v>521</v>
      </c>
      <c r="AJ494" s="294" t="s">
        <v>521</v>
      </c>
    </row>
    <row r="495" spans="1:36" x14ac:dyDescent="0.25">
      <c r="A495" s="333" t="s">
        <v>688</v>
      </c>
      <c r="B495" s="294" t="s">
        <v>521</v>
      </c>
      <c r="C495" s="294" t="s">
        <v>521</v>
      </c>
      <c r="D495" s="294" t="s">
        <v>521</v>
      </c>
      <c r="E495" s="294" t="s">
        <v>521</v>
      </c>
      <c r="F495" s="294" t="s">
        <v>521</v>
      </c>
      <c r="G495" s="294" t="s">
        <v>521</v>
      </c>
      <c r="H495" s="294" t="s">
        <v>521</v>
      </c>
      <c r="I495" s="294" t="s">
        <v>521</v>
      </c>
      <c r="J495" s="294" t="s">
        <v>521</v>
      </c>
      <c r="K495" s="294" t="s">
        <v>521</v>
      </c>
      <c r="L495" s="294" t="s">
        <v>521</v>
      </c>
      <c r="M495" s="294" t="s">
        <v>521</v>
      </c>
      <c r="N495" s="294" t="s">
        <v>521</v>
      </c>
      <c r="O495" s="294" t="s">
        <v>521</v>
      </c>
      <c r="P495" s="294" t="s">
        <v>521</v>
      </c>
      <c r="Q495" s="294" t="s">
        <v>521</v>
      </c>
      <c r="R495" s="294" t="s">
        <v>521</v>
      </c>
      <c r="S495" s="294" t="s">
        <v>521</v>
      </c>
      <c r="T495" s="294" t="s">
        <v>521</v>
      </c>
      <c r="U495" s="294" t="s">
        <v>521</v>
      </c>
      <c r="V495" s="303" t="s">
        <v>195</v>
      </c>
      <c r="W495" s="294" t="s">
        <v>521</v>
      </c>
      <c r="X495" s="294" t="s">
        <v>521</v>
      </c>
      <c r="Y495" s="294" t="s">
        <v>521</v>
      </c>
      <c r="Z495" s="294" t="s">
        <v>521</v>
      </c>
      <c r="AA495" s="294" t="s">
        <v>521</v>
      </c>
      <c r="AB495" s="294" t="s">
        <v>521</v>
      </c>
      <c r="AC495" s="294" t="s">
        <v>521</v>
      </c>
      <c r="AD495" s="294" t="s">
        <v>521</v>
      </c>
      <c r="AE495" s="294" t="s">
        <v>521</v>
      </c>
      <c r="AF495" s="294" t="s">
        <v>521</v>
      </c>
      <c r="AG495" s="303" t="s">
        <v>195</v>
      </c>
      <c r="AH495" s="294" t="s">
        <v>521</v>
      </c>
      <c r="AI495" s="294">
        <v>366.24329245063001</v>
      </c>
      <c r="AJ495" s="294" t="s">
        <v>521</v>
      </c>
    </row>
    <row r="496" spans="1:36" x14ac:dyDescent="0.25">
      <c r="A496" s="331" t="s">
        <v>689</v>
      </c>
      <c r="B496" s="294" t="s">
        <v>521</v>
      </c>
      <c r="C496" s="294" t="s">
        <v>521</v>
      </c>
      <c r="D496" s="294" t="s">
        <v>521</v>
      </c>
      <c r="E496" s="294" t="s">
        <v>521</v>
      </c>
      <c r="F496" s="294" t="s">
        <v>521</v>
      </c>
      <c r="G496" s="294" t="s">
        <v>521</v>
      </c>
      <c r="H496" s="294" t="s">
        <v>521</v>
      </c>
      <c r="I496" s="294" t="s">
        <v>521</v>
      </c>
      <c r="J496" s="294" t="s">
        <v>521</v>
      </c>
      <c r="K496" s="294" t="s">
        <v>521</v>
      </c>
      <c r="L496" s="294" t="s">
        <v>521</v>
      </c>
      <c r="M496" s="294" t="s">
        <v>521</v>
      </c>
      <c r="N496" s="294" t="s">
        <v>521</v>
      </c>
      <c r="O496" s="294" t="s">
        <v>521</v>
      </c>
      <c r="P496" s="294" t="s">
        <v>521</v>
      </c>
      <c r="Q496" s="294" t="s">
        <v>521</v>
      </c>
      <c r="R496" s="294" t="s">
        <v>521</v>
      </c>
      <c r="S496" s="294" t="s">
        <v>521</v>
      </c>
      <c r="T496" s="294" t="s">
        <v>521</v>
      </c>
      <c r="U496" s="294" t="s">
        <v>521</v>
      </c>
      <c r="V496" s="303" t="s">
        <v>195</v>
      </c>
      <c r="W496" s="294" t="s">
        <v>521</v>
      </c>
      <c r="X496" s="294" t="s">
        <v>521</v>
      </c>
      <c r="Y496" s="294" t="s">
        <v>521</v>
      </c>
      <c r="Z496" s="294" t="s">
        <v>521</v>
      </c>
      <c r="AA496" s="294" t="s">
        <v>521</v>
      </c>
      <c r="AB496" s="294" t="s">
        <v>521</v>
      </c>
      <c r="AC496" s="294" t="s">
        <v>521</v>
      </c>
      <c r="AD496" s="294" t="s">
        <v>521</v>
      </c>
      <c r="AE496" s="294" t="s">
        <v>521</v>
      </c>
      <c r="AF496" s="294" t="s">
        <v>521</v>
      </c>
      <c r="AG496" s="303" t="s">
        <v>195</v>
      </c>
      <c r="AH496" s="294" t="s">
        <v>521</v>
      </c>
      <c r="AI496" s="294">
        <v>366.24329245062688</v>
      </c>
      <c r="AJ496" s="294" t="s">
        <v>521</v>
      </c>
    </row>
    <row r="497" spans="1:36" x14ac:dyDescent="0.25">
      <c r="A497" s="331" t="s">
        <v>3411</v>
      </c>
      <c r="B497" s="303" t="s">
        <v>195</v>
      </c>
      <c r="C497" s="303" t="s">
        <v>195</v>
      </c>
      <c r="D497" s="303" t="s">
        <v>195</v>
      </c>
      <c r="E497" s="303" t="s">
        <v>195</v>
      </c>
      <c r="F497" s="303" t="s">
        <v>195</v>
      </c>
      <c r="G497" s="303" t="s">
        <v>195</v>
      </c>
      <c r="H497" s="303" t="s">
        <v>195</v>
      </c>
      <c r="I497" s="303" t="s">
        <v>195</v>
      </c>
      <c r="J497" s="303" t="s">
        <v>195</v>
      </c>
      <c r="K497" s="303" t="s">
        <v>195</v>
      </c>
      <c r="L497" s="303" t="s">
        <v>195</v>
      </c>
      <c r="M497" s="303" t="s">
        <v>195</v>
      </c>
      <c r="N497" s="303" t="s">
        <v>195</v>
      </c>
      <c r="O497" s="303" t="s">
        <v>195</v>
      </c>
      <c r="P497" s="303" t="s">
        <v>195</v>
      </c>
      <c r="Q497" s="303" t="s">
        <v>195</v>
      </c>
      <c r="R497" s="303" t="s">
        <v>195</v>
      </c>
      <c r="S497" s="303" t="s">
        <v>195</v>
      </c>
      <c r="T497" s="303" t="s">
        <v>195</v>
      </c>
      <c r="U497" s="303" t="s">
        <v>195</v>
      </c>
      <c r="V497" s="303" t="s">
        <v>195</v>
      </c>
      <c r="W497" s="294" t="s">
        <v>521</v>
      </c>
      <c r="X497" s="294" t="s">
        <v>521</v>
      </c>
      <c r="Y497" s="294" t="s">
        <v>521</v>
      </c>
      <c r="Z497" s="294" t="s">
        <v>521</v>
      </c>
      <c r="AA497" s="294" t="s">
        <v>521</v>
      </c>
      <c r="AB497" s="294" t="s">
        <v>521</v>
      </c>
      <c r="AC497" s="294" t="s">
        <v>521</v>
      </c>
      <c r="AD497" s="294" t="s">
        <v>521</v>
      </c>
      <c r="AE497" s="294" t="s">
        <v>521</v>
      </c>
      <c r="AF497" s="294" t="s">
        <v>521</v>
      </c>
      <c r="AG497" s="303" t="s">
        <v>195</v>
      </c>
      <c r="AH497" s="303" t="s">
        <v>195</v>
      </c>
      <c r="AI497" s="294" t="s">
        <v>548</v>
      </c>
      <c r="AJ497" s="303" t="s">
        <v>195</v>
      </c>
    </row>
    <row r="498" spans="1:36" x14ac:dyDescent="0.25">
      <c r="A498" s="331" t="s">
        <v>690</v>
      </c>
      <c r="B498" s="294" t="s">
        <v>521</v>
      </c>
      <c r="C498" s="294" t="s">
        <v>521</v>
      </c>
      <c r="D498" s="294" t="s">
        <v>521</v>
      </c>
      <c r="E498" s="294" t="s">
        <v>521</v>
      </c>
      <c r="F498" s="294" t="s">
        <v>521</v>
      </c>
      <c r="G498" s="294" t="s">
        <v>521</v>
      </c>
      <c r="H498" s="294" t="s">
        <v>521</v>
      </c>
      <c r="I498" s="294" t="s">
        <v>521</v>
      </c>
      <c r="J498" s="294" t="s">
        <v>521</v>
      </c>
      <c r="K498" s="294" t="s">
        <v>521</v>
      </c>
      <c r="L498" s="294" t="s">
        <v>521</v>
      </c>
      <c r="M498" s="294" t="s">
        <v>521</v>
      </c>
      <c r="N498" s="294" t="s">
        <v>521</v>
      </c>
      <c r="O498" s="294" t="s">
        <v>521</v>
      </c>
      <c r="P498" s="294" t="s">
        <v>521</v>
      </c>
      <c r="Q498" s="294" t="s">
        <v>521</v>
      </c>
      <c r="R498" s="294" t="s">
        <v>521</v>
      </c>
      <c r="S498" s="294" t="s">
        <v>521</v>
      </c>
      <c r="T498" s="294" t="s">
        <v>521</v>
      </c>
      <c r="U498" s="294" t="s">
        <v>521</v>
      </c>
      <c r="V498" s="303" t="s">
        <v>195</v>
      </c>
      <c r="W498" s="294" t="s">
        <v>521</v>
      </c>
      <c r="X498" s="294" t="s">
        <v>521</v>
      </c>
      <c r="Y498" s="294" t="s">
        <v>521</v>
      </c>
      <c r="Z498" s="294" t="s">
        <v>521</v>
      </c>
      <c r="AA498" s="294" t="s">
        <v>521</v>
      </c>
      <c r="AB498" s="294" t="s">
        <v>521</v>
      </c>
      <c r="AC498" s="294" t="s">
        <v>521</v>
      </c>
      <c r="AD498" s="294" t="s">
        <v>521</v>
      </c>
      <c r="AE498" s="294" t="s">
        <v>521</v>
      </c>
      <c r="AF498" s="294" t="s">
        <v>521</v>
      </c>
      <c r="AG498" s="303" t="s">
        <v>195</v>
      </c>
      <c r="AH498" s="294" t="s">
        <v>521</v>
      </c>
      <c r="AI498" s="294" t="s">
        <v>521</v>
      </c>
      <c r="AJ498" s="294" t="s">
        <v>521</v>
      </c>
    </row>
    <row r="499" spans="1:36" x14ac:dyDescent="0.25">
      <c r="A499" s="259" t="s">
        <v>739</v>
      </c>
      <c r="B499" s="294" t="s">
        <v>555</v>
      </c>
      <c r="C499" s="294" t="s">
        <v>521</v>
      </c>
      <c r="D499" s="294" t="s">
        <v>521</v>
      </c>
      <c r="E499" s="294" t="s">
        <v>521</v>
      </c>
      <c r="F499" s="294" t="s">
        <v>521</v>
      </c>
      <c r="G499" s="294" t="s">
        <v>521</v>
      </c>
      <c r="H499" s="294" t="s">
        <v>521</v>
      </c>
      <c r="I499" s="294" t="s">
        <v>521</v>
      </c>
      <c r="J499" s="294" t="s">
        <v>521</v>
      </c>
      <c r="K499" s="294" t="s">
        <v>521</v>
      </c>
      <c r="L499" s="294" t="s">
        <v>521</v>
      </c>
      <c r="M499" s="294" t="s">
        <v>521</v>
      </c>
      <c r="N499" s="294" t="s">
        <v>521</v>
      </c>
      <c r="O499" s="294" t="s">
        <v>521</v>
      </c>
      <c r="P499" s="294" t="s">
        <v>521</v>
      </c>
      <c r="Q499" s="294" t="s">
        <v>521</v>
      </c>
      <c r="R499" s="294" t="s">
        <v>521</v>
      </c>
      <c r="S499" s="294" t="s">
        <v>521</v>
      </c>
      <c r="T499" s="294" t="s">
        <v>521</v>
      </c>
      <c r="U499" s="294" t="s">
        <v>521</v>
      </c>
      <c r="V499" s="303" t="s">
        <v>195</v>
      </c>
      <c r="W499" s="294" t="s">
        <v>555</v>
      </c>
      <c r="X499" s="294" t="s">
        <v>555</v>
      </c>
      <c r="Y499" s="294" t="s">
        <v>555</v>
      </c>
      <c r="Z499" s="294" t="s">
        <v>521</v>
      </c>
      <c r="AA499" s="294" t="s">
        <v>555</v>
      </c>
      <c r="AB499" s="294" t="s">
        <v>521</v>
      </c>
      <c r="AC499" s="294" t="s">
        <v>521</v>
      </c>
      <c r="AD499" s="294" t="s">
        <v>521</v>
      </c>
      <c r="AE499" s="294" t="s">
        <v>521</v>
      </c>
      <c r="AF499" s="294" t="s">
        <v>521</v>
      </c>
      <c r="AG499" s="303" t="s">
        <v>195</v>
      </c>
      <c r="AH499" s="294" t="s">
        <v>521</v>
      </c>
      <c r="AI499" s="294" t="s">
        <v>555</v>
      </c>
      <c r="AJ499" s="294" t="s">
        <v>555</v>
      </c>
    </row>
    <row r="500" spans="1:36" x14ac:dyDescent="0.25">
      <c r="A500" s="336" t="s">
        <v>740</v>
      </c>
      <c r="B500" s="294" t="s">
        <v>555</v>
      </c>
      <c r="C500" s="294" t="s">
        <v>521</v>
      </c>
      <c r="D500" s="294" t="s">
        <v>521</v>
      </c>
      <c r="E500" s="294" t="s">
        <v>521</v>
      </c>
      <c r="F500" s="294" t="s">
        <v>521</v>
      </c>
      <c r="G500" s="294" t="s">
        <v>521</v>
      </c>
      <c r="H500" s="294" t="s">
        <v>521</v>
      </c>
      <c r="I500" s="294" t="s">
        <v>521</v>
      </c>
      <c r="J500" s="294" t="s">
        <v>521</v>
      </c>
      <c r="K500" s="294" t="s">
        <v>521</v>
      </c>
      <c r="L500" s="294" t="s">
        <v>521</v>
      </c>
      <c r="M500" s="294" t="s">
        <v>521</v>
      </c>
      <c r="N500" s="294" t="s">
        <v>521</v>
      </c>
      <c r="O500" s="294" t="s">
        <v>521</v>
      </c>
      <c r="P500" s="294" t="s">
        <v>521</v>
      </c>
      <c r="Q500" s="294" t="s">
        <v>521</v>
      </c>
      <c r="R500" s="294" t="s">
        <v>521</v>
      </c>
      <c r="S500" s="294" t="s">
        <v>521</v>
      </c>
      <c r="T500" s="294" t="s">
        <v>521</v>
      </c>
      <c r="U500" s="294" t="s">
        <v>521</v>
      </c>
      <c r="V500" s="303" t="s">
        <v>195</v>
      </c>
      <c r="W500" s="294" t="s">
        <v>555</v>
      </c>
      <c r="X500" s="294" t="s">
        <v>555</v>
      </c>
      <c r="Y500" s="294" t="s">
        <v>555</v>
      </c>
      <c r="Z500" s="294" t="s">
        <v>521</v>
      </c>
      <c r="AA500" s="294" t="s">
        <v>555</v>
      </c>
      <c r="AB500" s="294" t="s">
        <v>521</v>
      </c>
      <c r="AC500" s="294" t="s">
        <v>521</v>
      </c>
      <c r="AD500" s="294" t="s">
        <v>521</v>
      </c>
      <c r="AE500" s="294" t="s">
        <v>521</v>
      </c>
      <c r="AF500" s="294" t="s">
        <v>521</v>
      </c>
      <c r="AG500" s="303" t="s">
        <v>195</v>
      </c>
      <c r="AH500" s="294" t="s">
        <v>521</v>
      </c>
      <c r="AI500" s="294" t="s">
        <v>555</v>
      </c>
      <c r="AJ500" s="294" t="s">
        <v>555</v>
      </c>
    </row>
    <row r="501" spans="1:36" ht="15.75" customHeight="1" thickBot="1" x14ac:dyDescent="0.3">
      <c r="A501" s="260" t="s">
        <v>741</v>
      </c>
      <c r="B501" s="380" t="s">
        <v>728</v>
      </c>
      <c r="C501" s="394"/>
      <c r="D501" s="394"/>
      <c r="E501" s="394"/>
      <c r="F501" s="394"/>
      <c r="G501" s="394"/>
      <c r="H501" s="394"/>
      <c r="I501" s="394"/>
      <c r="J501" s="394"/>
      <c r="K501" s="394"/>
      <c r="L501" s="394"/>
      <c r="M501" s="394"/>
      <c r="N501" s="394"/>
      <c r="O501" s="394"/>
      <c r="P501" s="394"/>
      <c r="Q501" s="394"/>
      <c r="R501" s="394"/>
      <c r="S501" s="394"/>
      <c r="T501" s="394"/>
      <c r="U501" s="394"/>
      <c r="V501" s="394"/>
      <c r="W501" s="394"/>
      <c r="X501" s="394"/>
      <c r="Y501" s="394"/>
      <c r="Z501" s="394"/>
      <c r="AA501" s="394"/>
      <c r="AB501" s="394"/>
      <c r="AC501" s="394"/>
      <c r="AD501" s="394"/>
      <c r="AE501" s="394"/>
      <c r="AF501" s="394"/>
      <c r="AG501" s="394"/>
      <c r="AH501" s="394"/>
      <c r="AI501" s="394"/>
      <c r="AJ501" s="395"/>
    </row>
    <row r="502" spans="1:36" ht="15.75" thickTop="1" x14ac:dyDescent="0.25">
      <c r="A502" s="257" t="s">
        <v>742</v>
      </c>
      <c r="B502" s="294">
        <v>20255.686821310028</v>
      </c>
      <c r="C502" s="294">
        <v>268.19052749999997</v>
      </c>
      <c r="D502" s="294" t="s">
        <v>826</v>
      </c>
      <c r="E502" s="294" t="s">
        <v>826</v>
      </c>
      <c r="F502" s="294">
        <v>9031.5481900000013</v>
      </c>
      <c r="G502" s="294" t="s">
        <v>546</v>
      </c>
      <c r="H502" s="294">
        <v>80154.753393000006</v>
      </c>
      <c r="I502" s="294" t="s">
        <v>546</v>
      </c>
      <c r="J502" s="294">
        <v>9356.369772</v>
      </c>
      <c r="K502" s="294" t="s">
        <v>546</v>
      </c>
      <c r="L502" s="294" t="s">
        <v>826</v>
      </c>
      <c r="M502" s="294" t="s">
        <v>546</v>
      </c>
      <c r="N502" s="294" t="s">
        <v>546</v>
      </c>
      <c r="O502" s="294" t="s">
        <v>546</v>
      </c>
      <c r="P502" s="294" t="s">
        <v>546</v>
      </c>
      <c r="Q502" s="294">
        <v>1154.9313</v>
      </c>
      <c r="R502" s="294" t="s">
        <v>546</v>
      </c>
      <c r="S502" s="294" t="s">
        <v>826</v>
      </c>
      <c r="T502" s="294" t="s">
        <v>826</v>
      </c>
      <c r="U502" s="294">
        <v>1.84005186808937</v>
      </c>
      <c r="V502" s="303" t="s">
        <v>195</v>
      </c>
      <c r="W502" s="294">
        <v>3985.2978501399257</v>
      </c>
      <c r="X502" s="294">
        <v>2522.7156316579408</v>
      </c>
      <c r="Y502" s="294">
        <v>79.222245606505325</v>
      </c>
      <c r="Z502" s="294" t="s">
        <v>546</v>
      </c>
      <c r="AA502" s="294">
        <v>117.63778721389281</v>
      </c>
      <c r="AB502" s="294" t="s">
        <v>546</v>
      </c>
      <c r="AC502" s="294" t="s">
        <v>826</v>
      </c>
      <c r="AD502" s="294" t="s">
        <v>546</v>
      </c>
      <c r="AE502" s="294" t="s">
        <v>546</v>
      </c>
      <c r="AF502" s="294">
        <v>2.4884645670558498</v>
      </c>
      <c r="AG502" s="303" t="s">
        <v>195</v>
      </c>
      <c r="AH502" s="294">
        <v>7332.5098355411983</v>
      </c>
      <c r="AI502" s="294">
        <v>11803.055759120232</v>
      </c>
      <c r="AJ502" s="294">
        <v>490.71858044203998</v>
      </c>
    </row>
    <row r="503" spans="1:36" x14ac:dyDescent="0.25">
      <c r="A503" s="258" t="s">
        <v>743</v>
      </c>
      <c r="B503" s="294">
        <v>20040.325102040817</v>
      </c>
      <c r="C503" s="294" t="s">
        <v>521</v>
      </c>
      <c r="D503" s="294" t="s">
        <v>521</v>
      </c>
      <c r="E503" s="294" t="s">
        <v>521</v>
      </c>
      <c r="F503" s="294" t="s">
        <v>521</v>
      </c>
      <c r="G503" s="294" t="s">
        <v>521</v>
      </c>
      <c r="H503" s="294" t="s">
        <v>521</v>
      </c>
      <c r="I503" s="294" t="s">
        <v>521</v>
      </c>
      <c r="J503" s="294" t="s">
        <v>521</v>
      </c>
      <c r="K503" s="294" t="s">
        <v>521</v>
      </c>
      <c r="L503" s="294" t="s">
        <v>521</v>
      </c>
      <c r="M503" s="294" t="s">
        <v>521</v>
      </c>
      <c r="N503" s="294" t="s">
        <v>521</v>
      </c>
      <c r="O503" s="294" t="s">
        <v>521</v>
      </c>
      <c r="P503" s="294" t="s">
        <v>521</v>
      </c>
      <c r="Q503" s="294" t="s">
        <v>521</v>
      </c>
      <c r="R503" s="294" t="s">
        <v>521</v>
      </c>
      <c r="S503" s="294" t="s">
        <v>521</v>
      </c>
      <c r="T503" s="294" t="s">
        <v>521</v>
      </c>
      <c r="U503" s="294" t="s">
        <v>521</v>
      </c>
      <c r="V503" s="303" t="s">
        <v>195</v>
      </c>
      <c r="W503" s="294" t="s">
        <v>521</v>
      </c>
      <c r="X503" s="294" t="s">
        <v>521</v>
      </c>
      <c r="Y503" s="294" t="s">
        <v>521</v>
      </c>
      <c r="Z503" s="294" t="s">
        <v>521</v>
      </c>
      <c r="AA503" s="294" t="s">
        <v>521</v>
      </c>
      <c r="AB503" s="294" t="s">
        <v>521</v>
      </c>
      <c r="AC503" s="294" t="s">
        <v>521</v>
      </c>
      <c r="AD503" s="294" t="s">
        <v>521</v>
      </c>
      <c r="AE503" s="294" t="s">
        <v>521</v>
      </c>
      <c r="AF503" s="294" t="s">
        <v>521</v>
      </c>
      <c r="AG503" s="303" t="s">
        <v>195</v>
      </c>
      <c r="AH503" s="294" t="s">
        <v>521</v>
      </c>
      <c r="AI503" s="294" t="s">
        <v>521</v>
      </c>
      <c r="AJ503" s="294" t="s">
        <v>521</v>
      </c>
    </row>
    <row r="504" spans="1:36" x14ac:dyDescent="0.25">
      <c r="A504" s="337" t="s">
        <v>744</v>
      </c>
      <c r="B504" s="294" t="s">
        <v>521</v>
      </c>
      <c r="C504" s="294" t="s">
        <v>521</v>
      </c>
      <c r="D504" s="294" t="s">
        <v>521</v>
      </c>
      <c r="E504" s="294" t="s">
        <v>521</v>
      </c>
      <c r="F504" s="294" t="s">
        <v>521</v>
      </c>
      <c r="G504" s="294" t="s">
        <v>521</v>
      </c>
      <c r="H504" s="294" t="s">
        <v>583</v>
      </c>
      <c r="I504" s="294" t="s">
        <v>521</v>
      </c>
      <c r="J504" s="294" t="s">
        <v>521</v>
      </c>
      <c r="K504" s="294" t="s">
        <v>521</v>
      </c>
      <c r="L504" s="294" t="s">
        <v>521</v>
      </c>
      <c r="M504" s="294" t="s">
        <v>521</v>
      </c>
      <c r="N504" s="294" t="s">
        <v>521</v>
      </c>
      <c r="O504" s="294" t="s">
        <v>521</v>
      </c>
      <c r="P504" s="294" t="s">
        <v>521</v>
      </c>
      <c r="Q504" s="294" t="s">
        <v>521</v>
      </c>
      <c r="R504" s="294" t="s">
        <v>521</v>
      </c>
      <c r="S504" s="294" t="s">
        <v>521</v>
      </c>
      <c r="T504" s="294" t="s">
        <v>521</v>
      </c>
      <c r="U504" s="294" t="s">
        <v>521</v>
      </c>
      <c r="V504" s="303" t="s">
        <v>195</v>
      </c>
      <c r="W504" s="294">
        <v>2889.5115971792543</v>
      </c>
      <c r="X504" s="294">
        <v>550.24258844079532</v>
      </c>
      <c r="Y504" s="294" t="s">
        <v>521</v>
      </c>
      <c r="Z504" s="294" t="s">
        <v>521</v>
      </c>
      <c r="AA504" s="294" t="s">
        <v>521</v>
      </c>
      <c r="AB504" s="294" t="s">
        <v>521</v>
      </c>
      <c r="AC504" s="294" t="s">
        <v>521</v>
      </c>
      <c r="AD504" s="294" t="s">
        <v>521</v>
      </c>
      <c r="AE504" s="294" t="s">
        <v>521</v>
      </c>
      <c r="AF504" s="294" t="s">
        <v>521</v>
      </c>
      <c r="AG504" s="303" t="s">
        <v>195</v>
      </c>
      <c r="AH504" s="294" t="s">
        <v>521</v>
      </c>
      <c r="AI504" s="294">
        <v>2745.5373405254281</v>
      </c>
      <c r="AJ504" s="294" t="s">
        <v>521</v>
      </c>
    </row>
    <row r="505" spans="1:36" x14ac:dyDescent="0.25">
      <c r="A505" s="333" t="s">
        <v>745</v>
      </c>
      <c r="B505" s="294">
        <v>202.33771926921244</v>
      </c>
      <c r="C505" s="294" t="s">
        <v>619</v>
      </c>
      <c r="D505" s="294" t="s">
        <v>3265</v>
      </c>
      <c r="E505" s="294" t="s">
        <v>3265</v>
      </c>
      <c r="F505" s="294" t="s">
        <v>3265</v>
      </c>
      <c r="G505" s="294" t="s">
        <v>620</v>
      </c>
      <c r="H505" s="294" t="s">
        <v>619</v>
      </c>
      <c r="I505" s="294" t="s">
        <v>620</v>
      </c>
      <c r="J505" s="294" t="s">
        <v>3265</v>
      </c>
      <c r="K505" s="294" t="s">
        <v>620</v>
      </c>
      <c r="L505" s="294" t="s">
        <v>3265</v>
      </c>
      <c r="M505" s="294" t="s">
        <v>620</v>
      </c>
      <c r="N505" s="294" t="s">
        <v>620</v>
      </c>
      <c r="O505" s="294" t="s">
        <v>620</v>
      </c>
      <c r="P505" s="294" t="s">
        <v>620</v>
      </c>
      <c r="Q505" s="294" t="s">
        <v>3265</v>
      </c>
      <c r="R505" s="294" t="s">
        <v>620</v>
      </c>
      <c r="S505" s="294" t="s">
        <v>3265</v>
      </c>
      <c r="T505" s="294" t="s">
        <v>3265</v>
      </c>
      <c r="U505" s="294">
        <v>1.84005186808937</v>
      </c>
      <c r="V505" s="303" t="s">
        <v>195</v>
      </c>
      <c r="W505" s="294">
        <v>1080.1253649606713</v>
      </c>
      <c r="X505" s="294">
        <v>1972.4730432171457</v>
      </c>
      <c r="Y505" s="294">
        <v>79.222245606505325</v>
      </c>
      <c r="Z505" s="294" t="s">
        <v>620</v>
      </c>
      <c r="AA505" s="294">
        <v>117.63778721389281</v>
      </c>
      <c r="AB505" s="294" t="s">
        <v>620</v>
      </c>
      <c r="AC505" s="294" t="s">
        <v>3265</v>
      </c>
      <c r="AD505" s="294" t="s">
        <v>620</v>
      </c>
      <c r="AE505" s="294" t="s">
        <v>620</v>
      </c>
      <c r="AF505" s="294">
        <v>2.4884645670558498</v>
      </c>
      <c r="AG505" s="303" t="s">
        <v>195</v>
      </c>
      <c r="AH505" s="294">
        <v>18.975929941198739</v>
      </c>
      <c r="AI505" s="294">
        <v>707.17135072055373</v>
      </c>
      <c r="AJ505" s="294">
        <v>490.71858044210865</v>
      </c>
    </row>
    <row r="506" spans="1:36" x14ac:dyDescent="0.25">
      <c r="A506" s="338" t="s">
        <v>3413</v>
      </c>
      <c r="B506" s="294">
        <v>13.023999999999999</v>
      </c>
      <c r="C506" s="294">
        <v>268.19052749999997</v>
      </c>
      <c r="D506" s="294" t="s">
        <v>521</v>
      </c>
      <c r="E506" s="294" t="s">
        <v>521</v>
      </c>
      <c r="F506" s="294">
        <v>9031.5481900000013</v>
      </c>
      <c r="G506" s="294" t="s">
        <v>521</v>
      </c>
      <c r="H506" s="294">
        <v>80154.753393000006</v>
      </c>
      <c r="I506" s="294" t="s">
        <v>521</v>
      </c>
      <c r="J506" s="294">
        <v>9356.369772</v>
      </c>
      <c r="K506" s="294" t="s">
        <v>521</v>
      </c>
      <c r="L506" s="294" t="s">
        <v>521</v>
      </c>
      <c r="M506" s="294" t="s">
        <v>521</v>
      </c>
      <c r="N506" s="294" t="s">
        <v>521</v>
      </c>
      <c r="O506" s="294" t="s">
        <v>521</v>
      </c>
      <c r="P506" s="294" t="s">
        <v>521</v>
      </c>
      <c r="Q506" s="294">
        <v>1154.9313</v>
      </c>
      <c r="R506" s="294" t="s">
        <v>521</v>
      </c>
      <c r="S506" s="294" t="s">
        <v>521</v>
      </c>
      <c r="T506" s="294" t="s">
        <v>521</v>
      </c>
      <c r="U506" s="294" t="s">
        <v>521</v>
      </c>
      <c r="V506" s="303" t="s">
        <v>195</v>
      </c>
      <c r="W506" s="294">
        <v>15.660888</v>
      </c>
      <c r="X506" s="294" t="s">
        <v>521</v>
      </c>
      <c r="Y506" s="294" t="s">
        <v>521</v>
      </c>
      <c r="Z506" s="294" t="s">
        <v>521</v>
      </c>
      <c r="AA506" s="294" t="s">
        <v>521</v>
      </c>
      <c r="AB506" s="294" t="s">
        <v>521</v>
      </c>
      <c r="AC506" s="294" t="s">
        <v>521</v>
      </c>
      <c r="AD506" s="294" t="s">
        <v>521</v>
      </c>
      <c r="AE506" s="294" t="s">
        <v>521</v>
      </c>
      <c r="AF506" s="294" t="s">
        <v>521</v>
      </c>
      <c r="AG506" s="303" t="s">
        <v>195</v>
      </c>
      <c r="AH506" s="294">
        <v>7313.5339055999993</v>
      </c>
      <c r="AI506" s="294" t="s">
        <v>521</v>
      </c>
      <c r="AJ506" s="294" t="s">
        <v>521</v>
      </c>
    </row>
    <row r="507" spans="1:36" x14ac:dyDescent="0.25">
      <c r="A507" s="333" t="s">
        <v>746</v>
      </c>
      <c r="B507" s="294" t="s">
        <v>521</v>
      </c>
      <c r="C507" s="294" t="s">
        <v>521</v>
      </c>
      <c r="D507" s="294" t="s">
        <v>521</v>
      </c>
      <c r="E507" s="294" t="s">
        <v>521</v>
      </c>
      <c r="F507" s="294" t="s">
        <v>521</v>
      </c>
      <c r="G507" s="294" t="s">
        <v>521</v>
      </c>
      <c r="H507" s="294" t="s">
        <v>521</v>
      </c>
      <c r="I507" s="294" t="s">
        <v>521</v>
      </c>
      <c r="J507" s="294" t="s">
        <v>521</v>
      </c>
      <c r="K507" s="294" t="s">
        <v>521</v>
      </c>
      <c r="L507" s="294" t="s">
        <v>521</v>
      </c>
      <c r="M507" s="294" t="s">
        <v>521</v>
      </c>
      <c r="N507" s="294" t="s">
        <v>521</v>
      </c>
      <c r="O507" s="294" t="s">
        <v>521</v>
      </c>
      <c r="P507" s="294" t="s">
        <v>521</v>
      </c>
      <c r="Q507" s="294" t="s">
        <v>521</v>
      </c>
      <c r="R507" s="294" t="s">
        <v>521</v>
      </c>
      <c r="S507" s="294" t="s">
        <v>521</v>
      </c>
      <c r="T507" s="294" t="s">
        <v>521</v>
      </c>
      <c r="U507" s="294" t="s">
        <v>521</v>
      </c>
      <c r="V507" s="303" t="s">
        <v>195</v>
      </c>
      <c r="W507" s="294" t="s">
        <v>521</v>
      </c>
      <c r="X507" s="294" t="s">
        <v>521</v>
      </c>
      <c r="Y507" s="294" t="s">
        <v>521</v>
      </c>
      <c r="Z507" s="294" t="s">
        <v>521</v>
      </c>
      <c r="AA507" s="294" t="s">
        <v>521</v>
      </c>
      <c r="AB507" s="294" t="s">
        <v>521</v>
      </c>
      <c r="AC507" s="294" t="s">
        <v>521</v>
      </c>
      <c r="AD507" s="294" t="s">
        <v>521</v>
      </c>
      <c r="AE507" s="294" t="s">
        <v>521</v>
      </c>
      <c r="AF507" s="294" t="s">
        <v>521</v>
      </c>
      <c r="AG507" s="303" t="s">
        <v>195</v>
      </c>
      <c r="AH507" s="294" t="s">
        <v>521</v>
      </c>
      <c r="AI507" s="294">
        <v>8350.3470678743633</v>
      </c>
      <c r="AJ507" s="294" t="s">
        <v>521</v>
      </c>
    </row>
    <row r="508" spans="1:36" x14ac:dyDescent="0.25">
      <c r="A508" s="244" t="s">
        <v>747</v>
      </c>
      <c r="B508" s="294" t="s">
        <v>555</v>
      </c>
      <c r="C508" s="294" t="s">
        <v>521</v>
      </c>
      <c r="D508" s="294" t="s">
        <v>521</v>
      </c>
      <c r="E508" s="294" t="s">
        <v>521</v>
      </c>
      <c r="F508" s="294" t="s">
        <v>521</v>
      </c>
      <c r="G508" s="294" t="s">
        <v>521</v>
      </c>
      <c r="H508" s="294" t="s">
        <v>521</v>
      </c>
      <c r="I508" s="294" t="s">
        <v>521</v>
      </c>
      <c r="J508" s="294" t="s">
        <v>521</v>
      </c>
      <c r="K508" s="294" t="s">
        <v>521</v>
      </c>
      <c r="L508" s="294" t="s">
        <v>521</v>
      </c>
      <c r="M508" s="294" t="s">
        <v>521</v>
      </c>
      <c r="N508" s="294" t="s">
        <v>521</v>
      </c>
      <c r="O508" s="294" t="s">
        <v>521</v>
      </c>
      <c r="P508" s="294" t="s">
        <v>521</v>
      </c>
      <c r="Q508" s="294" t="s">
        <v>521</v>
      </c>
      <c r="R508" s="294" t="s">
        <v>521</v>
      </c>
      <c r="S508" s="294" t="s">
        <v>521</v>
      </c>
      <c r="T508" s="294" t="s">
        <v>521</v>
      </c>
      <c r="U508" s="294" t="s">
        <v>521</v>
      </c>
      <c r="V508" s="303" t="s">
        <v>195</v>
      </c>
      <c r="W508" s="294" t="s">
        <v>555</v>
      </c>
      <c r="X508" s="294" t="s">
        <v>555</v>
      </c>
      <c r="Y508" s="294" t="s">
        <v>555</v>
      </c>
      <c r="Z508" s="294" t="s">
        <v>521</v>
      </c>
      <c r="AA508" s="294" t="s">
        <v>555</v>
      </c>
      <c r="AB508" s="294" t="s">
        <v>521</v>
      </c>
      <c r="AC508" s="294" t="s">
        <v>521</v>
      </c>
      <c r="AD508" s="294" t="s">
        <v>521</v>
      </c>
      <c r="AE508" s="294" t="s">
        <v>521</v>
      </c>
      <c r="AF508" s="294" t="s">
        <v>521</v>
      </c>
      <c r="AG508" s="303" t="s">
        <v>195</v>
      </c>
      <c r="AH508" s="294" t="s">
        <v>521</v>
      </c>
      <c r="AI508" s="294" t="s">
        <v>555</v>
      </c>
      <c r="AJ508" s="294" t="s">
        <v>555</v>
      </c>
    </row>
    <row r="510" spans="1:36" ht="30" x14ac:dyDescent="0.25">
      <c r="A510" s="50" t="s">
        <v>748</v>
      </c>
      <c r="B510" s="62">
        <f>B472</f>
        <v>1368.6274879263533</v>
      </c>
      <c r="C510" s="62">
        <f t="shared" ref="C510:AJ510" si="9">C472</f>
        <v>397.31929999999994</v>
      </c>
      <c r="D510" s="62" t="str">
        <f t="shared" si="9"/>
        <v>NO,NE,IE,NA</v>
      </c>
      <c r="E510" s="62" t="str">
        <f t="shared" si="9"/>
        <v>NO,NE,IE,NA</v>
      </c>
      <c r="F510" s="62">
        <f t="shared" si="9"/>
        <v>2580.4423400000001</v>
      </c>
      <c r="G510" s="62" t="str">
        <f t="shared" si="9"/>
        <v>NO,NE,NA</v>
      </c>
      <c r="H510" s="62">
        <f t="shared" si="9"/>
        <v>56052.275099999999</v>
      </c>
      <c r="I510" s="62" t="str">
        <f t="shared" si="9"/>
        <v>NO,NE,NA</v>
      </c>
      <c r="J510" s="62">
        <f t="shared" si="9"/>
        <v>2093.1475999999998</v>
      </c>
      <c r="K510" s="62" t="str">
        <f t="shared" si="9"/>
        <v>NO,NE,NA</v>
      </c>
      <c r="L510" s="62" t="str">
        <f t="shared" si="9"/>
        <v>NO,NE,IE,NA</v>
      </c>
      <c r="M510" s="62" t="str">
        <f t="shared" si="9"/>
        <v>NO,NE,NA</v>
      </c>
      <c r="N510" s="62" t="str">
        <f t="shared" si="9"/>
        <v>NO,NE,NA</v>
      </c>
      <c r="O510" s="62" t="str">
        <f t="shared" si="9"/>
        <v>NO,NE,NA</v>
      </c>
      <c r="P510" s="62" t="str">
        <f t="shared" si="9"/>
        <v>NO,NE,NA</v>
      </c>
      <c r="Q510" s="62">
        <f t="shared" si="9"/>
        <v>117.73</v>
      </c>
      <c r="R510" s="62" t="str">
        <f t="shared" si="9"/>
        <v>NO,NE,NA</v>
      </c>
      <c r="S510" s="62" t="str">
        <f t="shared" si="9"/>
        <v>NO,NE,IE,NA</v>
      </c>
      <c r="T510" s="62" t="str">
        <f t="shared" si="9"/>
        <v>NO,NE,IE,NA</v>
      </c>
      <c r="U510" s="62">
        <f t="shared" si="9"/>
        <v>1.84005186808937</v>
      </c>
      <c r="V510" s="62" t="str">
        <f t="shared" si="9"/>
        <v/>
      </c>
      <c r="W510" s="62">
        <f t="shared" si="9"/>
        <v>539.28252369958398</v>
      </c>
      <c r="X510" s="62">
        <f t="shared" si="9"/>
        <v>206.77996980802794</v>
      </c>
      <c r="Y510" s="62">
        <f t="shared" si="9"/>
        <v>8.9719417447910903</v>
      </c>
      <c r="Z510" s="62" t="str">
        <f t="shared" si="9"/>
        <v>NO,NE,NA</v>
      </c>
      <c r="AA510" s="62">
        <f t="shared" si="9"/>
        <v>11.42114438969833</v>
      </c>
      <c r="AB510" s="62" t="str">
        <f t="shared" si="9"/>
        <v>NO,NE,NA</v>
      </c>
      <c r="AC510" s="62" t="str">
        <f t="shared" si="9"/>
        <v>NO,NE,IE,NA</v>
      </c>
      <c r="AD510" s="62" t="str">
        <f t="shared" si="9"/>
        <v>NO,NE,NA</v>
      </c>
      <c r="AE510" s="62" t="str">
        <f t="shared" si="9"/>
        <v>NO,NE,NA</v>
      </c>
      <c r="AF510" s="62">
        <f t="shared" si="9"/>
        <v>2.4884645670558498</v>
      </c>
      <c r="AG510" s="62" t="str">
        <f t="shared" si="9"/>
        <v/>
      </c>
      <c r="AH510" s="62">
        <f t="shared" si="9"/>
        <v>7332.5098355411983</v>
      </c>
      <c r="AI510" s="62">
        <f t="shared" si="9"/>
        <v>517.67788417194004</v>
      </c>
      <c r="AJ510" s="62">
        <f t="shared" si="9"/>
        <v>28.530150025699999</v>
      </c>
    </row>
    <row r="513" spans="1:7" ht="15.75" x14ac:dyDescent="0.25">
      <c r="A513" s="247" t="s">
        <v>749</v>
      </c>
      <c r="B513" s="232"/>
      <c r="C513" s="232"/>
      <c r="D513" s="232"/>
      <c r="E513" s="232"/>
      <c r="F513" s="233"/>
      <c r="G513" s="49" t="s">
        <v>505</v>
      </c>
    </row>
    <row r="514" spans="1:7" ht="15.75" x14ac:dyDescent="0.25">
      <c r="A514" s="247" t="s">
        <v>750</v>
      </c>
      <c r="B514" s="232"/>
      <c r="C514" s="232"/>
      <c r="D514" s="232"/>
      <c r="E514" s="232"/>
      <c r="F514" s="233"/>
      <c r="G514" s="49" t="s">
        <v>3422</v>
      </c>
    </row>
    <row r="515" spans="1:7" x14ac:dyDescent="0.25">
      <c r="A515" s="232"/>
      <c r="B515" s="232"/>
      <c r="C515" s="232"/>
      <c r="D515" s="232"/>
      <c r="E515" s="232"/>
      <c r="F515" s="233"/>
      <c r="G515" s="49" t="s">
        <v>506</v>
      </c>
    </row>
    <row r="516" spans="1:7" x14ac:dyDescent="0.25">
      <c r="A516" s="232"/>
      <c r="B516" s="232"/>
      <c r="C516" s="232"/>
      <c r="D516" s="232"/>
      <c r="E516" s="232"/>
      <c r="F516" s="246"/>
      <c r="G516" s="232"/>
    </row>
    <row r="517" spans="1:7" x14ac:dyDescent="0.25">
      <c r="A517" s="339" t="s">
        <v>751</v>
      </c>
      <c r="B517" s="340" t="s">
        <v>508</v>
      </c>
      <c r="C517" s="241" t="s">
        <v>509</v>
      </c>
      <c r="D517" s="241" t="s">
        <v>510</v>
      </c>
      <c r="E517" s="241" t="s">
        <v>646</v>
      </c>
      <c r="F517" s="261" t="s">
        <v>512</v>
      </c>
      <c r="G517" s="261" t="s">
        <v>513</v>
      </c>
    </row>
    <row r="518" spans="1:7" ht="15.75" thickBot="1" x14ac:dyDescent="0.3">
      <c r="A518" s="341" t="s">
        <v>752</v>
      </c>
      <c r="B518" s="390" t="s">
        <v>515</v>
      </c>
      <c r="C518" s="390"/>
      <c r="D518" s="390"/>
      <c r="E518" s="390"/>
      <c r="F518" s="390"/>
      <c r="G518" s="391"/>
    </row>
    <row r="519" spans="1:7" ht="15.75" thickTop="1" x14ac:dyDescent="0.25">
      <c r="A519" s="342" t="s">
        <v>753</v>
      </c>
      <c r="B519" s="294">
        <v>7853.7090592547993</v>
      </c>
      <c r="C519" s="294">
        <v>9571.8991649314175</v>
      </c>
      <c r="D519" s="294">
        <v>1107.1877988953377</v>
      </c>
      <c r="E519" s="294">
        <v>14.91067980114685</v>
      </c>
      <c r="F519" s="294">
        <v>363.40666610922074</v>
      </c>
      <c r="G519" s="294" t="s">
        <v>521</v>
      </c>
    </row>
    <row r="520" spans="1:7" x14ac:dyDescent="0.25">
      <c r="A520" s="333" t="s">
        <v>754</v>
      </c>
      <c r="B520" s="303" t="s">
        <v>195</v>
      </c>
      <c r="C520" s="294">
        <v>8834.6962615396096</v>
      </c>
      <c r="D520" s="294">
        <v>54.911513816245709</v>
      </c>
      <c r="E520" s="303" t="s">
        <v>195</v>
      </c>
      <c r="F520" s="303" t="s">
        <v>195</v>
      </c>
      <c r="G520" s="294" t="s">
        <v>521</v>
      </c>
    </row>
    <row r="521" spans="1:7" x14ac:dyDescent="0.25">
      <c r="A521" s="333" t="s">
        <v>755</v>
      </c>
      <c r="B521" s="303" t="s">
        <v>195</v>
      </c>
      <c r="C521" s="294">
        <v>6772.4822920982415</v>
      </c>
      <c r="D521" s="303" t="s">
        <v>195</v>
      </c>
      <c r="E521" s="303" t="s">
        <v>195</v>
      </c>
      <c r="F521" s="303" t="s">
        <v>195</v>
      </c>
      <c r="G521" s="303" t="s">
        <v>195</v>
      </c>
    </row>
    <row r="522" spans="1:7" x14ac:dyDescent="0.25">
      <c r="A522" s="326" t="s">
        <v>3414</v>
      </c>
      <c r="B522" s="303" t="s">
        <v>195</v>
      </c>
      <c r="C522" s="294">
        <v>6510.3132861119175</v>
      </c>
      <c r="D522" s="303" t="s">
        <v>195</v>
      </c>
      <c r="E522" s="303" t="s">
        <v>195</v>
      </c>
      <c r="F522" s="303" t="s">
        <v>195</v>
      </c>
      <c r="G522" s="303" t="s">
        <v>195</v>
      </c>
    </row>
    <row r="523" spans="1:7" x14ac:dyDescent="0.25">
      <c r="A523" s="67" t="s">
        <v>756</v>
      </c>
      <c r="B523" s="303" t="s">
        <v>195</v>
      </c>
      <c r="C523" s="303" t="s">
        <v>195</v>
      </c>
      <c r="D523" s="303" t="s">
        <v>195</v>
      </c>
      <c r="E523" s="303" t="s">
        <v>195</v>
      </c>
      <c r="F523" s="303" t="s">
        <v>195</v>
      </c>
      <c r="G523" s="303" t="s">
        <v>195</v>
      </c>
    </row>
    <row r="524" spans="1:7" x14ac:dyDescent="0.25">
      <c r="A524" s="343" t="s">
        <v>757</v>
      </c>
      <c r="B524" s="303" t="s">
        <v>195</v>
      </c>
      <c r="C524" s="294" t="s">
        <v>195</v>
      </c>
      <c r="D524" s="303" t="s">
        <v>195</v>
      </c>
      <c r="E524" s="303" t="s">
        <v>195</v>
      </c>
      <c r="F524" s="303" t="s">
        <v>195</v>
      </c>
      <c r="G524" s="303" t="s">
        <v>195</v>
      </c>
    </row>
    <row r="525" spans="1:7" x14ac:dyDescent="0.25">
      <c r="A525" s="343" t="s">
        <v>758</v>
      </c>
      <c r="B525" s="303" t="s">
        <v>195</v>
      </c>
      <c r="C525" s="294" t="s">
        <v>195</v>
      </c>
      <c r="D525" s="303" t="s">
        <v>195</v>
      </c>
      <c r="E525" s="303" t="s">
        <v>195</v>
      </c>
      <c r="F525" s="303" t="s">
        <v>195</v>
      </c>
      <c r="G525" s="303" t="s">
        <v>195</v>
      </c>
    </row>
    <row r="526" spans="1:7" x14ac:dyDescent="0.25">
      <c r="A526" s="67" t="s">
        <v>759</v>
      </c>
      <c r="B526" s="303" t="s">
        <v>195</v>
      </c>
      <c r="C526" s="303" t="s">
        <v>195</v>
      </c>
      <c r="D526" s="303" t="s">
        <v>195</v>
      </c>
      <c r="E526" s="303" t="s">
        <v>195</v>
      </c>
      <c r="F526" s="303" t="s">
        <v>195</v>
      </c>
      <c r="G526" s="303" t="s">
        <v>195</v>
      </c>
    </row>
    <row r="527" spans="1:7" x14ac:dyDescent="0.25">
      <c r="A527" s="343" t="s">
        <v>760</v>
      </c>
      <c r="B527" s="303" t="s">
        <v>195</v>
      </c>
      <c r="C527" s="294" t="s">
        <v>195</v>
      </c>
      <c r="D527" s="303" t="s">
        <v>195</v>
      </c>
      <c r="E527" s="303" t="s">
        <v>195</v>
      </c>
      <c r="F527" s="303" t="s">
        <v>195</v>
      </c>
      <c r="G527" s="303" t="s">
        <v>195</v>
      </c>
    </row>
    <row r="528" spans="1:7" x14ac:dyDescent="0.25">
      <c r="A528" s="343" t="s">
        <v>761</v>
      </c>
      <c r="B528" s="303" t="s">
        <v>195</v>
      </c>
      <c r="C528" s="294" t="s">
        <v>195</v>
      </c>
      <c r="D528" s="303" t="s">
        <v>195</v>
      </c>
      <c r="E528" s="303" t="s">
        <v>195</v>
      </c>
      <c r="F528" s="303" t="s">
        <v>195</v>
      </c>
      <c r="G528" s="303" t="s">
        <v>195</v>
      </c>
    </row>
    <row r="529" spans="1:7" x14ac:dyDescent="0.25">
      <c r="A529" s="343" t="s">
        <v>762</v>
      </c>
      <c r="B529" s="303" t="s">
        <v>195</v>
      </c>
      <c r="C529" s="294" t="s">
        <v>195</v>
      </c>
      <c r="D529" s="303" t="s">
        <v>195</v>
      </c>
      <c r="E529" s="303" t="s">
        <v>195</v>
      </c>
      <c r="F529" s="303" t="s">
        <v>195</v>
      </c>
      <c r="G529" s="303" t="s">
        <v>195</v>
      </c>
    </row>
    <row r="530" spans="1:7" x14ac:dyDescent="0.25">
      <c r="A530" s="67" t="s">
        <v>763</v>
      </c>
      <c r="B530" s="303" t="s">
        <v>195</v>
      </c>
      <c r="C530" s="303" t="s">
        <v>195</v>
      </c>
      <c r="D530" s="303" t="s">
        <v>195</v>
      </c>
      <c r="E530" s="303" t="s">
        <v>195</v>
      </c>
      <c r="F530" s="303" t="s">
        <v>195</v>
      </c>
      <c r="G530" s="303" t="s">
        <v>195</v>
      </c>
    </row>
    <row r="531" spans="1:7" x14ac:dyDescent="0.25">
      <c r="A531" s="343" t="s">
        <v>3415</v>
      </c>
      <c r="B531" s="303" t="s">
        <v>195</v>
      </c>
      <c r="C531" s="294">
        <v>6510.3132861119175</v>
      </c>
      <c r="D531" s="303" t="s">
        <v>195</v>
      </c>
      <c r="E531" s="303" t="s">
        <v>195</v>
      </c>
      <c r="F531" s="303" t="s">
        <v>195</v>
      </c>
      <c r="G531" s="303" t="s">
        <v>195</v>
      </c>
    </row>
    <row r="532" spans="1:7" x14ac:dyDescent="0.25">
      <c r="A532" s="344" t="s">
        <v>766</v>
      </c>
      <c r="B532" s="303" t="s">
        <v>195</v>
      </c>
      <c r="C532" s="294">
        <v>473.19623090020355</v>
      </c>
      <c r="D532" s="303"/>
      <c r="E532" s="303" t="s">
        <v>195</v>
      </c>
      <c r="F532" s="303" t="s">
        <v>195</v>
      </c>
      <c r="G532" s="303"/>
    </row>
    <row r="533" spans="1:7" x14ac:dyDescent="0.25">
      <c r="A533" s="344" t="s">
        <v>767</v>
      </c>
      <c r="B533" s="303" t="s">
        <v>195</v>
      </c>
      <c r="C533" s="294">
        <v>299.39799460361405</v>
      </c>
      <c r="D533" s="303"/>
      <c r="E533" s="303" t="s">
        <v>195</v>
      </c>
      <c r="F533" s="303" t="s">
        <v>195</v>
      </c>
      <c r="G533" s="303"/>
    </row>
    <row r="534" spans="1:7" x14ac:dyDescent="0.25">
      <c r="A534" s="344" t="s">
        <v>768</v>
      </c>
      <c r="B534" s="303" t="s">
        <v>195</v>
      </c>
      <c r="C534" s="294">
        <v>3056.1321125619293</v>
      </c>
      <c r="D534" s="303"/>
      <c r="E534" s="303" t="s">
        <v>195</v>
      </c>
      <c r="F534" s="303" t="s">
        <v>195</v>
      </c>
      <c r="G534" s="303"/>
    </row>
    <row r="535" spans="1:7" x14ac:dyDescent="0.25">
      <c r="A535" s="344" t="s">
        <v>769</v>
      </c>
      <c r="B535" s="303" t="s">
        <v>195</v>
      </c>
      <c r="C535" s="294">
        <v>251.93525163617798</v>
      </c>
      <c r="D535" s="303"/>
      <c r="E535" s="303" t="s">
        <v>195</v>
      </c>
      <c r="F535" s="303" t="s">
        <v>195</v>
      </c>
      <c r="G535" s="303"/>
    </row>
    <row r="536" spans="1:7" x14ac:dyDescent="0.25">
      <c r="A536" s="344" t="s">
        <v>770</v>
      </c>
      <c r="B536" s="303" t="s">
        <v>195</v>
      </c>
      <c r="C536" s="294">
        <v>297.36246326322032</v>
      </c>
      <c r="D536" s="303"/>
      <c r="E536" s="303" t="s">
        <v>195</v>
      </c>
      <c r="F536" s="303" t="s">
        <v>195</v>
      </c>
      <c r="G536" s="303"/>
    </row>
    <row r="537" spans="1:7" x14ac:dyDescent="0.25">
      <c r="A537" s="344" t="s">
        <v>771</v>
      </c>
      <c r="B537" s="303" t="s">
        <v>195</v>
      </c>
      <c r="C537" s="294">
        <v>309.95636595734669</v>
      </c>
      <c r="D537" s="303"/>
      <c r="E537" s="303" t="s">
        <v>195</v>
      </c>
      <c r="F537" s="303" t="s">
        <v>195</v>
      </c>
      <c r="G537" s="303"/>
    </row>
    <row r="538" spans="1:7" x14ac:dyDescent="0.25">
      <c r="A538" s="344" t="s">
        <v>772</v>
      </c>
      <c r="B538" s="303" t="s">
        <v>195</v>
      </c>
      <c r="C538" s="294">
        <v>178.40438707912745</v>
      </c>
      <c r="D538" s="303"/>
      <c r="E538" s="303" t="s">
        <v>195</v>
      </c>
      <c r="F538" s="303" t="s">
        <v>195</v>
      </c>
      <c r="G538" s="303"/>
    </row>
    <row r="539" spans="1:7" x14ac:dyDescent="0.25">
      <c r="A539" s="344" t="s">
        <v>773</v>
      </c>
      <c r="B539" s="303" t="s">
        <v>195</v>
      </c>
      <c r="C539" s="294">
        <v>214.11005793654462</v>
      </c>
      <c r="D539" s="303"/>
      <c r="E539" s="303" t="s">
        <v>195</v>
      </c>
      <c r="F539" s="303" t="s">
        <v>195</v>
      </c>
      <c r="G539" s="303"/>
    </row>
    <row r="540" spans="1:7" x14ac:dyDescent="0.25">
      <c r="A540" s="344" t="s">
        <v>774</v>
      </c>
      <c r="B540" s="303" t="s">
        <v>195</v>
      </c>
      <c r="C540" s="294">
        <v>1196.7876680440343</v>
      </c>
      <c r="D540" s="303"/>
      <c r="E540" s="303" t="s">
        <v>195</v>
      </c>
      <c r="F540" s="303" t="s">
        <v>195</v>
      </c>
      <c r="G540" s="303"/>
    </row>
    <row r="541" spans="1:7" x14ac:dyDescent="0.25">
      <c r="A541" s="344" t="s">
        <v>3273</v>
      </c>
      <c r="B541" s="303" t="s">
        <v>195</v>
      </c>
      <c r="C541" s="294">
        <v>178.70274178817721</v>
      </c>
      <c r="D541" s="303"/>
      <c r="E541" s="303" t="s">
        <v>195</v>
      </c>
      <c r="F541" s="303" t="s">
        <v>195</v>
      </c>
      <c r="G541" s="303"/>
    </row>
    <row r="542" spans="1:7" x14ac:dyDescent="0.25">
      <c r="A542" s="344" t="s">
        <v>3274</v>
      </c>
      <c r="B542" s="303" t="s">
        <v>195</v>
      </c>
      <c r="C542" s="294">
        <v>54.328012341541672</v>
      </c>
      <c r="D542" s="303"/>
      <c r="E542" s="303" t="s">
        <v>195</v>
      </c>
      <c r="F542" s="303" t="s">
        <v>195</v>
      </c>
      <c r="G542" s="303"/>
    </row>
    <row r="543" spans="1:7" x14ac:dyDescent="0.25">
      <c r="A543" s="326" t="s">
        <v>775</v>
      </c>
      <c r="B543" s="303" t="s">
        <v>195</v>
      </c>
      <c r="C543" s="294">
        <v>55.215000000000003</v>
      </c>
      <c r="D543" s="303" t="s">
        <v>195</v>
      </c>
      <c r="E543" s="303" t="s">
        <v>195</v>
      </c>
      <c r="F543" s="303" t="s">
        <v>195</v>
      </c>
      <c r="G543" s="303" t="s">
        <v>195</v>
      </c>
    </row>
    <row r="544" spans="1:7" x14ac:dyDescent="0.25">
      <c r="A544" s="326" t="s">
        <v>776</v>
      </c>
      <c r="B544" s="303" t="s">
        <v>195</v>
      </c>
      <c r="C544" s="294">
        <v>91.609200000000001</v>
      </c>
      <c r="D544" s="303" t="s">
        <v>195</v>
      </c>
      <c r="E544" s="303" t="s">
        <v>195</v>
      </c>
      <c r="F544" s="303" t="s">
        <v>195</v>
      </c>
      <c r="G544" s="303" t="s">
        <v>195</v>
      </c>
    </row>
    <row r="545" spans="1:7" x14ac:dyDescent="0.25">
      <c r="A545" s="326" t="s">
        <v>777</v>
      </c>
      <c r="B545" s="303" t="s">
        <v>195</v>
      </c>
      <c r="C545" s="294">
        <v>115.34480598632427</v>
      </c>
      <c r="D545" s="303" t="s">
        <v>195</v>
      </c>
      <c r="E545" s="303" t="s">
        <v>195</v>
      </c>
      <c r="F545" s="303" t="s">
        <v>195</v>
      </c>
      <c r="G545" s="303" t="s">
        <v>195</v>
      </c>
    </row>
    <row r="546" spans="1:7" x14ac:dyDescent="0.25">
      <c r="A546" s="345" t="s">
        <v>778</v>
      </c>
      <c r="B546" s="303" t="s">
        <v>195</v>
      </c>
      <c r="C546" s="294" t="s">
        <v>548</v>
      </c>
      <c r="D546" s="303"/>
      <c r="E546" s="303" t="s">
        <v>195</v>
      </c>
      <c r="F546" s="303" t="s">
        <v>195</v>
      </c>
      <c r="G546" s="303"/>
    </row>
    <row r="547" spans="1:7" x14ac:dyDescent="0.25">
      <c r="A547" s="345" t="s">
        <v>779</v>
      </c>
      <c r="B547" s="303" t="s">
        <v>195</v>
      </c>
      <c r="C547" s="294">
        <v>26.068534199999998</v>
      </c>
      <c r="D547" s="303"/>
      <c r="E547" s="303" t="s">
        <v>195</v>
      </c>
      <c r="F547" s="303" t="s">
        <v>195</v>
      </c>
      <c r="G547" s="303"/>
    </row>
    <row r="548" spans="1:7" x14ac:dyDescent="0.25">
      <c r="A548" s="345" t="s">
        <v>780</v>
      </c>
      <c r="B548" s="303" t="s">
        <v>195</v>
      </c>
      <c r="C548" s="294">
        <v>69.750133199999993</v>
      </c>
      <c r="D548" s="303"/>
      <c r="E548" s="303" t="s">
        <v>195</v>
      </c>
      <c r="F548" s="303" t="s">
        <v>195</v>
      </c>
      <c r="G548" s="303"/>
    </row>
    <row r="549" spans="1:7" x14ac:dyDescent="0.25">
      <c r="A549" s="345" t="s">
        <v>781</v>
      </c>
      <c r="B549" s="303" t="s">
        <v>195</v>
      </c>
      <c r="C549" s="294">
        <v>2.1242679999999998</v>
      </c>
      <c r="D549" s="303"/>
      <c r="E549" s="303" t="s">
        <v>195</v>
      </c>
      <c r="F549" s="303" t="s">
        <v>195</v>
      </c>
      <c r="G549" s="303"/>
    </row>
    <row r="550" spans="1:7" x14ac:dyDescent="0.25">
      <c r="A550" s="345" t="s">
        <v>782</v>
      </c>
      <c r="B550" s="303" t="s">
        <v>195</v>
      </c>
      <c r="C550" s="294" t="s">
        <v>548</v>
      </c>
      <c r="D550" s="303"/>
      <c r="E550" s="303" t="s">
        <v>195</v>
      </c>
      <c r="F550" s="303" t="s">
        <v>195</v>
      </c>
      <c r="G550" s="303"/>
    </row>
    <row r="551" spans="1:7" x14ac:dyDescent="0.25">
      <c r="A551" s="346" t="s">
        <v>783</v>
      </c>
      <c r="B551" s="303" t="s">
        <v>195</v>
      </c>
      <c r="C551" s="294">
        <v>17.401870586324279</v>
      </c>
      <c r="D551" s="303" t="s">
        <v>195</v>
      </c>
      <c r="E551" s="303" t="s">
        <v>195</v>
      </c>
      <c r="F551" s="303" t="s">
        <v>195</v>
      </c>
      <c r="G551" s="303" t="s">
        <v>195</v>
      </c>
    </row>
    <row r="552" spans="1:7" x14ac:dyDescent="0.25">
      <c r="A552" s="347" t="s">
        <v>784</v>
      </c>
      <c r="B552" s="303" t="s">
        <v>195</v>
      </c>
      <c r="C552" s="294">
        <v>17.401870586324279</v>
      </c>
      <c r="D552" s="303"/>
      <c r="E552" s="303" t="s">
        <v>195</v>
      </c>
      <c r="F552" s="303" t="s">
        <v>195</v>
      </c>
      <c r="G552" s="303"/>
    </row>
    <row r="553" spans="1:7" x14ac:dyDescent="0.25">
      <c r="A553" s="333" t="s">
        <v>785</v>
      </c>
      <c r="B553" s="303" t="s">
        <v>195</v>
      </c>
      <c r="C553" s="294">
        <v>2062.213969441369</v>
      </c>
      <c r="D553" s="294">
        <v>54.911513816245709</v>
      </c>
      <c r="E553" s="303" t="s">
        <v>195</v>
      </c>
      <c r="F553" s="303" t="s">
        <v>195</v>
      </c>
      <c r="G553" s="294" t="s">
        <v>521</v>
      </c>
    </row>
    <row r="554" spans="1:7" x14ac:dyDescent="0.25">
      <c r="A554" s="327" t="s">
        <v>3416</v>
      </c>
      <c r="B554" s="303" t="s">
        <v>195</v>
      </c>
      <c r="C554" s="294">
        <v>1103.3068171277257</v>
      </c>
      <c r="D554" s="294">
        <v>42.371474794155858</v>
      </c>
      <c r="E554" s="303" t="s">
        <v>195</v>
      </c>
      <c r="F554" s="303" t="s">
        <v>195</v>
      </c>
      <c r="G554" s="294" t="s">
        <v>521</v>
      </c>
    </row>
    <row r="555" spans="1:7" x14ac:dyDescent="0.25">
      <c r="A555" s="67" t="s">
        <v>756</v>
      </c>
      <c r="B555" s="303" t="s">
        <v>195</v>
      </c>
      <c r="C555" s="303" t="s">
        <v>195</v>
      </c>
      <c r="D555" s="303" t="s">
        <v>195</v>
      </c>
      <c r="E555" s="303" t="s">
        <v>195</v>
      </c>
      <c r="F555" s="303" t="s">
        <v>195</v>
      </c>
      <c r="G555" s="303" t="s">
        <v>195</v>
      </c>
    </row>
    <row r="556" spans="1:7" x14ac:dyDescent="0.25">
      <c r="A556" s="343" t="s">
        <v>757</v>
      </c>
      <c r="B556" s="303" t="s">
        <v>195</v>
      </c>
      <c r="C556" s="294" t="s">
        <v>195</v>
      </c>
      <c r="D556" s="294" t="s">
        <v>195</v>
      </c>
      <c r="E556" s="303" t="s">
        <v>195</v>
      </c>
      <c r="F556" s="303" t="s">
        <v>195</v>
      </c>
      <c r="G556" s="298" t="s">
        <v>195</v>
      </c>
    </row>
    <row r="557" spans="1:7" x14ac:dyDescent="0.25">
      <c r="A557" s="343" t="s">
        <v>758</v>
      </c>
      <c r="B557" s="303" t="s">
        <v>195</v>
      </c>
      <c r="C557" s="294" t="s">
        <v>195</v>
      </c>
      <c r="D557" s="294" t="s">
        <v>195</v>
      </c>
      <c r="E557" s="303" t="s">
        <v>195</v>
      </c>
      <c r="F557" s="303" t="s">
        <v>195</v>
      </c>
      <c r="G557" s="298" t="s">
        <v>195</v>
      </c>
    </row>
    <row r="558" spans="1:7" x14ac:dyDescent="0.25">
      <c r="A558" s="67" t="s">
        <v>759</v>
      </c>
      <c r="B558" s="303" t="s">
        <v>195</v>
      </c>
      <c r="C558" s="303" t="s">
        <v>195</v>
      </c>
      <c r="D558" s="303" t="s">
        <v>195</v>
      </c>
      <c r="E558" s="303" t="s">
        <v>195</v>
      </c>
      <c r="F558" s="303" t="s">
        <v>195</v>
      </c>
      <c r="G558" s="303" t="s">
        <v>195</v>
      </c>
    </row>
    <row r="559" spans="1:7" x14ac:dyDescent="0.25">
      <c r="A559" s="343" t="s">
        <v>760</v>
      </c>
      <c r="B559" s="303" t="s">
        <v>195</v>
      </c>
      <c r="C559" s="294" t="s">
        <v>195</v>
      </c>
      <c r="D559" s="294" t="s">
        <v>195</v>
      </c>
      <c r="E559" s="303" t="s">
        <v>195</v>
      </c>
      <c r="F559" s="303" t="s">
        <v>195</v>
      </c>
      <c r="G559" s="298" t="s">
        <v>195</v>
      </c>
    </row>
    <row r="560" spans="1:7" x14ac:dyDescent="0.25">
      <c r="A560" s="343" t="s">
        <v>761</v>
      </c>
      <c r="B560" s="303" t="s">
        <v>195</v>
      </c>
      <c r="C560" s="294" t="s">
        <v>195</v>
      </c>
      <c r="D560" s="294" t="s">
        <v>195</v>
      </c>
      <c r="E560" s="303" t="s">
        <v>195</v>
      </c>
      <c r="F560" s="303" t="s">
        <v>195</v>
      </c>
      <c r="G560" s="298" t="s">
        <v>195</v>
      </c>
    </row>
    <row r="561" spans="1:7" x14ac:dyDescent="0.25">
      <c r="A561" s="343" t="s">
        <v>762</v>
      </c>
      <c r="B561" s="303" t="s">
        <v>195</v>
      </c>
      <c r="C561" s="294" t="s">
        <v>195</v>
      </c>
      <c r="D561" s="294" t="s">
        <v>195</v>
      </c>
      <c r="E561" s="303" t="s">
        <v>195</v>
      </c>
      <c r="F561" s="303" t="s">
        <v>195</v>
      </c>
      <c r="G561" s="298" t="s">
        <v>195</v>
      </c>
    </row>
    <row r="562" spans="1:7" x14ac:dyDescent="0.25">
      <c r="A562" s="67" t="s">
        <v>763</v>
      </c>
      <c r="B562" s="303" t="s">
        <v>195</v>
      </c>
      <c r="C562" s="303" t="s">
        <v>195</v>
      </c>
      <c r="D562" s="303" t="s">
        <v>195</v>
      </c>
      <c r="E562" s="303" t="s">
        <v>195</v>
      </c>
      <c r="F562" s="303" t="s">
        <v>195</v>
      </c>
      <c r="G562" s="303" t="s">
        <v>195</v>
      </c>
    </row>
    <row r="563" spans="1:7" x14ac:dyDescent="0.25">
      <c r="A563" s="343" t="s">
        <v>3417</v>
      </c>
      <c r="B563" s="303" t="s">
        <v>195</v>
      </c>
      <c r="C563" s="294">
        <v>1103.3068171277257</v>
      </c>
      <c r="D563" s="294">
        <v>42.371474794155858</v>
      </c>
      <c r="E563" s="303" t="s">
        <v>195</v>
      </c>
      <c r="F563" s="303" t="s">
        <v>195</v>
      </c>
      <c r="G563" s="298" t="s">
        <v>521</v>
      </c>
    </row>
    <row r="564" spans="1:7" x14ac:dyDescent="0.25">
      <c r="A564" s="344" t="s">
        <v>764</v>
      </c>
      <c r="B564" s="303" t="s">
        <v>195</v>
      </c>
      <c r="C564" s="294" t="s">
        <v>523</v>
      </c>
      <c r="D564" s="294" t="s">
        <v>523</v>
      </c>
      <c r="E564" s="303" t="s">
        <v>195</v>
      </c>
      <c r="F564" s="303" t="s">
        <v>195</v>
      </c>
      <c r="G564" s="298" t="s">
        <v>521</v>
      </c>
    </row>
    <row r="565" spans="1:7" x14ac:dyDescent="0.25">
      <c r="A565" s="344" t="s">
        <v>765</v>
      </c>
      <c r="B565" s="303" t="s">
        <v>195</v>
      </c>
      <c r="C565" s="294" t="s">
        <v>523</v>
      </c>
      <c r="D565" s="294" t="s">
        <v>523</v>
      </c>
      <c r="E565" s="303" t="s">
        <v>195</v>
      </c>
      <c r="F565" s="303" t="s">
        <v>195</v>
      </c>
      <c r="G565" s="298" t="s">
        <v>521</v>
      </c>
    </row>
    <row r="566" spans="1:7" x14ac:dyDescent="0.25">
      <c r="A566" s="344" t="s">
        <v>766</v>
      </c>
      <c r="B566" s="303" t="s">
        <v>195</v>
      </c>
      <c r="C566" s="294">
        <v>10.4339141813269</v>
      </c>
      <c r="D566" s="294" t="s">
        <v>523</v>
      </c>
      <c r="E566" s="303" t="s">
        <v>195</v>
      </c>
      <c r="F566" s="303" t="s">
        <v>195</v>
      </c>
      <c r="G566" s="298" t="s">
        <v>521</v>
      </c>
    </row>
    <row r="567" spans="1:7" x14ac:dyDescent="0.25">
      <c r="A567" s="344" t="s">
        <v>767</v>
      </c>
      <c r="B567" s="303" t="s">
        <v>195</v>
      </c>
      <c r="C567" s="294">
        <v>6.8670103189230298</v>
      </c>
      <c r="D567" s="294" t="s">
        <v>523</v>
      </c>
      <c r="E567" s="303" t="s">
        <v>195</v>
      </c>
      <c r="F567" s="303" t="s">
        <v>195</v>
      </c>
      <c r="G567" s="298" t="s">
        <v>521</v>
      </c>
    </row>
    <row r="568" spans="1:7" x14ac:dyDescent="0.25">
      <c r="A568" s="344" t="s">
        <v>768</v>
      </c>
      <c r="B568" s="303" t="s">
        <v>195</v>
      </c>
      <c r="C568" s="294">
        <v>73.263053002758994</v>
      </c>
      <c r="D568" s="294" t="s">
        <v>523</v>
      </c>
      <c r="E568" s="303" t="s">
        <v>195</v>
      </c>
      <c r="F568" s="303" t="s">
        <v>195</v>
      </c>
      <c r="G568" s="298" t="s">
        <v>521</v>
      </c>
    </row>
    <row r="569" spans="1:7" x14ac:dyDescent="0.25">
      <c r="A569" s="344" t="s">
        <v>769</v>
      </c>
      <c r="B569" s="303" t="s">
        <v>195</v>
      </c>
      <c r="C569" s="294">
        <v>6.6603451261630804</v>
      </c>
      <c r="D569" s="294">
        <v>7.8425112598720803</v>
      </c>
      <c r="E569" s="303" t="s">
        <v>195</v>
      </c>
      <c r="F569" s="303" t="s">
        <v>195</v>
      </c>
      <c r="G569" s="298" t="s">
        <v>521</v>
      </c>
    </row>
    <row r="570" spans="1:7" x14ac:dyDescent="0.25">
      <c r="A570" s="344" t="s">
        <v>770</v>
      </c>
      <c r="B570" s="303" t="s">
        <v>195</v>
      </c>
      <c r="C570" s="294">
        <v>6.2083685766828101</v>
      </c>
      <c r="D570" s="294" t="s">
        <v>523</v>
      </c>
      <c r="E570" s="303" t="s">
        <v>195</v>
      </c>
      <c r="F570" s="303" t="s">
        <v>195</v>
      </c>
      <c r="G570" s="298" t="s">
        <v>521</v>
      </c>
    </row>
    <row r="571" spans="1:7" x14ac:dyDescent="0.25">
      <c r="A571" s="344" t="s">
        <v>771</v>
      </c>
      <c r="B571" s="303" t="s">
        <v>195</v>
      </c>
      <c r="C571" s="294">
        <v>15.278275422757799</v>
      </c>
      <c r="D571" s="294">
        <v>15.52463493848148</v>
      </c>
      <c r="E571" s="303" t="s">
        <v>195</v>
      </c>
      <c r="F571" s="303" t="s">
        <v>195</v>
      </c>
      <c r="G571" s="298" t="s">
        <v>521</v>
      </c>
    </row>
    <row r="572" spans="1:7" x14ac:dyDescent="0.25">
      <c r="A572" s="344" t="s">
        <v>772</v>
      </c>
      <c r="B572" s="303" t="s">
        <v>195</v>
      </c>
      <c r="C572" s="294">
        <v>8.8016924452317795</v>
      </c>
      <c r="D572" s="294">
        <v>8.48939568274767</v>
      </c>
      <c r="E572" s="303" t="s">
        <v>195</v>
      </c>
      <c r="F572" s="303" t="s">
        <v>195</v>
      </c>
      <c r="G572" s="298" t="s">
        <v>521</v>
      </c>
    </row>
    <row r="573" spans="1:7" x14ac:dyDescent="0.25">
      <c r="A573" s="344" t="s">
        <v>773</v>
      </c>
      <c r="B573" s="303" t="s">
        <v>195</v>
      </c>
      <c r="C573" s="294">
        <v>5.1525731574840696</v>
      </c>
      <c r="D573" s="294" t="s">
        <v>523</v>
      </c>
      <c r="E573" s="303" t="s">
        <v>195</v>
      </c>
      <c r="F573" s="303" t="s">
        <v>195</v>
      </c>
      <c r="G573" s="298" t="s">
        <v>521</v>
      </c>
    </row>
    <row r="574" spans="1:7" x14ac:dyDescent="0.25">
      <c r="A574" s="344" t="s">
        <v>774</v>
      </c>
      <c r="B574" s="303" t="s">
        <v>195</v>
      </c>
      <c r="C574" s="294">
        <v>961.657313045705</v>
      </c>
      <c r="D574" s="294">
        <v>10.514932913054629</v>
      </c>
      <c r="E574" s="303" t="s">
        <v>195</v>
      </c>
      <c r="F574" s="303" t="s">
        <v>195</v>
      </c>
      <c r="G574" s="298" t="s">
        <v>521</v>
      </c>
    </row>
    <row r="575" spans="1:7" x14ac:dyDescent="0.25">
      <c r="A575" s="344" t="s">
        <v>3273</v>
      </c>
      <c r="B575" s="303" t="s">
        <v>195</v>
      </c>
      <c r="C575" s="294">
        <v>7.2448214116877399</v>
      </c>
      <c r="D575" s="294" t="s">
        <v>523</v>
      </c>
      <c r="E575" s="303" t="s">
        <v>195</v>
      </c>
      <c r="F575" s="303" t="s">
        <v>195</v>
      </c>
      <c r="G575" s="298" t="s">
        <v>521</v>
      </c>
    </row>
    <row r="576" spans="1:7" x14ac:dyDescent="0.25">
      <c r="A576" s="344" t="s">
        <v>3274</v>
      </c>
      <c r="B576" s="303" t="s">
        <v>195</v>
      </c>
      <c r="C576" s="294">
        <v>1.7394504390044301</v>
      </c>
      <c r="D576" s="294" t="s">
        <v>523</v>
      </c>
      <c r="E576" s="303" t="s">
        <v>195</v>
      </c>
      <c r="F576" s="303" t="s">
        <v>195</v>
      </c>
      <c r="G576" s="298" t="s">
        <v>521</v>
      </c>
    </row>
    <row r="577" spans="1:7" x14ac:dyDescent="0.25">
      <c r="A577" s="326" t="s">
        <v>775</v>
      </c>
      <c r="B577" s="303" t="s">
        <v>195</v>
      </c>
      <c r="C577" s="294">
        <v>3.47664809845039</v>
      </c>
      <c r="D577" s="294">
        <v>1.15882913799309</v>
      </c>
      <c r="E577" s="303" t="s">
        <v>195</v>
      </c>
      <c r="F577" s="303" t="s">
        <v>195</v>
      </c>
      <c r="G577" s="298" t="s">
        <v>521</v>
      </c>
    </row>
    <row r="578" spans="1:7" x14ac:dyDescent="0.25">
      <c r="A578" s="326" t="s">
        <v>776</v>
      </c>
      <c r="B578" s="303" t="s">
        <v>195</v>
      </c>
      <c r="C578" s="294">
        <v>812.30140082016101</v>
      </c>
      <c r="D578" s="294">
        <v>5.4580785736261301</v>
      </c>
      <c r="E578" s="303" t="s">
        <v>195</v>
      </c>
      <c r="F578" s="303" t="s">
        <v>195</v>
      </c>
      <c r="G578" s="298" t="s">
        <v>521</v>
      </c>
    </row>
    <row r="579" spans="1:7" x14ac:dyDescent="0.25">
      <c r="A579" s="326" t="s">
        <v>777</v>
      </c>
      <c r="B579" s="303" t="s">
        <v>195</v>
      </c>
      <c r="C579" s="294">
        <v>143.12910339503199</v>
      </c>
      <c r="D579" s="294">
        <v>5.9231313104706302</v>
      </c>
      <c r="E579" s="303" t="s">
        <v>195</v>
      </c>
      <c r="F579" s="303" t="s">
        <v>195</v>
      </c>
      <c r="G579" s="294" t="s">
        <v>521</v>
      </c>
    </row>
    <row r="580" spans="1:7" x14ac:dyDescent="0.25">
      <c r="A580" s="345" t="s">
        <v>778</v>
      </c>
      <c r="B580" s="303" t="s">
        <v>195</v>
      </c>
      <c r="C580" s="294" t="s">
        <v>548</v>
      </c>
      <c r="D580" s="294" t="s">
        <v>548</v>
      </c>
      <c r="E580" s="303" t="s">
        <v>195</v>
      </c>
      <c r="F580" s="303" t="s">
        <v>195</v>
      </c>
      <c r="G580" s="298" t="s">
        <v>521</v>
      </c>
    </row>
    <row r="581" spans="1:7" x14ac:dyDescent="0.25">
      <c r="A581" s="345" t="s">
        <v>779</v>
      </c>
      <c r="B581" s="303" t="s">
        <v>195</v>
      </c>
      <c r="C581" s="294">
        <v>0.97110900520321997</v>
      </c>
      <c r="D581" s="294">
        <v>8.605344306328E-2</v>
      </c>
      <c r="E581" s="303" t="s">
        <v>195</v>
      </c>
      <c r="F581" s="303" t="s">
        <v>195</v>
      </c>
      <c r="G581" s="298" t="s">
        <v>521</v>
      </c>
    </row>
    <row r="582" spans="1:7" x14ac:dyDescent="0.25">
      <c r="A582" s="345" t="s">
        <v>780</v>
      </c>
      <c r="B582" s="303" t="s">
        <v>195</v>
      </c>
      <c r="C582" s="294">
        <v>12.102255140157601</v>
      </c>
      <c r="D582" s="294">
        <v>0.46691353425823001</v>
      </c>
      <c r="E582" s="303" t="s">
        <v>195</v>
      </c>
      <c r="F582" s="303" t="s">
        <v>195</v>
      </c>
      <c r="G582" s="298" t="s">
        <v>521</v>
      </c>
    </row>
    <row r="583" spans="1:7" x14ac:dyDescent="0.25">
      <c r="A583" s="345" t="s">
        <v>781</v>
      </c>
      <c r="B583" s="303" t="s">
        <v>195</v>
      </c>
      <c r="C583" s="294">
        <v>0.20352704247281</v>
      </c>
      <c r="D583" s="294">
        <v>8.4830813865599992E-3</v>
      </c>
      <c r="E583" s="303" t="s">
        <v>195</v>
      </c>
      <c r="F583" s="303" t="s">
        <v>195</v>
      </c>
      <c r="G583" s="298" t="s">
        <v>521</v>
      </c>
    </row>
    <row r="584" spans="1:7" x14ac:dyDescent="0.25">
      <c r="A584" s="345" t="s">
        <v>782</v>
      </c>
      <c r="B584" s="303" t="s">
        <v>195</v>
      </c>
      <c r="C584" s="294">
        <v>129.43079884371301</v>
      </c>
      <c r="D584" s="294">
        <v>5.3616812517625601</v>
      </c>
      <c r="E584" s="303" t="s">
        <v>195</v>
      </c>
      <c r="F584" s="303" t="s">
        <v>195</v>
      </c>
      <c r="G584" s="298" t="s">
        <v>521</v>
      </c>
    </row>
    <row r="585" spans="1:7" x14ac:dyDescent="0.25">
      <c r="A585" s="346" t="s">
        <v>783</v>
      </c>
      <c r="B585" s="303" t="s">
        <v>195</v>
      </c>
      <c r="C585" s="294">
        <v>0.42141336348535002</v>
      </c>
      <c r="D585" s="294" t="s">
        <v>523</v>
      </c>
      <c r="E585" s="303" t="s">
        <v>195</v>
      </c>
      <c r="F585" s="303" t="s">
        <v>195</v>
      </c>
      <c r="G585" s="294" t="s">
        <v>521</v>
      </c>
    </row>
    <row r="586" spans="1:7" x14ac:dyDescent="0.25">
      <c r="A586" s="347" t="s">
        <v>784</v>
      </c>
      <c r="B586" s="303" t="s">
        <v>195</v>
      </c>
      <c r="C586" s="294">
        <v>0.42141336348535002</v>
      </c>
      <c r="D586" s="294" t="s">
        <v>523</v>
      </c>
      <c r="E586" s="303" t="s">
        <v>195</v>
      </c>
      <c r="F586" s="303" t="s">
        <v>195</v>
      </c>
      <c r="G586" s="298" t="s">
        <v>521</v>
      </c>
    </row>
    <row r="587" spans="1:7" ht="15.75" thickBot="1" x14ac:dyDescent="0.3">
      <c r="A587" s="326" t="s">
        <v>3418</v>
      </c>
      <c r="B587" s="303" t="s">
        <v>195</v>
      </c>
      <c r="C587" s="303" t="s">
        <v>195</v>
      </c>
      <c r="D587" s="294" t="s">
        <v>523</v>
      </c>
      <c r="E587" s="303" t="s">
        <v>195</v>
      </c>
      <c r="F587" s="303" t="s">
        <v>195</v>
      </c>
      <c r="G587" s="303" t="s">
        <v>195</v>
      </c>
    </row>
    <row r="588" spans="1:7" s="262" customFormat="1" ht="12.75" customHeight="1" thickTop="1" x14ac:dyDescent="0.2">
      <c r="A588" s="68" t="s">
        <v>786</v>
      </c>
      <c r="B588" s="303" t="s">
        <v>195</v>
      </c>
      <c r="C588" s="294">
        <v>719.88457694084161</v>
      </c>
      <c r="D588" s="303" t="s">
        <v>195</v>
      </c>
      <c r="E588" s="303" t="s">
        <v>195</v>
      </c>
      <c r="F588" s="303" t="s">
        <v>195</v>
      </c>
      <c r="G588" s="294" t="s">
        <v>521</v>
      </c>
    </row>
    <row r="589" spans="1:7" s="262" customFormat="1" ht="12.75" customHeight="1" x14ac:dyDescent="0.2">
      <c r="A589" s="69" t="s">
        <v>787</v>
      </c>
      <c r="B589" s="303" t="s">
        <v>195</v>
      </c>
      <c r="C589" s="298" t="s">
        <v>521</v>
      </c>
      <c r="D589" s="294">
        <v>1051.644218550199</v>
      </c>
      <c r="E589" s="298" t="s">
        <v>521</v>
      </c>
      <c r="F589" s="298" t="s">
        <v>521</v>
      </c>
      <c r="G589" s="298" t="s">
        <v>521</v>
      </c>
    </row>
    <row r="590" spans="1:7" s="262" customFormat="1" ht="12.75" customHeight="1" x14ac:dyDescent="0.2">
      <c r="A590" s="69" t="s">
        <v>788</v>
      </c>
      <c r="B590" s="303" t="s">
        <v>195</v>
      </c>
      <c r="C590" s="294" t="s">
        <v>523</v>
      </c>
      <c r="D590" s="294" t="s">
        <v>523</v>
      </c>
      <c r="E590" s="298" t="s">
        <v>523</v>
      </c>
      <c r="F590" s="298" t="s">
        <v>523</v>
      </c>
      <c r="G590" s="298" t="s">
        <v>521</v>
      </c>
    </row>
    <row r="591" spans="1:7" s="262" customFormat="1" ht="12.75" customHeight="1" x14ac:dyDescent="0.2">
      <c r="A591" s="69" t="s">
        <v>789</v>
      </c>
      <c r="B591" s="303" t="s">
        <v>195</v>
      </c>
      <c r="C591" s="294">
        <v>17.318326450965749</v>
      </c>
      <c r="D591" s="294">
        <v>0.63206652889299997</v>
      </c>
      <c r="E591" s="298">
        <v>14.91067980114685</v>
      </c>
      <c r="F591" s="298">
        <v>363.40666610922074</v>
      </c>
      <c r="G591" s="298" t="s">
        <v>521</v>
      </c>
    </row>
    <row r="592" spans="1:7" s="262" customFormat="1" ht="14.25" customHeight="1" x14ac:dyDescent="0.2">
      <c r="A592" s="333" t="s">
        <v>790</v>
      </c>
      <c r="B592" s="294">
        <v>4349.248664685867</v>
      </c>
      <c r="C592" s="303" t="s">
        <v>195</v>
      </c>
      <c r="D592" s="303" t="s">
        <v>195</v>
      </c>
      <c r="E592" s="303" t="s">
        <v>195</v>
      </c>
      <c r="F592" s="303" t="s">
        <v>195</v>
      </c>
      <c r="G592" s="303" t="s">
        <v>195</v>
      </c>
    </row>
    <row r="593" spans="1:7" s="262" customFormat="1" ht="12" customHeight="1" x14ac:dyDescent="0.2">
      <c r="A593" s="333" t="s">
        <v>791</v>
      </c>
      <c r="B593" s="294">
        <v>3504.4603945689328</v>
      </c>
      <c r="C593" s="303" t="s">
        <v>195</v>
      </c>
      <c r="D593" s="303" t="s">
        <v>195</v>
      </c>
      <c r="E593" s="303" t="s">
        <v>195</v>
      </c>
      <c r="F593" s="303" t="s">
        <v>195</v>
      </c>
      <c r="G593" s="303" t="s">
        <v>195</v>
      </c>
    </row>
    <row r="594" spans="1:7" s="262" customFormat="1" ht="12" customHeight="1" x14ac:dyDescent="0.2">
      <c r="A594" s="330" t="s">
        <v>792</v>
      </c>
      <c r="B594" s="294" t="s">
        <v>521</v>
      </c>
      <c r="C594" s="303" t="s">
        <v>195</v>
      </c>
      <c r="D594" s="303" t="s">
        <v>195</v>
      </c>
      <c r="E594" s="303" t="s">
        <v>195</v>
      </c>
      <c r="F594" s="303" t="s">
        <v>195</v>
      </c>
      <c r="G594" s="303" t="s">
        <v>195</v>
      </c>
    </row>
    <row r="595" spans="1:7" s="262" customFormat="1" ht="13.5" customHeight="1" x14ac:dyDescent="0.2">
      <c r="A595" s="70" t="s">
        <v>793</v>
      </c>
      <c r="B595" s="294" t="s">
        <v>521</v>
      </c>
      <c r="C595" s="294" t="s">
        <v>521</v>
      </c>
      <c r="D595" s="294" t="s">
        <v>521</v>
      </c>
      <c r="E595" s="294" t="s">
        <v>521</v>
      </c>
      <c r="F595" s="294" t="s">
        <v>521</v>
      </c>
      <c r="G595" s="294" t="s">
        <v>521</v>
      </c>
    </row>
    <row r="596" spans="1:7" x14ac:dyDescent="0.25">
      <c r="A596"/>
      <c r="B596"/>
      <c r="C596"/>
      <c r="D596"/>
      <c r="E596"/>
    </row>
    <row r="597" spans="1:7" x14ac:dyDescent="0.25">
      <c r="A597" s="71" t="s">
        <v>794</v>
      </c>
      <c r="B597" s="72">
        <f>B519</f>
        <v>7853.7090592547993</v>
      </c>
      <c r="C597" s="72">
        <f t="shared" ref="C597:G597" si="10">C519</f>
        <v>9571.8991649314175</v>
      </c>
      <c r="D597" s="72">
        <f t="shared" si="10"/>
        <v>1107.1877988953377</v>
      </c>
      <c r="E597" s="72">
        <f t="shared" si="10"/>
        <v>14.91067980114685</v>
      </c>
      <c r="F597" s="72">
        <f t="shared" si="10"/>
        <v>363.40666610922074</v>
      </c>
      <c r="G597" s="72" t="str">
        <f t="shared" si="10"/>
        <v>NA</v>
      </c>
    </row>
    <row r="598" spans="1:7" x14ac:dyDescent="0.25">
      <c r="A598"/>
      <c r="B598"/>
      <c r="C598"/>
      <c r="D598"/>
      <c r="E598"/>
    </row>
    <row r="600" spans="1:7" ht="15.75" x14ac:dyDescent="0.25">
      <c r="A600" s="227" t="s">
        <v>795</v>
      </c>
      <c r="B600" s="232"/>
      <c r="C600" s="232"/>
      <c r="D600" s="232"/>
      <c r="E600" s="232"/>
      <c r="F600" s="232"/>
      <c r="G600" s="49" t="s">
        <v>505</v>
      </c>
    </row>
    <row r="601" spans="1:7" ht="15.75" x14ac:dyDescent="0.25">
      <c r="A601" s="227" t="s">
        <v>694</v>
      </c>
      <c r="B601" s="232"/>
      <c r="C601" s="232"/>
      <c r="D601" s="232"/>
      <c r="E601" s="232"/>
      <c r="F601" s="232"/>
      <c r="G601" s="49" t="s">
        <v>3422</v>
      </c>
    </row>
    <row r="602" spans="1:7" x14ac:dyDescent="0.25">
      <c r="A602" s="232"/>
      <c r="B602" s="232"/>
      <c r="C602" s="232"/>
      <c r="D602" s="232"/>
      <c r="E602" s="232"/>
      <c r="F602" s="232"/>
      <c r="G602" s="49" t="s">
        <v>506</v>
      </c>
    </row>
    <row r="603" spans="1:7" x14ac:dyDescent="0.25">
      <c r="A603" s="232"/>
      <c r="B603" s="232"/>
      <c r="C603" s="232"/>
      <c r="D603" s="232"/>
      <c r="E603" s="232"/>
      <c r="F603" s="232"/>
      <c r="G603" s="263"/>
    </row>
    <row r="604" spans="1:7" ht="54" customHeight="1" x14ac:dyDescent="0.25">
      <c r="A604" s="382" t="s">
        <v>507</v>
      </c>
      <c r="B604" s="73" t="s">
        <v>796</v>
      </c>
      <c r="C604" s="73" t="s">
        <v>797</v>
      </c>
      <c r="D604" s="73" t="s">
        <v>798</v>
      </c>
      <c r="E604" s="73" t="s">
        <v>646</v>
      </c>
      <c r="F604" s="73" t="s">
        <v>512</v>
      </c>
      <c r="G604" s="73" t="s">
        <v>513</v>
      </c>
    </row>
    <row r="605" spans="1:7" ht="15.75" thickBot="1" x14ac:dyDescent="0.3">
      <c r="A605" s="383"/>
      <c r="B605" s="384" t="s">
        <v>515</v>
      </c>
      <c r="C605" s="385"/>
      <c r="D605" s="385"/>
      <c r="E605" s="385"/>
      <c r="F605" s="385"/>
      <c r="G605" s="386"/>
    </row>
    <row r="606" spans="1:7" ht="15.75" thickTop="1" x14ac:dyDescent="0.25">
      <c r="A606" s="74" t="s">
        <v>799</v>
      </c>
      <c r="B606" s="294">
        <v>-804822.59440781723</v>
      </c>
      <c r="C606" s="294">
        <v>372.43546381101726</v>
      </c>
      <c r="D606" s="294">
        <v>25.029760442267989</v>
      </c>
      <c r="E606" s="294">
        <v>147.8993015761074</v>
      </c>
      <c r="F606" s="294">
        <v>4868.9398569495861</v>
      </c>
      <c r="G606" s="294" t="s">
        <v>544</v>
      </c>
    </row>
    <row r="607" spans="1:7" x14ac:dyDescent="0.25">
      <c r="A607" s="75" t="s">
        <v>800</v>
      </c>
      <c r="B607" s="294">
        <v>-654156.12397938303</v>
      </c>
      <c r="C607" s="294">
        <v>198.63743168945703</v>
      </c>
      <c r="D607" s="294">
        <v>12.417582721024869</v>
      </c>
      <c r="E607" s="294">
        <v>126.4269505761074</v>
      </c>
      <c r="F607" s="294">
        <v>4511.0673989495863</v>
      </c>
      <c r="G607" s="294" t="s">
        <v>544</v>
      </c>
    </row>
    <row r="608" spans="1:7" x14ac:dyDescent="0.25">
      <c r="A608" s="76" t="s">
        <v>801</v>
      </c>
      <c r="B608" s="294">
        <v>-556239.34998271859</v>
      </c>
      <c r="C608" s="294">
        <v>198.08203006879788</v>
      </c>
      <c r="D608" s="294">
        <v>12.10683877801865</v>
      </c>
      <c r="E608" s="298">
        <v>126.4269505761074</v>
      </c>
      <c r="F608" s="298">
        <v>4511.0673989495863</v>
      </c>
      <c r="G608" s="298" t="s">
        <v>548</v>
      </c>
    </row>
    <row r="609" spans="1:7" x14ac:dyDescent="0.25">
      <c r="A609" s="348" t="s">
        <v>802</v>
      </c>
      <c r="B609" s="294">
        <v>-98672.724874388499</v>
      </c>
      <c r="C609" s="294" t="s">
        <v>523</v>
      </c>
      <c r="D609" s="294" t="s">
        <v>3265</v>
      </c>
      <c r="E609" s="298" t="s">
        <v>521</v>
      </c>
      <c r="F609" s="298" t="s">
        <v>521</v>
      </c>
      <c r="G609" s="298" t="s">
        <v>521</v>
      </c>
    </row>
    <row r="610" spans="1:7" x14ac:dyDescent="0.25">
      <c r="A610" s="76" t="s">
        <v>803</v>
      </c>
      <c r="B610" s="294">
        <v>23157.998294787925</v>
      </c>
      <c r="C610" s="294" t="s">
        <v>3275</v>
      </c>
      <c r="D610" s="294" t="s">
        <v>3275</v>
      </c>
      <c r="E610" s="294" t="s">
        <v>521</v>
      </c>
      <c r="F610" s="294" t="s">
        <v>521</v>
      </c>
      <c r="G610" s="294" t="s">
        <v>521</v>
      </c>
    </row>
    <row r="611" spans="1:7" x14ac:dyDescent="0.25">
      <c r="A611" s="76" t="s">
        <v>804</v>
      </c>
      <c r="B611" s="294">
        <v>-29001.50383515003</v>
      </c>
      <c r="C611" s="294" t="s">
        <v>619</v>
      </c>
      <c r="D611" s="294" t="s">
        <v>619</v>
      </c>
      <c r="E611" s="298" t="s">
        <v>521</v>
      </c>
      <c r="F611" s="298" t="s">
        <v>521</v>
      </c>
      <c r="G611" s="298" t="s">
        <v>521</v>
      </c>
    </row>
    <row r="612" spans="1:7" x14ac:dyDescent="0.25">
      <c r="A612" s="76" t="s">
        <v>805</v>
      </c>
      <c r="B612" s="294">
        <v>52159.502129937959</v>
      </c>
      <c r="C612" s="294" t="s">
        <v>619</v>
      </c>
      <c r="D612" s="294" t="s">
        <v>619</v>
      </c>
      <c r="E612" s="298" t="s">
        <v>521</v>
      </c>
      <c r="F612" s="298" t="s">
        <v>521</v>
      </c>
      <c r="G612" s="298" t="s">
        <v>521</v>
      </c>
    </row>
    <row r="613" spans="1:7" x14ac:dyDescent="0.25">
      <c r="A613" s="75" t="s">
        <v>806</v>
      </c>
      <c r="B613" s="294">
        <v>-30056.90270642428</v>
      </c>
      <c r="C613" s="294">
        <v>12.663181</v>
      </c>
      <c r="D613" s="294">
        <v>1.1562030000000001</v>
      </c>
      <c r="E613" s="294">
        <v>21.472351</v>
      </c>
      <c r="F613" s="294">
        <v>357.87245800000005</v>
      </c>
      <c r="G613" s="294" t="s">
        <v>521</v>
      </c>
    </row>
    <row r="614" spans="1:7" x14ac:dyDescent="0.25">
      <c r="A614" s="76" t="s">
        <v>807</v>
      </c>
      <c r="B614" s="294">
        <v>10024.42566404653</v>
      </c>
      <c r="C614" s="294">
        <v>12.663181</v>
      </c>
      <c r="D614" s="294">
        <v>1.1562030000000001</v>
      </c>
      <c r="E614" s="298">
        <v>21.472351</v>
      </c>
      <c r="F614" s="298">
        <v>357.87245800000005</v>
      </c>
      <c r="G614" s="298" t="s">
        <v>521</v>
      </c>
    </row>
    <row r="615" spans="1:7" x14ac:dyDescent="0.25">
      <c r="A615" s="348" t="s">
        <v>808</v>
      </c>
      <c r="B615" s="294">
        <v>-40081.328370470808</v>
      </c>
      <c r="C615" s="294" t="s">
        <v>523</v>
      </c>
      <c r="D615" s="294" t="s">
        <v>619</v>
      </c>
      <c r="E615" s="298" t="s">
        <v>521</v>
      </c>
      <c r="F615" s="298" t="s">
        <v>521</v>
      </c>
      <c r="G615" s="298" t="s">
        <v>521</v>
      </c>
    </row>
    <row r="616" spans="1:7" x14ac:dyDescent="0.25">
      <c r="A616" s="76" t="s">
        <v>809</v>
      </c>
      <c r="B616" s="294">
        <v>-6109.6062039457893</v>
      </c>
      <c r="C616" s="294">
        <v>161.13485112156022</v>
      </c>
      <c r="D616" s="294">
        <v>0.59525414428571</v>
      </c>
      <c r="E616" s="294" t="s">
        <v>521</v>
      </c>
      <c r="F616" s="294" t="s">
        <v>521</v>
      </c>
      <c r="G616" s="294" t="s">
        <v>521</v>
      </c>
    </row>
    <row r="617" spans="1:7" x14ac:dyDescent="0.25">
      <c r="A617" s="76" t="s">
        <v>810</v>
      </c>
      <c r="B617" s="294">
        <v>-10133.523605752287</v>
      </c>
      <c r="C617" s="294" t="s">
        <v>548</v>
      </c>
      <c r="D617" s="294">
        <v>0.59215403</v>
      </c>
      <c r="E617" s="298" t="s">
        <v>521</v>
      </c>
      <c r="F617" s="298" t="s">
        <v>521</v>
      </c>
      <c r="G617" s="298" t="s">
        <v>521</v>
      </c>
    </row>
    <row r="618" spans="1:7" x14ac:dyDescent="0.25">
      <c r="A618" s="76" t="s">
        <v>811</v>
      </c>
      <c r="B618" s="294">
        <v>439.03348336053682</v>
      </c>
      <c r="C618" s="294" t="s">
        <v>548</v>
      </c>
      <c r="D618" s="294" t="s">
        <v>544</v>
      </c>
      <c r="E618" s="298" t="s">
        <v>521</v>
      </c>
      <c r="F618" s="298" t="s">
        <v>521</v>
      </c>
      <c r="G618" s="298" t="s">
        <v>521</v>
      </c>
    </row>
    <row r="619" spans="1:7" x14ac:dyDescent="0.25">
      <c r="A619" s="75" t="s">
        <v>812</v>
      </c>
      <c r="B619" s="294">
        <v>-31610.861039128908</v>
      </c>
      <c r="C619" s="294" t="s">
        <v>548</v>
      </c>
      <c r="D619" s="294">
        <v>6.04757815668298</v>
      </c>
      <c r="E619" s="294" t="s">
        <v>548</v>
      </c>
      <c r="F619" s="294" t="s">
        <v>548</v>
      </c>
      <c r="G619" s="294" t="s">
        <v>521</v>
      </c>
    </row>
    <row r="620" spans="1:7" x14ac:dyDescent="0.25">
      <c r="A620" s="76" t="s">
        <v>813</v>
      </c>
      <c r="B620" s="294">
        <v>-116642.3750794526</v>
      </c>
      <c r="C620" s="294" t="s">
        <v>548</v>
      </c>
      <c r="D620" s="294">
        <v>6.04757815668298</v>
      </c>
      <c r="E620" s="298" t="s">
        <v>548</v>
      </c>
      <c r="F620" s="298" t="s">
        <v>548</v>
      </c>
      <c r="G620" s="298" t="s">
        <v>521</v>
      </c>
    </row>
    <row r="621" spans="1:7" x14ac:dyDescent="0.25">
      <c r="A621" s="348" t="s">
        <v>814</v>
      </c>
      <c r="B621" s="294">
        <v>85031.514040323702</v>
      </c>
      <c r="C621" s="294" t="s">
        <v>548</v>
      </c>
      <c r="D621" s="294" t="s">
        <v>619</v>
      </c>
      <c r="E621" s="298" t="s">
        <v>548</v>
      </c>
      <c r="F621" s="298" t="s">
        <v>548</v>
      </c>
      <c r="G621" s="298" t="s">
        <v>521</v>
      </c>
    </row>
    <row r="622" spans="1:7" x14ac:dyDescent="0.25">
      <c r="A622" s="76" t="s">
        <v>815</v>
      </c>
      <c r="B622" s="294" t="s">
        <v>548</v>
      </c>
      <c r="C622" s="294" t="s">
        <v>544</v>
      </c>
      <c r="D622" s="294" t="s">
        <v>544</v>
      </c>
      <c r="E622" s="294" t="s">
        <v>521</v>
      </c>
      <c r="F622" s="294" t="s">
        <v>521</v>
      </c>
      <c r="G622" s="294" t="s">
        <v>521</v>
      </c>
    </row>
    <row r="623" spans="1:7" x14ac:dyDescent="0.25">
      <c r="A623" s="76" t="s">
        <v>816</v>
      </c>
      <c r="B623" s="303" t="s">
        <v>195</v>
      </c>
      <c r="C623" s="303" t="s">
        <v>195</v>
      </c>
      <c r="D623" s="303" t="s">
        <v>195</v>
      </c>
      <c r="E623" s="303" t="s">
        <v>195</v>
      </c>
      <c r="F623" s="303" t="s">
        <v>195</v>
      </c>
      <c r="G623" s="303" t="s">
        <v>195</v>
      </c>
    </row>
    <row r="624" spans="1:7" x14ac:dyDescent="0.25">
      <c r="A624" s="76" t="s">
        <v>817</v>
      </c>
      <c r="B624" s="294" t="s">
        <v>548</v>
      </c>
      <c r="C624" s="294" t="s">
        <v>521</v>
      </c>
      <c r="D624" s="294" t="s">
        <v>521</v>
      </c>
      <c r="E624" s="298" t="s">
        <v>521</v>
      </c>
      <c r="F624" s="298" t="s">
        <v>521</v>
      </c>
      <c r="G624" s="298" t="s">
        <v>521</v>
      </c>
    </row>
    <row r="625" spans="1:8" x14ac:dyDescent="0.25">
      <c r="A625" s="75" t="s">
        <v>818</v>
      </c>
      <c r="B625" s="294">
        <v>-106047.09877372319</v>
      </c>
      <c r="C625" s="303" t="s">
        <v>195</v>
      </c>
      <c r="D625" s="303" t="s">
        <v>195</v>
      </c>
      <c r="E625" s="303" t="s">
        <v>195</v>
      </c>
      <c r="F625" s="303" t="s">
        <v>195</v>
      </c>
      <c r="G625" s="303" t="s">
        <v>195</v>
      </c>
    </row>
    <row r="626" spans="1:8" x14ac:dyDescent="0.25">
      <c r="A626" s="264" t="s">
        <v>819</v>
      </c>
      <c r="B626" s="294" t="s">
        <v>3275</v>
      </c>
      <c r="C626" s="294" t="s">
        <v>544</v>
      </c>
      <c r="D626" s="294">
        <v>2.41583792</v>
      </c>
      <c r="E626" s="294" t="s">
        <v>521</v>
      </c>
      <c r="F626" s="294" t="s">
        <v>521</v>
      </c>
      <c r="G626" s="294" t="s">
        <v>521</v>
      </c>
    </row>
    <row r="627" spans="1:8" x14ac:dyDescent="0.25">
      <c r="A627" s="336" t="s">
        <v>820</v>
      </c>
      <c r="B627" s="294" t="s">
        <v>3275</v>
      </c>
      <c r="C627" s="294" t="s">
        <v>544</v>
      </c>
      <c r="D627" s="294">
        <v>2.41583792</v>
      </c>
      <c r="E627" s="294" t="s">
        <v>521</v>
      </c>
      <c r="F627" s="294" t="s">
        <v>521</v>
      </c>
      <c r="G627" s="294" t="s">
        <v>521</v>
      </c>
    </row>
    <row r="629" spans="1:8" x14ac:dyDescent="0.25">
      <c r="A629" s="50" t="s">
        <v>821</v>
      </c>
      <c r="B629" s="51">
        <f>B606</f>
        <v>-804822.59440781723</v>
      </c>
      <c r="C629" s="62">
        <f t="shared" ref="C629:G629" si="11">C606</f>
        <v>372.43546381101726</v>
      </c>
      <c r="D629" s="62">
        <f t="shared" si="11"/>
        <v>25.029760442267989</v>
      </c>
      <c r="E629" s="62">
        <f t="shared" si="11"/>
        <v>147.8993015761074</v>
      </c>
      <c r="F629" s="62">
        <f t="shared" si="11"/>
        <v>4868.9398569495861</v>
      </c>
      <c r="G629" s="62" t="str">
        <f t="shared" si="11"/>
        <v>NE,NA</v>
      </c>
    </row>
    <row r="632" spans="1:8" ht="15.75" x14ac:dyDescent="0.25">
      <c r="A632" s="392" t="s">
        <v>822</v>
      </c>
      <c r="B632" s="392"/>
      <c r="C632" s="232"/>
      <c r="D632" s="232"/>
      <c r="E632" s="232"/>
      <c r="F632" s="232"/>
      <c r="G632" s="232"/>
      <c r="H632" s="49" t="s">
        <v>505</v>
      </c>
    </row>
    <row r="633" spans="1:8" ht="15.75" x14ac:dyDescent="0.25">
      <c r="A633" s="247" t="s">
        <v>694</v>
      </c>
      <c r="B633" s="52"/>
      <c r="C633" s="232"/>
      <c r="D633" s="232"/>
      <c r="E633" s="232"/>
      <c r="F633" s="232"/>
      <c r="G633" s="232"/>
      <c r="H633" s="49" t="s">
        <v>3422</v>
      </c>
    </row>
    <row r="634" spans="1:8" x14ac:dyDescent="0.25">
      <c r="A634" s="232"/>
      <c r="B634" s="232"/>
      <c r="C634" s="232"/>
      <c r="D634" s="232"/>
      <c r="E634" s="232"/>
      <c r="F634" s="232"/>
      <c r="G634" s="232"/>
      <c r="H634" s="49" t="s">
        <v>506</v>
      </c>
    </row>
    <row r="635" spans="1:8" x14ac:dyDescent="0.25">
      <c r="A635" s="232"/>
      <c r="B635" s="232"/>
      <c r="C635" s="232"/>
      <c r="D635" s="232"/>
      <c r="E635" s="232"/>
      <c r="F635" s="232"/>
      <c r="G635" s="232"/>
      <c r="H635" s="265"/>
    </row>
    <row r="636" spans="1:8" x14ac:dyDescent="0.25">
      <c r="A636" s="375" t="s">
        <v>823</v>
      </c>
      <c r="B636" s="266" t="s">
        <v>824</v>
      </c>
      <c r="C636" s="267" t="s">
        <v>509</v>
      </c>
      <c r="D636" s="267" t="s">
        <v>510</v>
      </c>
      <c r="E636" s="267" t="s">
        <v>646</v>
      </c>
      <c r="F636" s="268" t="s">
        <v>512</v>
      </c>
      <c r="G636" s="269" t="s">
        <v>513</v>
      </c>
      <c r="H636" s="268" t="s">
        <v>647</v>
      </c>
    </row>
    <row r="637" spans="1:8" ht="15.75" thickBot="1" x14ac:dyDescent="0.3">
      <c r="A637" s="376"/>
      <c r="B637" s="377" t="s">
        <v>515</v>
      </c>
      <c r="C637" s="378"/>
      <c r="D637" s="378"/>
      <c r="E637" s="378"/>
      <c r="F637" s="378"/>
      <c r="G637" s="378"/>
      <c r="H637" s="379"/>
    </row>
    <row r="638" spans="1:8" ht="15.75" thickTop="1" x14ac:dyDescent="0.25">
      <c r="A638" s="270" t="s">
        <v>825</v>
      </c>
      <c r="B638" s="294" t="s">
        <v>3270</v>
      </c>
      <c r="C638" s="294">
        <v>6134.8125898395247</v>
      </c>
      <c r="D638" s="294">
        <v>82.700895060478175</v>
      </c>
      <c r="E638" s="294">
        <v>2.3460190219567099</v>
      </c>
      <c r="F638" s="294">
        <v>6.5483463597946603</v>
      </c>
      <c r="G638" s="294">
        <v>114.39560414851302</v>
      </c>
      <c r="H638" s="294">
        <v>0.74349333311907995</v>
      </c>
    </row>
    <row r="639" spans="1:8" x14ac:dyDescent="0.25">
      <c r="A639" s="271" t="s">
        <v>827</v>
      </c>
      <c r="B639" s="294" t="s">
        <v>583</v>
      </c>
      <c r="C639" s="294">
        <v>5255.3700428550756</v>
      </c>
      <c r="D639" s="303" t="s">
        <v>195</v>
      </c>
      <c r="E639" s="294">
        <v>2.3460190219567099</v>
      </c>
      <c r="F639" s="294">
        <v>6.1117899358083498</v>
      </c>
      <c r="G639" s="294">
        <v>21.695718028166269</v>
      </c>
      <c r="H639" s="303" t="s">
        <v>195</v>
      </c>
    </row>
    <row r="640" spans="1:8" x14ac:dyDescent="0.25">
      <c r="A640" s="331" t="s">
        <v>828</v>
      </c>
      <c r="B640" s="294" t="s">
        <v>583</v>
      </c>
      <c r="C640" s="294">
        <v>5255.3700428550756</v>
      </c>
      <c r="D640" s="303" t="s">
        <v>195</v>
      </c>
      <c r="E640" s="298">
        <v>2.3460190219567099</v>
      </c>
      <c r="F640" s="298">
        <v>6.1117899358083498</v>
      </c>
      <c r="G640" s="298">
        <v>21.695718028166269</v>
      </c>
      <c r="H640" s="303" t="s">
        <v>195</v>
      </c>
    </row>
    <row r="641" spans="1:8" x14ac:dyDescent="0.25">
      <c r="A641" s="331" t="s">
        <v>829</v>
      </c>
      <c r="B641" s="294" t="s">
        <v>550</v>
      </c>
      <c r="C641" s="294" t="s">
        <v>550</v>
      </c>
      <c r="D641" s="303" t="s">
        <v>195</v>
      </c>
      <c r="E641" s="298" t="s">
        <v>550</v>
      </c>
      <c r="F641" s="298" t="s">
        <v>550</v>
      </c>
      <c r="G641" s="298" t="s">
        <v>550</v>
      </c>
      <c r="H641" s="303" t="s">
        <v>195</v>
      </c>
    </row>
    <row r="642" spans="1:8" x14ac:dyDescent="0.25">
      <c r="A642" s="349" t="s">
        <v>830</v>
      </c>
      <c r="B642" s="294" t="s">
        <v>550</v>
      </c>
      <c r="C642" s="294" t="s">
        <v>550</v>
      </c>
      <c r="D642" s="303" t="s">
        <v>195</v>
      </c>
      <c r="E642" s="294" t="s">
        <v>550</v>
      </c>
      <c r="F642" s="294" t="s">
        <v>550</v>
      </c>
      <c r="G642" s="294" t="s">
        <v>550</v>
      </c>
      <c r="H642" s="303" t="s">
        <v>195</v>
      </c>
    </row>
    <row r="643" spans="1:8" x14ac:dyDescent="0.25">
      <c r="A643" s="271" t="s">
        <v>831</v>
      </c>
      <c r="B643" s="303" t="s">
        <v>195</v>
      </c>
      <c r="C643" s="294">
        <v>76.87968402665453</v>
      </c>
      <c r="D643" s="294">
        <v>5.5928880000000003</v>
      </c>
      <c r="E643" s="294" t="s">
        <v>548</v>
      </c>
      <c r="F643" s="294" t="s">
        <v>548</v>
      </c>
      <c r="G643" s="294" t="s">
        <v>548</v>
      </c>
      <c r="H643" s="303" t="s">
        <v>195</v>
      </c>
    </row>
    <row r="644" spans="1:8" x14ac:dyDescent="0.25">
      <c r="A644" s="350" t="s">
        <v>832</v>
      </c>
      <c r="B644" s="303" t="s">
        <v>195</v>
      </c>
      <c r="C644" s="294">
        <v>74.571839999999995</v>
      </c>
      <c r="D644" s="294">
        <v>5.5928880000000003</v>
      </c>
      <c r="E644" s="298" t="s">
        <v>548</v>
      </c>
      <c r="F644" s="298" t="s">
        <v>548</v>
      </c>
      <c r="G644" s="298" t="s">
        <v>548</v>
      </c>
      <c r="H644" s="303" t="s">
        <v>195</v>
      </c>
    </row>
    <row r="645" spans="1:8" x14ac:dyDescent="0.25">
      <c r="A645" s="350" t="s">
        <v>833</v>
      </c>
      <c r="B645" s="303" t="s">
        <v>195</v>
      </c>
      <c r="C645" s="294">
        <v>2.3078440266545299</v>
      </c>
      <c r="D645" s="294" t="s">
        <v>595</v>
      </c>
      <c r="E645" s="298" t="s">
        <v>548</v>
      </c>
      <c r="F645" s="298" t="s">
        <v>548</v>
      </c>
      <c r="G645" s="298" t="s">
        <v>548</v>
      </c>
      <c r="H645" s="303" t="s">
        <v>195</v>
      </c>
    </row>
    <row r="646" spans="1:8" x14ac:dyDescent="0.25">
      <c r="A646" s="271" t="s">
        <v>834</v>
      </c>
      <c r="B646" s="294" t="s">
        <v>555</v>
      </c>
      <c r="C646" s="294" t="s">
        <v>555</v>
      </c>
      <c r="D646" s="294" t="s">
        <v>555</v>
      </c>
      <c r="E646" s="294" t="s">
        <v>555</v>
      </c>
      <c r="F646" s="294" t="s">
        <v>555</v>
      </c>
      <c r="G646" s="294" t="s">
        <v>555</v>
      </c>
      <c r="H646" s="294" t="s">
        <v>555</v>
      </c>
    </row>
    <row r="647" spans="1:8" x14ac:dyDescent="0.25">
      <c r="A647" s="331" t="s">
        <v>835</v>
      </c>
      <c r="B647" s="294" t="s">
        <v>523</v>
      </c>
      <c r="C647" s="294" t="s">
        <v>555</v>
      </c>
      <c r="D647" s="294" t="s">
        <v>555</v>
      </c>
      <c r="E647" s="298" t="s">
        <v>523</v>
      </c>
      <c r="F647" s="298" t="s">
        <v>523</v>
      </c>
      <c r="G647" s="298" t="s">
        <v>523</v>
      </c>
      <c r="H647" s="298" t="s">
        <v>523</v>
      </c>
    </row>
    <row r="648" spans="1:8" x14ac:dyDescent="0.25">
      <c r="A648" s="331" t="s">
        <v>836</v>
      </c>
      <c r="B648" s="294" t="s">
        <v>521</v>
      </c>
      <c r="C648" s="294" t="s">
        <v>521</v>
      </c>
      <c r="D648" s="294" t="s">
        <v>521</v>
      </c>
      <c r="E648" s="298" t="s">
        <v>521</v>
      </c>
      <c r="F648" s="298" t="s">
        <v>521</v>
      </c>
      <c r="G648" s="298" t="s">
        <v>521</v>
      </c>
      <c r="H648" s="298" t="s">
        <v>521</v>
      </c>
    </row>
    <row r="649" spans="1:8" x14ac:dyDescent="0.25">
      <c r="A649" s="271" t="s">
        <v>837</v>
      </c>
      <c r="B649" s="303" t="s">
        <v>195</v>
      </c>
      <c r="C649" s="294">
        <v>802.56286295779444</v>
      </c>
      <c r="D649" s="294">
        <v>77.108007060478172</v>
      </c>
      <c r="E649" s="294" t="s">
        <v>595</v>
      </c>
      <c r="F649" s="294">
        <v>0.43655642398631</v>
      </c>
      <c r="G649" s="294">
        <v>49.308450064014231</v>
      </c>
      <c r="H649" s="303" t="s">
        <v>195</v>
      </c>
    </row>
    <row r="650" spans="1:8" x14ac:dyDescent="0.25">
      <c r="A650" s="331" t="s">
        <v>838</v>
      </c>
      <c r="B650" s="303" t="s">
        <v>195</v>
      </c>
      <c r="C650" s="294">
        <v>567.41960890297901</v>
      </c>
      <c r="D650" s="294">
        <v>75.36075521363459</v>
      </c>
      <c r="E650" s="298" t="s">
        <v>550</v>
      </c>
      <c r="F650" s="298">
        <v>0.43655642398631</v>
      </c>
      <c r="G650" s="298">
        <v>33.529746043529677</v>
      </c>
      <c r="H650" s="303" t="s">
        <v>195</v>
      </c>
    </row>
    <row r="651" spans="1:8" x14ac:dyDescent="0.25">
      <c r="A651" s="331" t="s">
        <v>839</v>
      </c>
      <c r="B651" s="303" t="s">
        <v>195</v>
      </c>
      <c r="C651" s="294">
        <v>235.14325405481537</v>
      </c>
      <c r="D651" s="294">
        <v>1.74725184684358</v>
      </c>
      <c r="E651" s="298" t="s">
        <v>550</v>
      </c>
      <c r="F651" s="298" t="s">
        <v>550</v>
      </c>
      <c r="G651" s="298">
        <v>15.77870402048455</v>
      </c>
      <c r="H651" s="303" t="s">
        <v>195</v>
      </c>
    </row>
    <row r="652" spans="1:8" x14ac:dyDescent="0.25">
      <c r="A652" s="331" t="s">
        <v>3419</v>
      </c>
      <c r="B652" s="303" t="s">
        <v>195</v>
      </c>
      <c r="C652" s="294" t="s">
        <v>523</v>
      </c>
      <c r="D652" s="294" t="s">
        <v>523</v>
      </c>
      <c r="E652" s="294" t="s">
        <v>523</v>
      </c>
      <c r="F652" s="294" t="s">
        <v>523</v>
      </c>
      <c r="G652" s="294" t="s">
        <v>523</v>
      </c>
      <c r="H652" s="303" t="s">
        <v>195</v>
      </c>
    </row>
    <row r="653" spans="1:8" x14ac:dyDescent="0.25">
      <c r="A653" s="271" t="s">
        <v>3420</v>
      </c>
      <c r="B653" s="294" t="s">
        <v>521</v>
      </c>
      <c r="C653" s="294" t="s">
        <v>521</v>
      </c>
      <c r="D653" s="294" t="s">
        <v>521</v>
      </c>
      <c r="E653" s="294" t="s">
        <v>550</v>
      </c>
      <c r="F653" s="294" t="s">
        <v>550</v>
      </c>
      <c r="G653" s="294">
        <v>43.391436056332523</v>
      </c>
      <c r="H653" s="294">
        <v>0.74349333311907995</v>
      </c>
    </row>
    <row r="654" spans="1:8" x14ac:dyDescent="0.25">
      <c r="A654" s="336" t="s">
        <v>599</v>
      </c>
      <c r="B654" s="298" t="s">
        <v>521</v>
      </c>
      <c r="C654" s="298" t="s">
        <v>521</v>
      </c>
      <c r="D654" s="298" t="s">
        <v>521</v>
      </c>
      <c r="E654" s="298" t="s">
        <v>550</v>
      </c>
      <c r="F654" s="298" t="s">
        <v>550</v>
      </c>
      <c r="G654" s="298">
        <v>43.391436056332523</v>
      </c>
      <c r="H654" s="298">
        <v>0.74349333311907995</v>
      </c>
    </row>
    <row r="655" spans="1:8" x14ac:dyDescent="0.25">
      <c r="A655" s="271" t="s">
        <v>840</v>
      </c>
      <c r="B655" s="303" t="s">
        <v>195</v>
      </c>
      <c r="C655" s="303" t="s">
        <v>195</v>
      </c>
      <c r="D655" s="303" t="s">
        <v>195</v>
      </c>
      <c r="E655" s="303" t="s">
        <v>195</v>
      </c>
      <c r="F655" s="303" t="s">
        <v>195</v>
      </c>
      <c r="G655" s="303" t="s">
        <v>195</v>
      </c>
      <c r="H655" s="303" t="s">
        <v>195</v>
      </c>
    </row>
    <row r="656" spans="1:8" x14ac:dyDescent="0.25">
      <c r="A656" s="350" t="s">
        <v>841</v>
      </c>
      <c r="B656" s="298" t="s">
        <v>521</v>
      </c>
      <c r="C656" s="303" t="s">
        <v>195</v>
      </c>
      <c r="D656" s="303" t="s">
        <v>195</v>
      </c>
      <c r="E656" s="303" t="s">
        <v>195</v>
      </c>
      <c r="F656" s="303" t="s">
        <v>195</v>
      </c>
      <c r="G656" s="303" t="s">
        <v>195</v>
      </c>
      <c r="H656" s="303" t="s">
        <v>195</v>
      </c>
    </row>
    <row r="657" spans="1:8" x14ac:dyDescent="0.25">
      <c r="A657" s="350" t="s">
        <v>842</v>
      </c>
      <c r="B657" s="298" t="s">
        <v>521</v>
      </c>
      <c r="C657" s="303" t="s">
        <v>195</v>
      </c>
      <c r="D657" s="303" t="s">
        <v>195</v>
      </c>
      <c r="E657" s="303" t="s">
        <v>195</v>
      </c>
      <c r="F657" s="303" t="s">
        <v>195</v>
      </c>
      <c r="G657" s="303" t="s">
        <v>195</v>
      </c>
      <c r="H657" s="303" t="s">
        <v>195</v>
      </c>
    </row>
    <row r="658" spans="1:8" x14ac:dyDescent="0.25">
      <c r="A658" s="351" t="s">
        <v>3421</v>
      </c>
      <c r="B658" s="298" t="s">
        <v>521</v>
      </c>
      <c r="C658" s="303" t="s">
        <v>195</v>
      </c>
      <c r="D658" s="303" t="s">
        <v>195</v>
      </c>
      <c r="E658" s="303" t="s">
        <v>195</v>
      </c>
      <c r="F658" s="303" t="s">
        <v>195</v>
      </c>
      <c r="G658" s="303" t="s">
        <v>195</v>
      </c>
      <c r="H658" s="303" t="s">
        <v>195</v>
      </c>
    </row>
    <row r="660" spans="1:8" x14ac:dyDescent="0.25">
      <c r="A660" s="50" t="s">
        <v>843</v>
      </c>
      <c r="B660" s="62" t="str">
        <f>B638</f>
        <v>NO,IE,NA</v>
      </c>
      <c r="C660" s="62">
        <f t="shared" ref="C660:H660" si="12">C638</f>
        <v>6134.8125898395247</v>
      </c>
      <c r="D660" s="62">
        <f t="shared" si="12"/>
        <v>82.700895060478175</v>
      </c>
      <c r="E660" s="62">
        <f t="shared" si="12"/>
        <v>2.3460190219567099</v>
      </c>
      <c r="F660" s="62">
        <f t="shared" si="12"/>
        <v>6.5483463597946603</v>
      </c>
      <c r="G660" s="62">
        <f t="shared" si="12"/>
        <v>114.39560414851302</v>
      </c>
      <c r="H660" s="62">
        <f t="shared" si="12"/>
        <v>0.74349333311907995</v>
      </c>
    </row>
    <row r="663" spans="1:8" ht="18" x14ac:dyDescent="0.25">
      <c r="A663" s="50" t="s">
        <v>844</v>
      </c>
      <c r="B663" s="77" t="s">
        <v>845</v>
      </c>
      <c r="C663" s="77" t="s">
        <v>846</v>
      </c>
      <c r="D663" s="77" t="s">
        <v>847</v>
      </c>
      <c r="E663" s="77" t="s">
        <v>848</v>
      </c>
      <c r="F663" s="77" t="s">
        <v>512</v>
      </c>
      <c r="G663" s="77" t="s">
        <v>513</v>
      </c>
      <c r="H663" s="77" t="s">
        <v>849</v>
      </c>
    </row>
    <row r="664" spans="1:8" s="9" customFormat="1" x14ac:dyDescent="0.25">
      <c r="A664" s="225" t="s">
        <v>850</v>
      </c>
      <c r="B664" s="226">
        <f t="shared" ref="B664:H670" si="13">B59</f>
        <v>6045831.9303266751</v>
      </c>
      <c r="C664" s="226">
        <f t="shared" si="13"/>
        <v>11738.668394056973</v>
      </c>
      <c r="D664" s="226">
        <f t="shared" si="13"/>
        <v>259.40234604960767</v>
      </c>
      <c r="E664" s="226">
        <f t="shared" si="13"/>
        <v>18305.749424551203</v>
      </c>
      <c r="F664" s="226">
        <f t="shared" si="13"/>
        <v>65117.178069736605</v>
      </c>
      <c r="G664" s="226">
        <f t="shared" si="13"/>
        <v>7244.4555805128311</v>
      </c>
      <c r="H664" s="226">
        <f t="shared" si="13"/>
        <v>12364.091048770906</v>
      </c>
    </row>
    <row r="665" spans="1:8" s="3" customFormat="1" x14ac:dyDescent="0.25">
      <c r="A665" s="224" t="s">
        <v>96</v>
      </c>
      <c r="B665" s="78">
        <f t="shared" si="13"/>
        <v>2400057.4856406469</v>
      </c>
      <c r="C665" s="78">
        <f t="shared" si="13"/>
        <v>34.823479419570468</v>
      </c>
      <c r="D665" s="78">
        <f t="shared" si="13"/>
        <v>100.86538569159121</v>
      </c>
      <c r="E665" s="78">
        <f t="shared" si="13"/>
        <v>3434.4290996747714</v>
      </c>
      <c r="F665" s="78">
        <f t="shared" si="13"/>
        <v>581.83867235005948</v>
      </c>
      <c r="G665" s="78">
        <f t="shared" si="13"/>
        <v>43.701395420034459</v>
      </c>
      <c r="H665" s="78">
        <f t="shared" si="13"/>
        <v>9439.0432746602182</v>
      </c>
    </row>
    <row r="666" spans="1:8" s="3" customFormat="1" x14ac:dyDescent="0.25">
      <c r="A666" s="224" t="s">
        <v>4</v>
      </c>
      <c r="B666" s="78">
        <f>B61</f>
        <v>1911856.6209068005</v>
      </c>
      <c r="C666" s="78">
        <f t="shared" si="13"/>
        <v>162.90247230948853</v>
      </c>
      <c r="D666" s="78">
        <f t="shared" si="13"/>
        <v>141.94351071141131</v>
      </c>
      <c r="E666" s="78">
        <f t="shared" si="13"/>
        <v>11998.643932744189</v>
      </c>
      <c r="F666" s="78">
        <f t="shared" si="13"/>
        <v>58747.464607753776</v>
      </c>
      <c r="G666" s="78">
        <f t="shared" si="13"/>
        <v>5777.5462986418306</v>
      </c>
      <c r="H666" s="78">
        <f t="shared" si="13"/>
        <v>618.63077203361581</v>
      </c>
    </row>
    <row r="667" spans="1:8" s="3" customFormat="1" x14ac:dyDescent="0.25">
      <c r="A667" s="224" t="s">
        <v>2475</v>
      </c>
      <c r="B667" s="78">
        <f t="shared" si="13"/>
        <v>586027.88174597803</v>
      </c>
      <c r="C667" s="78">
        <f t="shared" si="13"/>
        <v>205.33517802223591</v>
      </c>
      <c r="D667" s="78">
        <f t="shared" si="13"/>
        <v>4.0983304317602895</v>
      </c>
      <c r="E667" s="78">
        <f t="shared" si="13"/>
        <v>908.26373148672474</v>
      </c>
      <c r="F667" s="78">
        <f t="shared" si="13"/>
        <v>3021.64543736223</v>
      </c>
      <c r="G667" s="78">
        <f t="shared" si="13"/>
        <v>551.67725417600798</v>
      </c>
      <c r="H667" s="78">
        <f t="shared" si="13"/>
        <v>527.57585355553215</v>
      </c>
    </row>
    <row r="668" spans="1:8" s="3" customFormat="1" x14ac:dyDescent="0.25">
      <c r="A668" s="224" t="s">
        <v>9</v>
      </c>
      <c r="B668" s="78">
        <f t="shared" si="13"/>
        <v>1134885.2223943246</v>
      </c>
      <c r="C668" s="78">
        <f t="shared" si="13"/>
        <v>11335.583471714261</v>
      </c>
      <c r="D668" s="78">
        <f t="shared" si="13"/>
        <v>11.193742820309819</v>
      </c>
      <c r="E668" s="78">
        <f t="shared" si="13"/>
        <v>1964.4126606455166</v>
      </c>
      <c r="F668" s="78">
        <f t="shared" si="13"/>
        <v>2766.2293522705422</v>
      </c>
      <c r="G668" s="78">
        <f t="shared" si="13"/>
        <v>871.53063227495795</v>
      </c>
      <c r="H668" s="78">
        <f t="shared" si="13"/>
        <v>1778.8411485215402</v>
      </c>
    </row>
    <row r="669" spans="1:8" s="3" customFormat="1" x14ac:dyDescent="0.25">
      <c r="A669" s="224" t="s">
        <v>138</v>
      </c>
      <c r="B669" s="78">
        <f t="shared" si="13"/>
        <v>291.62758231404649</v>
      </c>
      <c r="C669" s="78">
        <f t="shared" si="13"/>
        <v>1.8597887494070001E-2</v>
      </c>
      <c r="D669" s="78">
        <f t="shared" si="13"/>
        <v>2.7004131976500001E-3</v>
      </c>
      <c r="E669" s="78" t="str">
        <f t="shared" si="13"/>
        <v>IE</v>
      </c>
      <c r="F669" s="78" t="str">
        <f t="shared" si="13"/>
        <v>IE</v>
      </c>
      <c r="G669" s="78" t="str">
        <f t="shared" si="13"/>
        <v>IE</v>
      </c>
      <c r="H669" s="78" t="str">
        <f t="shared" si="13"/>
        <v>IE</v>
      </c>
    </row>
    <row r="670" spans="1:8" s="3" customFormat="1" x14ac:dyDescent="0.25">
      <c r="A670" s="224" t="s">
        <v>3258</v>
      </c>
      <c r="B670" s="78">
        <f>B65</f>
        <v>12713.092056610814</v>
      </c>
      <c r="C670" s="78">
        <f t="shared" si="13"/>
        <v>5.1947039253499999E-3</v>
      </c>
      <c r="D670" s="78">
        <f t="shared" si="13"/>
        <v>1.29867598133739</v>
      </c>
      <c r="E670" s="78">
        <f t="shared" si="13"/>
        <v>0</v>
      </c>
      <c r="F670" s="78">
        <f t="shared" si="13"/>
        <v>0</v>
      </c>
      <c r="G670" s="78">
        <f t="shared" si="13"/>
        <v>0</v>
      </c>
      <c r="H670" s="78">
        <f t="shared" si="13"/>
        <v>0</v>
      </c>
    </row>
    <row r="671" spans="1:8" x14ac:dyDescent="0.25">
      <c r="A671" s="225" t="s">
        <v>851</v>
      </c>
      <c r="B671" s="78">
        <f>G407</f>
        <v>22472.091478849856</v>
      </c>
      <c r="C671" s="78">
        <f>H407</f>
        <v>4.8078038835700004E-3</v>
      </c>
      <c r="D671" s="78">
        <f>I407</f>
        <v>5.0498744759699997E-3</v>
      </c>
      <c r="E671" s="78"/>
      <c r="F671" s="79"/>
      <c r="G671" s="79"/>
      <c r="H671" s="79"/>
    </row>
    <row r="672" spans="1:8" x14ac:dyDescent="0.25">
      <c r="A672" s="225" t="s">
        <v>852</v>
      </c>
      <c r="B672" s="78">
        <f>B464</f>
        <v>194068.13526147662</v>
      </c>
      <c r="C672" s="78">
        <f>C464</f>
        <v>4.4228396639999996</v>
      </c>
      <c r="D672" s="78">
        <f>D464</f>
        <v>83.654409240516344</v>
      </c>
      <c r="E672" s="78">
        <f>J464</f>
        <v>572.16514495327442</v>
      </c>
      <c r="F672" s="78">
        <f>K464</f>
        <v>1557.1939910195872</v>
      </c>
      <c r="G672" s="78">
        <f>L464</f>
        <v>5849.2197121443369</v>
      </c>
      <c r="H672" s="78">
        <f>M464</f>
        <v>830.75987228203655</v>
      </c>
    </row>
    <row r="673" spans="1:36" x14ac:dyDescent="0.25">
      <c r="A673" s="225" t="s">
        <v>853</v>
      </c>
      <c r="B673" s="78">
        <f t="shared" ref="B673:H673" si="14">B597</f>
        <v>7853.7090592547993</v>
      </c>
      <c r="C673" s="78">
        <f t="shared" si="14"/>
        <v>9571.8991649314175</v>
      </c>
      <c r="D673" s="78">
        <f t="shared" si="14"/>
        <v>1107.1877988953377</v>
      </c>
      <c r="E673" s="78">
        <f t="shared" si="14"/>
        <v>14.91067980114685</v>
      </c>
      <c r="F673" s="78">
        <f t="shared" si="14"/>
        <v>363.40666610922074</v>
      </c>
      <c r="G673" s="78" t="str">
        <f t="shared" si="14"/>
        <v>NA</v>
      </c>
      <c r="H673" s="78">
        <f t="shared" si="14"/>
        <v>0</v>
      </c>
    </row>
    <row r="674" spans="1:36" x14ac:dyDescent="0.25">
      <c r="A674" s="225" t="s">
        <v>854</v>
      </c>
      <c r="B674" s="78">
        <f>B629</f>
        <v>-804822.59440781723</v>
      </c>
      <c r="C674" s="78">
        <f t="shared" ref="C674:H674" si="15">C629</f>
        <v>372.43546381101726</v>
      </c>
      <c r="D674" s="78">
        <f t="shared" si="15"/>
        <v>25.029760442267989</v>
      </c>
      <c r="E674" s="78">
        <f t="shared" si="15"/>
        <v>147.8993015761074</v>
      </c>
      <c r="F674" s="78">
        <f t="shared" si="15"/>
        <v>4868.9398569495861</v>
      </c>
      <c r="G674" s="78" t="str">
        <f t="shared" si="15"/>
        <v>NE,NA</v>
      </c>
      <c r="H674" s="78">
        <f t="shared" si="15"/>
        <v>0</v>
      </c>
    </row>
    <row r="675" spans="1:36" x14ac:dyDescent="0.25">
      <c r="A675" s="225" t="s">
        <v>855</v>
      </c>
      <c r="B675" s="80" t="str">
        <f>B660</f>
        <v>NO,IE,NA</v>
      </c>
      <c r="C675" s="80">
        <f t="shared" ref="C675:H675" si="16">C660</f>
        <v>6134.8125898395247</v>
      </c>
      <c r="D675" s="80">
        <f t="shared" si="16"/>
        <v>82.700895060478175</v>
      </c>
      <c r="E675" s="80">
        <f t="shared" si="16"/>
        <v>2.3460190219567099</v>
      </c>
      <c r="F675" s="80">
        <f t="shared" si="16"/>
        <v>6.5483463597946603</v>
      </c>
      <c r="G675" s="80">
        <f t="shared" si="16"/>
        <v>114.39560414851302</v>
      </c>
      <c r="H675" s="80">
        <f t="shared" si="16"/>
        <v>0.74349333311907995</v>
      </c>
    </row>
    <row r="676" spans="1:36" x14ac:dyDescent="0.25">
      <c r="A676" s="3" t="s">
        <v>856</v>
      </c>
      <c r="B676" s="81">
        <f>SUM(B664,B672:B675)</f>
        <v>5442931.1802395899</v>
      </c>
      <c r="C676" s="81">
        <f t="shared" ref="C676:H676" si="17">SUM(C664,C672:C675)</f>
        <v>27822.238452302932</v>
      </c>
      <c r="D676" s="81">
        <f t="shared" si="17"/>
        <v>1557.975209688208</v>
      </c>
      <c r="E676" s="81">
        <f t="shared" si="17"/>
        <v>19043.070569903684</v>
      </c>
      <c r="F676" s="81">
        <f t="shared" si="17"/>
        <v>71913.266930174796</v>
      </c>
      <c r="G676" s="81">
        <f t="shared" si="17"/>
        <v>13208.070896805681</v>
      </c>
      <c r="H676" s="81">
        <f t="shared" si="17"/>
        <v>13195.594414386062</v>
      </c>
    </row>
    <row r="678" spans="1:36" x14ac:dyDescent="0.25">
      <c r="A678" s="50" t="s">
        <v>857</v>
      </c>
      <c r="B678" s="50" t="s">
        <v>695</v>
      </c>
      <c r="C678" s="50" t="s">
        <v>696</v>
      </c>
      <c r="D678" s="50" t="s">
        <v>697</v>
      </c>
      <c r="E678" s="50" t="s">
        <v>698</v>
      </c>
      <c r="F678" s="82" t="s">
        <v>699</v>
      </c>
      <c r="G678" s="82" t="s">
        <v>700</v>
      </c>
      <c r="H678" s="82" t="s">
        <v>701</v>
      </c>
      <c r="I678" s="82" t="s">
        <v>702</v>
      </c>
      <c r="J678" s="82" t="s">
        <v>703</v>
      </c>
      <c r="K678" s="82" t="s">
        <v>704</v>
      </c>
      <c r="L678" s="82" t="s">
        <v>705</v>
      </c>
      <c r="M678" s="82" t="s">
        <v>706</v>
      </c>
      <c r="N678" s="82" t="s">
        <v>707</v>
      </c>
      <c r="O678" s="82" t="s">
        <v>708</v>
      </c>
      <c r="P678" s="82" t="s">
        <v>709</v>
      </c>
      <c r="Q678" s="82" t="s">
        <v>710</v>
      </c>
      <c r="R678" s="82" t="s">
        <v>711</v>
      </c>
      <c r="S678" s="82" t="s">
        <v>712</v>
      </c>
      <c r="T678" s="82" t="s">
        <v>713</v>
      </c>
      <c r="U678" s="82" t="s">
        <v>858</v>
      </c>
      <c r="V678" s="82" t="s">
        <v>715</v>
      </c>
      <c r="W678" s="82" t="s">
        <v>859</v>
      </c>
      <c r="X678" s="82" t="s">
        <v>860</v>
      </c>
      <c r="Y678" s="82" t="s">
        <v>861</v>
      </c>
      <c r="Z678" s="82" t="s">
        <v>862</v>
      </c>
      <c r="AA678" s="82" t="s">
        <v>863</v>
      </c>
      <c r="AB678" s="82" t="s">
        <v>864</v>
      </c>
      <c r="AC678" s="82" t="s">
        <v>865</v>
      </c>
      <c r="AD678" s="82" t="s">
        <v>866</v>
      </c>
      <c r="AE678" s="82" t="s">
        <v>867</v>
      </c>
      <c r="AF678" s="82" t="s">
        <v>868</v>
      </c>
      <c r="AG678" s="82" t="s">
        <v>726</v>
      </c>
      <c r="AH678" s="82" t="s">
        <v>869</v>
      </c>
      <c r="AI678" s="82" t="s">
        <v>870</v>
      </c>
      <c r="AJ678" s="82" t="s">
        <v>871</v>
      </c>
    </row>
    <row r="679" spans="1:36" x14ac:dyDescent="0.25">
      <c r="A679" s="1" t="s">
        <v>872</v>
      </c>
      <c r="B679" s="83">
        <f>B472</f>
        <v>1368.6274879263533</v>
      </c>
      <c r="C679" s="83">
        <f>C472</f>
        <v>397.31929999999994</v>
      </c>
      <c r="D679" s="83">
        <v>0</v>
      </c>
      <c r="E679" s="83">
        <v>0</v>
      </c>
      <c r="F679" s="83">
        <f>F472</f>
        <v>2580.4423400000001</v>
      </c>
      <c r="G679" s="83">
        <v>0</v>
      </c>
      <c r="H679" s="83">
        <f>H472</f>
        <v>56052.275099999999</v>
      </c>
      <c r="I679" s="83">
        <v>0</v>
      </c>
      <c r="J679" s="83">
        <f>J472</f>
        <v>2093.1475999999998</v>
      </c>
      <c r="K679" s="83">
        <v>0</v>
      </c>
      <c r="L679" s="83">
        <v>0</v>
      </c>
      <c r="M679" s="83">
        <v>0</v>
      </c>
      <c r="N679" s="83">
        <v>0</v>
      </c>
      <c r="O679" s="83">
        <v>0</v>
      </c>
      <c r="P679" s="83">
        <v>0</v>
      </c>
      <c r="Q679" s="83">
        <f>Q472</f>
        <v>117.73</v>
      </c>
      <c r="R679" s="83">
        <v>0</v>
      </c>
      <c r="S679" s="83">
        <v>0</v>
      </c>
      <c r="T679" s="83">
        <v>0</v>
      </c>
      <c r="U679" s="83">
        <v>0</v>
      </c>
      <c r="V679" s="83" t="str">
        <f>V472</f>
        <v/>
      </c>
      <c r="W679" s="83">
        <f>W472</f>
        <v>539.28252369958398</v>
      </c>
      <c r="X679" s="83">
        <f>X472</f>
        <v>206.77996980802794</v>
      </c>
      <c r="Y679" s="83">
        <f>Y472</f>
        <v>8.9719417447910903</v>
      </c>
      <c r="Z679" s="83">
        <v>0</v>
      </c>
      <c r="AA679" s="83">
        <f>AA472</f>
        <v>11.42114438969833</v>
      </c>
      <c r="AB679" s="83">
        <v>0</v>
      </c>
      <c r="AC679" s="83">
        <v>0</v>
      </c>
      <c r="AD679" s="83">
        <v>0</v>
      </c>
      <c r="AE679" s="83">
        <v>0</v>
      </c>
      <c r="AF679" s="83">
        <v>0</v>
      </c>
      <c r="AG679" s="83" t="str">
        <f>AG472</f>
        <v/>
      </c>
      <c r="AH679" s="83">
        <f>AH472</f>
        <v>7332.5098355411983</v>
      </c>
      <c r="AI679" s="83">
        <f>AI472</f>
        <v>517.67788417194004</v>
      </c>
      <c r="AJ679" s="83">
        <f>AJ472</f>
        <v>28.530150025699999</v>
      </c>
    </row>
    <row r="680" spans="1:36" x14ac:dyDescent="0.25">
      <c r="A680" s="1" t="s">
        <v>873</v>
      </c>
      <c r="B680" s="1">
        <f t="shared" ref="B680:T680" si="18">B679*IFERROR(INDEX($H$711:$H$917,MATCH(B678,$A$711:$A$917,0),1),INDEX($H$711:$H$917,MATCH(B678,$B$711:$B$917,0),1))/1000</f>
        <v>16970.980850286782</v>
      </c>
      <c r="C680" s="1">
        <f t="shared" si="18"/>
        <v>268.98516609999996</v>
      </c>
      <c r="D680" s="1">
        <f t="shared" si="18"/>
        <v>0</v>
      </c>
      <c r="E680" s="1">
        <f t="shared" si="18"/>
        <v>0</v>
      </c>
      <c r="F680" s="1">
        <f t="shared" si="18"/>
        <v>8180.0022177999999</v>
      </c>
      <c r="G680" s="1">
        <f t="shared" si="18"/>
        <v>0</v>
      </c>
      <c r="H680" s="1">
        <f t="shared" si="18"/>
        <v>72867.95762999999</v>
      </c>
      <c r="I680" s="1">
        <f t="shared" si="18"/>
        <v>0</v>
      </c>
      <c r="J680" s="1">
        <f t="shared" si="18"/>
        <v>10047.108479999999</v>
      </c>
      <c r="K680" s="1">
        <f t="shared" si="18"/>
        <v>0</v>
      </c>
      <c r="L680" s="1">
        <f t="shared" si="18"/>
        <v>0</v>
      </c>
      <c r="M680" s="1">
        <f t="shared" si="18"/>
        <v>0</v>
      </c>
      <c r="N680" s="1">
        <f t="shared" si="18"/>
        <v>0</v>
      </c>
      <c r="O680" s="1">
        <f t="shared" si="18"/>
        <v>0</v>
      </c>
      <c r="P680" s="1">
        <f t="shared" si="18"/>
        <v>0</v>
      </c>
      <c r="Q680" s="1">
        <f t="shared" si="18"/>
        <v>948.90380000000005</v>
      </c>
      <c r="R680" s="1">
        <f t="shared" si="18"/>
        <v>0</v>
      </c>
      <c r="S680" s="1">
        <f t="shared" si="18"/>
        <v>0</v>
      </c>
      <c r="T680" s="1">
        <f t="shared" si="18"/>
        <v>0</v>
      </c>
      <c r="U680" s="1"/>
      <c r="V680" s="1"/>
      <c r="W680" s="1">
        <f>W679*IFERROR(INDEX($H$711:$H$917,MATCH(W678,$A$711:$A$917,0),1),INDEX($H$711:$H$917,MATCH(W678,$B$711:$B$917,0),1))/1000</f>
        <v>3575.4431321282418</v>
      </c>
      <c r="X680" s="1">
        <f>X679*IFERROR(INDEX($H$711:$H$917,MATCH(X678,$A$711:$A$917,0),1),INDEX($H$711:$H$917,MATCH(X678,$B$711:$B$917,0),1))/1000</f>
        <v>2295.2576648691102</v>
      </c>
      <c r="Y680" s="1">
        <f>Y679*IFERROR(INDEX($H$711:$H$917,MATCH(Y678,$A$711:$A$917,0),1),INDEX($H$711:$H$917,MATCH(Y678,$B$711:$B$917,0),1))/1000</f>
        <v>79.850281528640693</v>
      </c>
      <c r="Z680" s="1">
        <f>Z679*IFERROR(INDEX($H$711:$H$917,MATCH(Z678,$A$711:$A$917,0),1),INDEX($H$711:$H$917,MATCH(Z678,$B$711:$B$917,0),1))/1000</f>
        <v>0</v>
      </c>
      <c r="AA680" s="1">
        <f>AA679*IFERROR(INDEX($H$711:$H$917,MATCH(AA678,$A$711:$A$917,0),1),INDEX($H$711:$H$917,MATCH(AA678,$B$711:$B$917,0),1))/1000</f>
        <v>108.95771747772208</v>
      </c>
      <c r="AB680" s="1">
        <v>0</v>
      </c>
      <c r="AC680" s="1">
        <v>0</v>
      </c>
      <c r="AD680" s="1">
        <f>AD679*IFERROR(INDEX($H$711:$H$917,MATCH(AD678,$A$711:$A$917,0),1),INDEX($H$711:$H$917,MATCH(AD678,$B$711:$B$917,0),1))/1000</f>
        <v>0</v>
      </c>
      <c r="AE680" s="1">
        <f>AE679*IFERROR(INDEX($H$711:$H$917,MATCH(AE678,$A$711:$A$917,0),1),INDEX($H$711:$H$917,MATCH(AE678,$B$711:$B$917,0),1))/1000</f>
        <v>0</v>
      </c>
      <c r="AF680" s="1">
        <v>0</v>
      </c>
      <c r="AG680" s="1">
        <v>0</v>
      </c>
      <c r="AH680" s="83">
        <f>AH679</f>
        <v>7332.5098355411983</v>
      </c>
      <c r="AI680" s="1">
        <f>AI679*IFERROR(INDEX($H$711:$H$917,MATCH(AI678,$A$711:$A$917,0),1),INDEX($H$711:$H$917,MATCH(AI678,$B$711:$B$917,0),1))/1000</f>
        <v>12165.430278040592</v>
      </c>
      <c r="AJ680" s="1">
        <f>AJ679*IFERROR(INDEX($H$711:$H$917,MATCH(AJ678,$A$711:$A$917,0),1),INDEX($H$711:$H$917,MATCH(AJ678,$B$711:$B$917,0),1))/1000</f>
        <v>459.33541541377002</v>
      </c>
    </row>
    <row r="682" spans="1:36" x14ac:dyDescent="0.25">
      <c r="A682" s="3" t="s">
        <v>856</v>
      </c>
      <c r="B682" s="3">
        <f>SUM(B680:AJ680)</f>
        <v>135300.72246918606</v>
      </c>
    </row>
    <row r="683" spans="1:36" x14ac:dyDescent="0.25">
      <c r="K683" s="1"/>
      <c r="L683" s="1"/>
      <c r="M683" s="1"/>
      <c r="N683" s="1"/>
      <c r="O683" s="1"/>
      <c r="P683" s="1"/>
      <c r="Q683" s="1"/>
      <c r="R683" s="1"/>
      <c r="S683" s="1"/>
      <c r="T683" s="1"/>
      <c r="U683" s="1"/>
      <c r="V683" s="1"/>
      <c r="W683" s="1"/>
      <c r="X683" s="1"/>
      <c r="Y683" s="1"/>
      <c r="Z683" s="1"/>
      <c r="AA683" s="1"/>
      <c r="AB683" s="1"/>
    </row>
    <row r="684" spans="1:36" ht="18" x14ac:dyDescent="0.25">
      <c r="A684" s="50" t="s">
        <v>3423</v>
      </c>
      <c r="B684" s="77" t="s">
        <v>845</v>
      </c>
      <c r="C684" s="77" t="s">
        <v>846</v>
      </c>
      <c r="D684" s="77" t="s">
        <v>847</v>
      </c>
      <c r="E684" s="77" t="s">
        <v>848</v>
      </c>
      <c r="F684" s="77" t="s">
        <v>512</v>
      </c>
      <c r="G684" s="77" t="s">
        <v>513</v>
      </c>
      <c r="H684" s="77" t="s">
        <v>849</v>
      </c>
      <c r="I684" s="77" t="s">
        <v>874</v>
      </c>
      <c r="J684" s="77" t="s">
        <v>2634</v>
      </c>
      <c r="K684" s="1"/>
      <c r="L684" s="1"/>
      <c r="M684" s="1"/>
      <c r="N684" s="1"/>
      <c r="O684" s="1"/>
      <c r="P684" s="1"/>
      <c r="Q684" s="1"/>
      <c r="R684" s="1"/>
      <c r="S684" s="1"/>
      <c r="T684" s="1"/>
      <c r="U684" s="1"/>
      <c r="V684" s="1"/>
      <c r="W684" s="1"/>
      <c r="X684" s="1"/>
      <c r="Y684" s="1"/>
      <c r="Z684" s="1"/>
      <c r="AA684" s="1"/>
      <c r="AB684" s="1"/>
    </row>
    <row r="685" spans="1:36" x14ac:dyDescent="0.25">
      <c r="A685" s="1" t="s">
        <v>875</v>
      </c>
      <c r="B685" s="5">
        <f>B676/1000</f>
        <v>5442.9311802395896</v>
      </c>
      <c r="C685" s="1">
        <f>C676*$H$712/1000</f>
        <v>779.02267666448211</v>
      </c>
      <c r="D685" s="1">
        <f>D676*$H$714/1000</f>
        <v>412.86343056737508</v>
      </c>
      <c r="E685" s="1">
        <f>E676*$C$923/1000</f>
        <v>-156.15317867321019</v>
      </c>
      <c r="F685">
        <f>F676*$C$922/1000</f>
        <v>129.44388047431462</v>
      </c>
      <c r="G685">
        <f>G676*$C$921/1000</f>
        <v>66.040354484028398</v>
      </c>
      <c r="H685">
        <f t="shared" ref="H685:H692" si="19">$C$926/1000</f>
        <v>0</v>
      </c>
      <c r="I685">
        <f>B682/1000</f>
        <v>135.30072246918607</v>
      </c>
      <c r="J685" s="353">
        <f>SUM(B685:I685)</f>
        <v>6809.4490662257658</v>
      </c>
      <c r="K685" s="1"/>
      <c r="L685" s="1"/>
      <c r="M685" s="1"/>
      <c r="N685" s="1"/>
      <c r="O685" s="1"/>
      <c r="P685" s="1"/>
      <c r="Q685" s="1"/>
      <c r="R685" s="1"/>
      <c r="S685" s="1"/>
      <c r="T685" s="1"/>
      <c r="U685" s="1"/>
      <c r="V685" s="1"/>
      <c r="W685" s="1"/>
      <c r="X685" s="1"/>
      <c r="Y685" s="1"/>
      <c r="Z685" s="1"/>
      <c r="AA685" s="1"/>
      <c r="AB685" s="1"/>
    </row>
    <row r="686" spans="1:36" x14ac:dyDescent="0.25">
      <c r="A686" s="1" t="s">
        <v>96</v>
      </c>
      <c r="B686" s="5">
        <f>B665/1000</f>
        <v>2400.057485640647</v>
      </c>
      <c r="C686" s="1">
        <f>C665*$H$712/1000</f>
        <v>0.97505742374797311</v>
      </c>
      <c r="D686" s="1">
        <f>D665*$H$714/1000</f>
        <v>26.729327208271673</v>
      </c>
      <c r="E686" s="1">
        <f>E665*$C$923/1000</f>
        <v>-28.162318617333124</v>
      </c>
      <c r="F686">
        <f>F665*$C$922/1000</f>
        <v>1.0473096102301072</v>
      </c>
      <c r="G686">
        <f>G665*$C$921/1000</f>
        <v>0.21850697710017231</v>
      </c>
      <c r="H686">
        <f t="shared" si="19"/>
        <v>0</v>
      </c>
      <c r="I686">
        <f>0</f>
        <v>0</v>
      </c>
      <c r="J686" s="353">
        <f t="shared" ref="J686:J692" si="20">SUM(B686:I686)</f>
        <v>2400.8653682426634</v>
      </c>
      <c r="K686" s="1"/>
      <c r="L686" s="1"/>
      <c r="M686" s="1"/>
      <c r="N686" s="1"/>
      <c r="O686" s="1"/>
      <c r="P686" s="1"/>
      <c r="Q686" s="1"/>
      <c r="R686" s="1"/>
      <c r="S686" s="1"/>
      <c r="T686" s="1"/>
      <c r="U686" s="1"/>
      <c r="V686" s="1"/>
      <c r="W686" s="1"/>
      <c r="X686" s="1"/>
      <c r="Y686" s="1"/>
      <c r="Z686" s="1"/>
      <c r="AA686" s="1"/>
      <c r="AB686" s="1"/>
    </row>
    <row r="687" spans="1:36" x14ac:dyDescent="0.25">
      <c r="A687" s="1" t="s">
        <v>4</v>
      </c>
      <c r="B687" s="5">
        <f>B666/1000</f>
        <v>1911.8566209068006</v>
      </c>
      <c r="C687" s="5">
        <f t="shared" ref="C687:I687" si="21">C666/1000</f>
        <v>0.16290247230948854</v>
      </c>
      <c r="D687" s="5">
        <f t="shared" si="21"/>
        <v>0.14194351071141131</v>
      </c>
      <c r="E687" s="5">
        <f t="shared" si="21"/>
        <v>11.998643932744189</v>
      </c>
      <c r="F687" s="5">
        <f t="shared" si="21"/>
        <v>58.747464607753777</v>
      </c>
      <c r="G687" s="5">
        <f t="shared" si="21"/>
        <v>5.7775462986418304</v>
      </c>
      <c r="H687" s="5">
        <f t="shared" si="21"/>
        <v>0.61863077203361583</v>
      </c>
      <c r="I687" s="5">
        <f t="shared" si="21"/>
        <v>0</v>
      </c>
      <c r="J687" s="353">
        <f t="shared" si="20"/>
        <v>1989.303752500995</v>
      </c>
      <c r="K687" s="1"/>
      <c r="L687" s="1"/>
      <c r="M687" s="1"/>
      <c r="N687" s="1"/>
      <c r="O687" s="1"/>
      <c r="P687" s="1"/>
      <c r="Q687" s="1"/>
      <c r="R687" s="1"/>
      <c r="S687" s="1"/>
      <c r="T687" s="1"/>
      <c r="U687" s="1"/>
      <c r="V687" s="1"/>
      <c r="W687" s="1"/>
      <c r="X687" s="1"/>
      <c r="Y687" s="1"/>
      <c r="Z687" s="1"/>
      <c r="AA687" s="1"/>
      <c r="AB687" s="1"/>
    </row>
    <row r="688" spans="1:36" x14ac:dyDescent="0.25">
      <c r="A688" s="1" t="s">
        <v>2475</v>
      </c>
      <c r="B688" s="5">
        <f>B667/1000</f>
        <v>586.02788174597799</v>
      </c>
      <c r="C688" s="1">
        <f>C667*$H$712/1000</f>
        <v>5.7493849846226057</v>
      </c>
      <c r="D688" s="1">
        <f>D667*$H$714/1000</f>
        <v>1.0860575644164767</v>
      </c>
      <c r="E688" s="1">
        <f>E667*$C$923/1000</f>
        <v>-7.4477625981911419</v>
      </c>
      <c r="F688">
        <f>F667*$C$922/1000</f>
        <v>5.4389617872520137</v>
      </c>
      <c r="G688">
        <f>G667*$C$921/1000</f>
        <v>2.75838627088004</v>
      </c>
      <c r="H688">
        <f t="shared" si="19"/>
        <v>0</v>
      </c>
      <c r="I688">
        <f>0</f>
        <v>0</v>
      </c>
      <c r="J688" s="353">
        <f t="shared" si="20"/>
        <v>593.61290975495785</v>
      </c>
      <c r="K688" s="1"/>
      <c r="L688" s="1"/>
      <c r="M688" s="1"/>
      <c r="N688" s="1"/>
      <c r="O688" s="1"/>
      <c r="P688" s="1"/>
      <c r="Q688" s="1"/>
      <c r="R688" s="1"/>
      <c r="S688" s="1"/>
      <c r="T688" s="1"/>
      <c r="U688" s="1"/>
      <c r="V688" s="1"/>
      <c r="W688" s="1"/>
      <c r="X688" s="1"/>
      <c r="Y688" s="1"/>
      <c r="Z688" s="1"/>
      <c r="AA688" s="1"/>
      <c r="AB688" s="1"/>
    </row>
    <row r="689" spans="1:28" x14ac:dyDescent="0.25">
      <c r="A689" s="1" t="s">
        <v>9</v>
      </c>
      <c r="B689" s="5">
        <f>B668/1000+B672/1000</f>
        <v>1328.953357655801</v>
      </c>
      <c r="C689" s="1">
        <f>C668*$H$712/1000+C672*$H$712/1000</f>
        <v>317.5201767185913</v>
      </c>
      <c r="D689" s="1">
        <f>D668*$H$714/1000+D672*$H$714/1000</f>
        <v>25.134760296118934</v>
      </c>
      <c r="E689" s="1">
        <f>E668*$C$923/1000+E672*$C$923/1000</f>
        <v>-20.799938005910086</v>
      </c>
      <c r="F689">
        <f>F668*$C$922/1000+F672*$C$922/1000</f>
        <v>7.7821620179222322</v>
      </c>
      <c r="G689">
        <f>G668*$C$921/1000+G672*$C$921/1000</f>
        <v>33.603751722096476</v>
      </c>
      <c r="H689">
        <f t="shared" si="19"/>
        <v>0</v>
      </c>
      <c r="I689">
        <f>I685</f>
        <v>135.30072246918607</v>
      </c>
      <c r="J689" s="353">
        <f t="shared" si="20"/>
        <v>1827.4949928738058</v>
      </c>
      <c r="K689" s="1"/>
      <c r="L689" s="1"/>
      <c r="M689" s="1"/>
      <c r="N689" s="1"/>
      <c r="O689" s="1"/>
      <c r="P689" s="1"/>
      <c r="Q689" s="1"/>
      <c r="R689" s="1"/>
      <c r="S689" s="1"/>
      <c r="T689" s="1"/>
      <c r="U689" s="1"/>
      <c r="V689" s="1"/>
      <c r="W689" s="1"/>
      <c r="X689" s="1"/>
      <c r="Y689" s="1"/>
      <c r="Z689" s="1"/>
      <c r="AA689" s="1"/>
      <c r="AB689" s="1"/>
    </row>
    <row r="690" spans="1:28" x14ac:dyDescent="0.25">
      <c r="A690" s="1" t="s">
        <v>138</v>
      </c>
      <c r="B690" s="5">
        <f>B669/1000+B673/1000</f>
        <v>8.1453366415688464</v>
      </c>
      <c r="C690" s="1">
        <f>C669*$H$712/1000+C673*$H$712/1000</f>
        <v>268.01369735892956</v>
      </c>
      <c r="D690" s="1">
        <f>D669*$H$714/1000+D673*$H$714/1000</f>
        <v>293.40548231676183</v>
      </c>
      <c r="E690" s="1">
        <f>E673*$C$923/1000</f>
        <v>-0.12226757436940416</v>
      </c>
      <c r="F690">
        <f>F673*$C$922/1000</f>
        <v>0.65413199899659735</v>
      </c>
      <c r="H690">
        <f t="shared" si="19"/>
        <v>0</v>
      </c>
      <c r="I690">
        <f>0</f>
        <v>0</v>
      </c>
      <c r="J690" s="353">
        <f t="shared" si="20"/>
        <v>570.09638074188751</v>
      </c>
      <c r="K690" s="1"/>
      <c r="L690" s="1"/>
      <c r="M690" s="1"/>
      <c r="N690" s="1"/>
      <c r="O690" s="1"/>
      <c r="P690" s="1"/>
      <c r="Q690" s="1"/>
      <c r="R690" s="1"/>
      <c r="S690" s="1"/>
      <c r="T690" s="1"/>
      <c r="U690" s="1"/>
      <c r="V690" s="1"/>
      <c r="W690" s="1"/>
      <c r="X690" s="1"/>
      <c r="Y690" s="1"/>
      <c r="Z690" s="1"/>
      <c r="AA690" s="1"/>
      <c r="AB690" s="1"/>
    </row>
    <row r="691" spans="1:28" x14ac:dyDescent="0.25">
      <c r="A691" s="1" t="s">
        <v>2485</v>
      </c>
      <c r="B691" s="5">
        <f>B670/1000</f>
        <v>12.713092056610815</v>
      </c>
      <c r="C691" s="1">
        <f>C675*$H$712/1000+C670*$H$712/1000</f>
        <v>171.77489796721659</v>
      </c>
      <c r="D691" s="1">
        <f>D670*$H$714/1000+D675*$H$714/1000</f>
        <v>22.259886326081126</v>
      </c>
      <c r="E691" s="1">
        <f>E675*$C$923/1000</f>
        <v>-1.9237355980045022E-2</v>
      </c>
      <c r="F691">
        <f>F675*$C$922/1000</f>
        <v>1.178702344763039E-2</v>
      </c>
      <c r="G691">
        <f>G675*$C$921/1000</f>
        <v>0.57197802074256499</v>
      </c>
      <c r="H691">
        <f t="shared" si="19"/>
        <v>0</v>
      </c>
      <c r="I691">
        <f>0</f>
        <v>0</v>
      </c>
      <c r="J691" s="353">
        <f t="shared" si="20"/>
        <v>207.31240403811867</v>
      </c>
      <c r="K691" s="1"/>
      <c r="L691" s="1"/>
      <c r="M691" s="1"/>
      <c r="N691" s="1"/>
      <c r="O691" s="1"/>
      <c r="P691" s="1"/>
      <c r="Q691" s="1"/>
      <c r="R691" s="1"/>
      <c r="S691" s="1"/>
      <c r="T691" s="1"/>
      <c r="U691" s="1"/>
      <c r="V691" s="1"/>
      <c r="W691" s="1"/>
      <c r="X691" s="1"/>
      <c r="Y691" s="1"/>
      <c r="Z691" s="1"/>
      <c r="AA691" s="1"/>
      <c r="AB691" s="1"/>
    </row>
    <row r="692" spans="1:28" x14ac:dyDescent="0.25">
      <c r="A692" s="1" t="s">
        <v>3257</v>
      </c>
      <c r="B692" s="5">
        <f>B674/1000</f>
        <v>-804.82259440781718</v>
      </c>
      <c r="C692" s="1">
        <f>C674*$H$712/1000</f>
        <v>10.428192986708483</v>
      </c>
      <c r="D692" s="1">
        <f>D674*$H$714/1000+D670*$H$714/1000</f>
        <v>6.9770356522554255</v>
      </c>
      <c r="E692" s="1">
        <f>E674*$C$923/1000+D670*$H$714/1000</f>
        <v>-0.86862513786967233</v>
      </c>
      <c r="F692">
        <f>F674*$C$922/1000+F670*$C$922/1000</f>
        <v>8.7640917425092564</v>
      </c>
      <c r="H692">
        <f t="shared" si="19"/>
        <v>0</v>
      </c>
      <c r="I692">
        <f>0</f>
        <v>0</v>
      </c>
      <c r="J692" s="353">
        <f t="shared" si="20"/>
        <v>-779.52189916421378</v>
      </c>
      <c r="K692" s="1"/>
      <c r="L692" s="1"/>
      <c r="M692" s="1"/>
      <c r="N692" s="1"/>
      <c r="O692" s="1"/>
      <c r="P692" s="1"/>
      <c r="Q692" s="1"/>
      <c r="R692" s="1"/>
      <c r="S692" s="1"/>
      <c r="T692" s="1"/>
      <c r="U692" s="1"/>
      <c r="V692" s="1"/>
      <c r="W692" s="1"/>
      <c r="X692" s="1"/>
      <c r="Y692" s="1"/>
      <c r="Z692" s="1"/>
      <c r="AA692" s="1"/>
      <c r="AB692" s="1"/>
    </row>
    <row r="693" spans="1:28" x14ac:dyDescent="0.25">
      <c r="B693" s="5"/>
      <c r="C693" s="5"/>
      <c r="D693" s="5"/>
      <c r="E693" s="5"/>
      <c r="F693" s="5"/>
      <c r="G693" s="5"/>
      <c r="H693" s="5"/>
      <c r="I693" s="5"/>
      <c r="K693" s="1"/>
      <c r="L693" s="1"/>
      <c r="M693" s="1"/>
      <c r="N693" s="1"/>
      <c r="O693" s="1"/>
      <c r="P693" s="1"/>
      <c r="Q693" s="1"/>
      <c r="R693" s="1"/>
      <c r="S693" s="1"/>
      <c r="T693" s="1"/>
      <c r="U693" s="1"/>
      <c r="V693" s="1"/>
      <c r="W693" s="1"/>
      <c r="X693" s="1"/>
      <c r="Y693" s="1"/>
      <c r="Z693" s="1"/>
      <c r="AA693" s="1"/>
      <c r="AB693" s="1"/>
    </row>
    <row r="694" spans="1:28" ht="15.75" thickBot="1" x14ac:dyDescent="0.3">
      <c r="B694" s="5"/>
      <c r="C694" s="5"/>
      <c r="D694" s="5"/>
      <c r="E694" s="5"/>
      <c r="F694" s="5"/>
      <c r="G694" s="5"/>
      <c r="H694" s="5"/>
      <c r="I694" s="5"/>
      <c r="K694" s="1"/>
      <c r="L694" s="1"/>
      <c r="M694" s="1"/>
      <c r="N694" s="1"/>
      <c r="O694" s="1"/>
      <c r="P694" s="1"/>
      <c r="Q694" s="1"/>
      <c r="R694" s="1"/>
      <c r="S694" s="1"/>
      <c r="T694" s="1"/>
      <c r="U694" s="1"/>
      <c r="V694" s="1"/>
      <c r="W694" s="1"/>
      <c r="X694" s="1"/>
      <c r="Y694" s="1"/>
      <c r="Z694" s="1"/>
      <c r="AA694" s="1"/>
      <c r="AB694" s="1"/>
    </row>
    <row r="695" spans="1:28" ht="15.75" thickBot="1" x14ac:dyDescent="0.3">
      <c r="A695" s="84" t="s">
        <v>876</v>
      </c>
      <c r="B695" s="85">
        <f>SUM(B685:I685)</f>
        <v>6809.4490662257658</v>
      </c>
      <c r="D695" s="352"/>
      <c r="K695" s="1"/>
      <c r="L695" s="1"/>
      <c r="M695" s="1"/>
      <c r="N695" s="1"/>
      <c r="O695" s="1"/>
      <c r="P695" s="1"/>
      <c r="Q695" s="1"/>
      <c r="R695" s="1"/>
      <c r="S695" s="1"/>
      <c r="T695" s="1"/>
      <c r="U695" s="1"/>
      <c r="V695" s="1"/>
      <c r="W695" s="1"/>
      <c r="X695" s="1"/>
      <c r="Y695" s="1"/>
      <c r="Z695" s="1"/>
      <c r="AA695" s="1"/>
      <c r="AB695" s="1"/>
    </row>
    <row r="696" spans="1:28" x14ac:dyDescent="0.25">
      <c r="A696" s="3"/>
      <c r="B696" s="5"/>
      <c r="K696" s="1"/>
      <c r="L696" s="1"/>
      <c r="M696" s="1"/>
      <c r="N696" s="1"/>
      <c r="O696" s="1"/>
      <c r="P696" s="1"/>
      <c r="Q696" s="1"/>
      <c r="R696" s="1"/>
      <c r="S696" s="1"/>
      <c r="T696" s="1"/>
      <c r="U696" s="1"/>
      <c r="V696" s="1"/>
      <c r="W696" s="1"/>
      <c r="X696" s="1"/>
      <c r="Y696" s="1"/>
      <c r="Z696" s="1"/>
      <c r="AA696" s="1"/>
      <c r="AB696" s="1"/>
    </row>
    <row r="697" spans="1:28" x14ac:dyDescent="0.25">
      <c r="A697" s="1" t="s">
        <v>96</v>
      </c>
      <c r="B697" s="5">
        <f>SUM(B686:I686)</f>
        <v>2400.8653682426634</v>
      </c>
      <c r="K697" s="1"/>
      <c r="L697" s="1"/>
      <c r="M697" s="1"/>
      <c r="N697" s="1"/>
      <c r="O697" s="1"/>
      <c r="P697" s="1"/>
      <c r="Q697" s="1"/>
      <c r="R697" s="1"/>
      <c r="S697" s="1"/>
      <c r="T697" s="1"/>
      <c r="U697" s="1"/>
      <c r="V697" s="1"/>
      <c r="W697" s="1"/>
      <c r="X697" s="1"/>
      <c r="Y697" s="1"/>
      <c r="Z697" s="1"/>
      <c r="AA697" s="1"/>
      <c r="AB697" s="1"/>
    </row>
    <row r="698" spans="1:28" x14ac:dyDescent="0.25">
      <c r="A698" s="1" t="s">
        <v>4</v>
      </c>
      <c r="B698" s="5">
        <f t="shared" ref="B698:B703" si="22">SUM(B687:I687)</f>
        <v>1989.303752500995</v>
      </c>
      <c r="K698" s="1"/>
      <c r="L698" s="1"/>
      <c r="M698" s="1"/>
      <c r="N698" s="1"/>
      <c r="O698" s="1"/>
      <c r="P698" s="1"/>
      <c r="Q698" s="1"/>
      <c r="R698" s="1"/>
      <c r="S698" s="1"/>
      <c r="T698" s="1"/>
      <c r="U698" s="1"/>
      <c r="V698" s="1"/>
      <c r="W698" s="1"/>
      <c r="X698" s="1"/>
      <c r="Y698" s="1"/>
      <c r="Z698" s="1"/>
      <c r="AA698" s="1"/>
      <c r="AB698" s="1"/>
    </row>
    <row r="699" spans="1:28" x14ac:dyDescent="0.25">
      <c r="A699" s="1" t="s">
        <v>2475</v>
      </c>
      <c r="B699" s="5">
        <f t="shared" si="22"/>
        <v>593.61290975495785</v>
      </c>
      <c r="K699" s="1"/>
      <c r="L699" s="1"/>
      <c r="M699" s="1"/>
      <c r="N699" s="1"/>
      <c r="O699" s="1"/>
      <c r="P699" s="1"/>
      <c r="Q699" s="1"/>
      <c r="R699" s="1"/>
      <c r="S699" s="1"/>
      <c r="T699" s="1"/>
      <c r="U699" s="1"/>
      <c r="V699" s="1"/>
      <c r="W699" s="1"/>
      <c r="X699" s="1"/>
      <c r="Y699" s="1"/>
      <c r="Z699" s="1"/>
      <c r="AA699" s="1"/>
      <c r="AB699" s="1"/>
    </row>
    <row r="700" spans="1:28" x14ac:dyDescent="0.25">
      <c r="A700" s="1" t="s">
        <v>9</v>
      </c>
      <c r="B700" s="5">
        <f t="shared" si="22"/>
        <v>1827.4949928738058</v>
      </c>
      <c r="K700" s="1"/>
      <c r="L700" s="1"/>
      <c r="M700" s="1"/>
      <c r="N700" s="1"/>
      <c r="O700" s="1"/>
      <c r="P700" s="1"/>
      <c r="Q700" s="1"/>
      <c r="R700" s="1"/>
      <c r="S700" s="1"/>
      <c r="T700" s="1"/>
      <c r="U700" s="1"/>
      <c r="V700" s="1"/>
      <c r="W700" s="1"/>
      <c r="X700" s="1"/>
      <c r="Y700" s="1"/>
      <c r="Z700" s="1"/>
      <c r="AA700" s="1"/>
      <c r="AB700" s="1"/>
    </row>
    <row r="701" spans="1:28" x14ac:dyDescent="0.25">
      <c r="A701" s="1" t="s">
        <v>138</v>
      </c>
      <c r="B701" s="5">
        <f t="shared" si="22"/>
        <v>570.09638074188751</v>
      </c>
      <c r="K701" s="1"/>
      <c r="L701" s="1"/>
      <c r="M701" s="1"/>
      <c r="N701" s="1"/>
      <c r="O701" s="1"/>
      <c r="P701" s="1"/>
      <c r="Q701" s="1"/>
      <c r="R701" s="1"/>
      <c r="S701" s="1"/>
      <c r="T701" s="1"/>
      <c r="U701" s="1"/>
      <c r="V701" s="1"/>
      <c r="W701" s="1"/>
      <c r="X701" s="1"/>
      <c r="Y701" s="1"/>
      <c r="Z701" s="1"/>
      <c r="AA701" s="1"/>
      <c r="AB701" s="1"/>
    </row>
    <row r="702" spans="1:28" x14ac:dyDescent="0.25">
      <c r="A702" s="1" t="s">
        <v>2485</v>
      </c>
      <c r="B702" s="5">
        <f t="shared" si="22"/>
        <v>207.31240403811867</v>
      </c>
      <c r="K702" s="1"/>
      <c r="L702" s="1"/>
      <c r="M702" s="1"/>
      <c r="N702" s="1"/>
      <c r="O702" s="1"/>
      <c r="P702" s="1"/>
      <c r="Q702" s="1"/>
      <c r="R702" s="1"/>
      <c r="S702" s="1"/>
      <c r="T702" s="1"/>
      <c r="U702" s="1"/>
      <c r="V702" s="1"/>
      <c r="W702" s="1"/>
      <c r="X702" s="1"/>
      <c r="Y702" s="1"/>
      <c r="Z702" s="1"/>
      <c r="AA702" s="1"/>
      <c r="AB702" s="1"/>
    </row>
    <row r="703" spans="1:28" x14ac:dyDescent="0.25">
      <c r="A703" s="1" t="s">
        <v>3257</v>
      </c>
      <c r="B703" s="5">
        <f t="shared" si="22"/>
        <v>-779.52189916421378</v>
      </c>
      <c r="C703" s="5"/>
      <c r="D703" s="5"/>
      <c r="K703" s="1"/>
      <c r="L703" s="1"/>
      <c r="M703" s="1"/>
      <c r="N703" s="1"/>
      <c r="O703" s="1"/>
      <c r="P703" s="1"/>
      <c r="Q703" s="1"/>
      <c r="R703" s="1"/>
      <c r="S703" s="1"/>
      <c r="T703" s="1"/>
      <c r="U703" s="1"/>
      <c r="V703" s="1"/>
      <c r="W703" s="1"/>
      <c r="X703" s="1"/>
      <c r="Y703" s="1"/>
      <c r="Z703" s="1"/>
      <c r="AA703" s="1"/>
      <c r="AB703" s="1"/>
    </row>
    <row r="704" spans="1:28" x14ac:dyDescent="0.25">
      <c r="A704" s="3"/>
      <c r="B704" s="5"/>
      <c r="C704" s="5"/>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3"/>
      <c r="B706" s="5"/>
      <c r="K706" s="1"/>
      <c r="L706" s="1"/>
      <c r="M706" s="1"/>
      <c r="N706" s="1"/>
      <c r="O706" s="1"/>
      <c r="P706" s="1"/>
      <c r="Q706" s="1"/>
      <c r="R706" s="1"/>
      <c r="S706" s="1"/>
      <c r="T706" s="1"/>
      <c r="U706" s="1"/>
      <c r="V706" s="1"/>
      <c r="W706" s="1"/>
      <c r="X706" s="1"/>
      <c r="Y706" s="1"/>
      <c r="Z706" s="1"/>
      <c r="AA706" s="1"/>
      <c r="AB706" s="1"/>
    </row>
    <row r="707" spans="1:28" ht="15.75" x14ac:dyDescent="0.25">
      <c r="A707" s="86" t="s">
        <v>877</v>
      </c>
      <c r="B707" s="87"/>
      <c r="C707" s="87"/>
      <c r="D707" s="87"/>
      <c r="E707" s="87"/>
      <c r="F707" s="87"/>
      <c r="G707" s="87"/>
      <c r="H707" s="87"/>
      <c r="I707" s="87"/>
      <c r="J707" s="87"/>
      <c r="K707" s="87"/>
      <c r="L707" s="87"/>
      <c r="M707" s="87"/>
      <c r="N707" s="87"/>
    </row>
    <row r="708" spans="1:28" x14ac:dyDescent="0.25">
      <c r="A708" s="87" t="s">
        <v>878</v>
      </c>
      <c r="B708" s="87"/>
      <c r="C708" s="87"/>
      <c r="D708" s="87"/>
      <c r="E708" s="87"/>
      <c r="F708" s="87"/>
      <c r="G708" s="87"/>
      <c r="H708" s="87"/>
      <c r="I708" s="87"/>
      <c r="J708" s="87"/>
      <c r="K708" s="87"/>
      <c r="L708" s="87"/>
      <c r="M708" s="87"/>
      <c r="N708" s="87"/>
    </row>
    <row r="709" spans="1:28" x14ac:dyDescent="0.25">
      <c r="A709" s="87" t="s">
        <v>879</v>
      </c>
      <c r="B709" s="87"/>
      <c r="C709" s="87"/>
      <c r="D709" s="87"/>
      <c r="E709" s="87"/>
      <c r="F709" s="87"/>
      <c r="G709" s="87"/>
      <c r="H709" s="87"/>
      <c r="I709" s="87"/>
      <c r="J709" s="87"/>
      <c r="K709" s="87"/>
      <c r="L709" s="87"/>
      <c r="M709" s="87"/>
      <c r="N709" s="87"/>
    </row>
    <row r="710" spans="1:28" ht="33.75" x14ac:dyDescent="0.25">
      <c r="A710" s="88" t="s">
        <v>880</v>
      </c>
      <c r="B710" s="89" t="s">
        <v>881</v>
      </c>
      <c r="C710" s="90" t="s">
        <v>882</v>
      </c>
      <c r="D710" s="91" t="s">
        <v>883</v>
      </c>
      <c r="E710" s="91" t="s">
        <v>884</v>
      </c>
      <c r="F710" s="92" t="s">
        <v>885</v>
      </c>
      <c r="G710" s="91" t="s">
        <v>886</v>
      </c>
      <c r="H710" s="92" t="s">
        <v>887</v>
      </c>
      <c r="I710" s="91" t="s">
        <v>888</v>
      </c>
      <c r="J710" s="92" t="s">
        <v>889</v>
      </c>
      <c r="K710" s="91" t="s">
        <v>890</v>
      </c>
      <c r="L710" s="92" t="s">
        <v>891</v>
      </c>
      <c r="M710" s="92" t="s">
        <v>892</v>
      </c>
      <c r="N710" s="92" t="s">
        <v>893</v>
      </c>
    </row>
    <row r="711" spans="1:28" x14ac:dyDescent="0.25">
      <c r="A711" s="93" t="s">
        <v>894</v>
      </c>
      <c r="B711" s="94" t="s">
        <v>895</v>
      </c>
      <c r="C711" s="95" t="s">
        <v>896</v>
      </c>
      <c r="D711" s="93" t="s">
        <v>897</v>
      </c>
      <c r="E711" s="93" t="s">
        <v>898</v>
      </c>
      <c r="F711" s="96">
        <v>1</v>
      </c>
      <c r="G711" s="93" t="s">
        <v>899</v>
      </c>
      <c r="H711" s="96">
        <v>1</v>
      </c>
      <c r="I711" s="93" t="s">
        <v>900</v>
      </c>
      <c r="J711" s="96">
        <v>1</v>
      </c>
      <c r="K711" s="93" t="s">
        <v>901</v>
      </c>
      <c r="L711" s="96">
        <v>1</v>
      </c>
      <c r="M711" s="93" t="s">
        <v>902</v>
      </c>
      <c r="N711" s="96">
        <v>1</v>
      </c>
    </row>
    <row r="712" spans="1:28" x14ac:dyDescent="0.25">
      <c r="A712" s="97" t="s">
        <v>903</v>
      </c>
      <c r="B712" s="98" t="s">
        <v>904</v>
      </c>
      <c r="C712" s="98" t="s">
        <v>905</v>
      </c>
      <c r="D712" s="97" t="s">
        <v>906</v>
      </c>
      <c r="E712" s="97" t="s">
        <v>907</v>
      </c>
      <c r="F712" s="99">
        <v>84</v>
      </c>
      <c r="G712" s="97" t="s">
        <v>908</v>
      </c>
      <c r="H712" s="99">
        <v>28</v>
      </c>
      <c r="I712" s="97" t="s">
        <v>909</v>
      </c>
      <c r="J712" s="99">
        <v>67</v>
      </c>
      <c r="K712" s="97" t="s">
        <v>910</v>
      </c>
      <c r="L712" s="99">
        <v>14</v>
      </c>
      <c r="M712" s="97" t="s">
        <v>911</v>
      </c>
      <c r="N712" s="99">
        <v>4</v>
      </c>
    </row>
    <row r="713" spans="1:28" x14ac:dyDescent="0.25">
      <c r="A713" s="100" t="s">
        <v>912</v>
      </c>
      <c r="B713" s="101" t="s">
        <v>904</v>
      </c>
      <c r="C713" s="101" t="s">
        <v>905</v>
      </c>
      <c r="D713" s="100" t="s">
        <v>906</v>
      </c>
      <c r="E713" s="100" t="s">
        <v>913</v>
      </c>
      <c r="F713" s="102">
        <v>85</v>
      </c>
      <c r="G713" s="100" t="s">
        <v>914</v>
      </c>
      <c r="H713" s="102">
        <v>30</v>
      </c>
      <c r="I713" s="100" t="s">
        <v>915</v>
      </c>
      <c r="J713" s="102">
        <v>68</v>
      </c>
      <c r="K713" s="100" t="s">
        <v>916</v>
      </c>
      <c r="L713" s="102">
        <v>15</v>
      </c>
      <c r="M713" s="100" t="s">
        <v>917</v>
      </c>
      <c r="N713" s="102">
        <v>6</v>
      </c>
    </row>
    <row r="714" spans="1:28" x14ac:dyDescent="0.25">
      <c r="A714" s="103" t="s">
        <v>918</v>
      </c>
      <c r="B714" s="104" t="s">
        <v>919</v>
      </c>
      <c r="C714" s="104" t="s">
        <v>920</v>
      </c>
      <c r="D714" s="103" t="s">
        <v>921</v>
      </c>
      <c r="E714" s="103" t="s">
        <v>922</v>
      </c>
      <c r="F714" s="105">
        <v>264</v>
      </c>
      <c r="G714" s="103" t="s">
        <v>923</v>
      </c>
      <c r="H714" s="105">
        <v>265</v>
      </c>
      <c r="I714" s="103" t="s">
        <v>924</v>
      </c>
      <c r="J714" s="105">
        <v>277</v>
      </c>
      <c r="K714" s="103" t="s">
        <v>925</v>
      </c>
      <c r="L714" s="105">
        <v>282</v>
      </c>
      <c r="M714" s="103" t="s">
        <v>926</v>
      </c>
      <c r="N714" s="105">
        <v>234</v>
      </c>
    </row>
    <row r="715" spans="1:28" x14ac:dyDescent="0.25">
      <c r="A715" s="93" t="s">
        <v>927</v>
      </c>
      <c r="B715" s="94" t="s">
        <v>928</v>
      </c>
      <c r="C715" s="106">
        <v>45</v>
      </c>
      <c r="D715" s="107">
        <v>0.26</v>
      </c>
      <c r="E715" s="93" t="s">
        <v>929</v>
      </c>
      <c r="F715" s="96">
        <v>6900</v>
      </c>
      <c r="G715" s="93" t="s">
        <v>930</v>
      </c>
      <c r="H715" s="96">
        <v>4660</v>
      </c>
      <c r="I715" s="93" t="s">
        <v>931</v>
      </c>
      <c r="J715" s="96">
        <v>6890</v>
      </c>
      <c r="K715" s="93" t="s">
        <v>932</v>
      </c>
      <c r="L715" s="96">
        <v>4890</v>
      </c>
      <c r="M715" s="93" t="s">
        <v>933</v>
      </c>
      <c r="N715" s="96">
        <v>2340</v>
      </c>
    </row>
    <row r="716" spans="1:28" x14ac:dyDescent="0.25">
      <c r="A716" s="97" t="s">
        <v>934</v>
      </c>
      <c r="B716" s="98" t="s">
        <v>935</v>
      </c>
      <c r="C716" s="108">
        <v>100</v>
      </c>
      <c r="D716" s="109">
        <v>0.32</v>
      </c>
      <c r="E716" s="97" t="s">
        <v>936</v>
      </c>
      <c r="F716" s="110">
        <v>10800</v>
      </c>
      <c r="G716" s="97" t="s">
        <v>937</v>
      </c>
      <c r="H716" s="110">
        <v>10200</v>
      </c>
      <c r="I716" s="97" t="s">
        <v>938</v>
      </c>
      <c r="J716" s="110">
        <v>11300</v>
      </c>
      <c r="K716" s="97" t="s">
        <v>939</v>
      </c>
      <c r="L716" s="110">
        <v>11000</v>
      </c>
      <c r="M716" s="97" t="s">
        <v>940</v>
      </c>
      <c r="N716" s="99">
        <v>8450</v>
      </c>
    </row>
    <row r="717" spans="1:28" x14ac:dyDescent="0.25">
      <c r="A717" s="100" t="s">
        <v>941</v>
      </c>
      <c r="B717" s="101" t="s">
        <v>942</v>
      </c>
      <c r="C717" s="111">
        <v>640</v>
      </c>
      <c r="D717" s="112">
        <v>0.25</v>
      </c>
      <c r="E717" s="100" t="s">
        <v>943</v>
      </c>
      <c r="F717" s="113">
        <v>10900</v>
      </c>
      <c r="G717" s="100" t="s">
        <v>944</v>
      </c>
      <c r="H717" s="113">
        <v>13900</v>
      </c>
      <c r="I717" s="100" t="s">
        <v>945</v>
      </c>
      <c r="J717" s="113">
        <v>11700</v>
      </c>
      <c r="K717" s="100" t="s">
        <v>946</v>
      </c>
      <c r="L717" s="113">
        <v>14200</v>
      </c>
      <c r="M717" s="100" t="s">
        <v>947</v>
      </c>
      <c r="N717" s="113">
        <v>15900</v>
      </c>
    </row>
    <row r="718" spans="1:28" x14ac:dyDescent="0.25">
      <c r="A718" s="97" t="s">
        <v>948</v>
      </c>
      <c r="B718" s="114" t="s">
        <v>949</v>
      </c>
      <c r="C718" s="115">
        <v>85</v>
      </c>
      <c r="D718" s="109">
        <v>0.3</v>
      </c>
      <c r="E718" s="97" t="s">
        <v>950</v>
      </c>
      <c r="F718" s="99">
        <v>6490</v>
      </c>
      <c r="G718" s="97" t="s">
        <v>951</v>
      </c>
      <c r="H718" s="99">
        <v>5820</v>
      </c>
      <c r="I718" s="97" t="s">
        <v>952</v>
      </c>
      <c r="J718" s="99">
        <v>6730</v>
      </c>
      <c r="K718" s="97" t="s">
        <v>953</v>
      </c>
      <c r="L718" s="99">
        <v>6250</v>
      </c>
      <c r="M718" s="97" t="s">
        <v>954</v>
      </c>
      <c r="N718" s="99">
        <v>4470</v>
      </c>
    </row>
    <row r="719" spans="1:28" x14ac:dyDescent="0.25">
      <c r="A719" s="100" t="s">
        <v>955</v>
      </c>
      <c r="B719" s="116" t="s">
        <v>956</v>
      </c>
      <c r="C719" s="111">
        <v>190</v>
      </c>
      <c r="D719" s="112">
        <v>0.31</v>
      </c>
      <c r="E719" s="100" t="s">
        <v>957</v>
      </c>
      <c r="F719" s="102">
        <v>7710</v>
      </c>
      <c r="G719" s="100" t="s">
        <v>958</v>
      </c>
      <c r="H719" s="102">
        <v>8590</v>
      </c>
      <c r="I719" s="100" t="s">
        <v>959</v>
      </c>
      <c r="J719" s="102">
        <v>8190</v>
      </c>
      <c r="K719" s="100" t="s">
        <v>960</v>
      </c>
      <c r="L719" s="102">
        <v>9020</v>
      </c>
      <c r="M719" s="100" t="s">
        <v>961</v>
      </c>
      <c r="N719" s="102">
        <v>8550</v>
      </c>
    </row>
    <row r="720" spans="1:28" x14ac:dyDescent="0.25">
      <c r="A720" s="103" t="s">
        <v>962</v>
      </c>
      <c r="B720" s="117" t="s">
        <v>963</v>
      </c>
      <c r="C720" s="118">
        <v>1020</v>
      </c>
      <c r="D720" s="119">
        <v>0.2</v>
      </c>
      <c r="E720" s="103" t="s">
        <v>964</v>
      </c>
      <c r="F720" s="105">
        <v>5860</v>
      </c>
      <c r="G720" s="103" t="s">
        <v>965</v>
      </c>
      <c r="H720" s="105">
        <v>7670</v>
      </c>
      <c r="I720" s="103" t="s">
        <v>966</v>
      </c>
      <c r="J720" s="105">
        <v>6310</v>
      </c>
      <c r="K720" s="103" t="s">
        <v>967</v>
      </c>
      <c r="L720" s="105">
        <v>7810</v>
      </c>
      <c r="M720" s="103" t="s">
        <v>968</v>
      </c>
      <c r="N720" s="105">
        <v>8980</v>
      </c>
    </row>
    <row r="721" spans="1:14" x14ac:dyDescent="0.25">
      <c r="A721" s="93" t="s">
        <v>969</v>
      </c>
      <c r="B721" s="94" t="s">
        <v>970</v>
      </c>
      <c r="C721" s="106">
        <v>1.7</v>
      </c>
      <c r="D721" s="107">
        <v>0.15</v>
      </c>
      <c r="E721" s="93" t="s">
        <v>971</v>
      </c>
      <c r="F721" s="96">
        <v>543</v>
      </c>
      <c r="G721" s="93" t="s">
        <v>971</v>
      </c>
      <c r="H721" s="96">
        <v>148</v>
      </c>
      <c r="I721" s="93" t="s">
        <v>972</v>
      </c>
      <c r="J721" s="96">
        <v>192</v>
      </c>
      <c r="K721" s="93" t="s">
        <v>973</v>
      </c>
      <c r="L721" s="96">
        <v>26</v>
      </c>
      <c r="M721" s="93" t="s">
        <v>974</v>
      </c>
      <c r="N721" s="96">
        <v>20</v>
      </c>
    </row>
    <row r="722" spans="1:14" x14ac:dyDescent="0.25">
      <c r="A722" s="97" t="s">
        <v>975</v>
      </c>
      <c r="B722" s="98" t="s">
        <v>976</v>
      </c>
      <c r="C722" s="115">
        <v>11.9</v>
      </c>
      <c r="D722" s="109">
        <v>0.21</v>
      </c>
      <c r="E722" s="97" t="s">
        <v>977</v>
      </c>
      <c r="F722" s="99">
        <v>5280</v>
      </c>
      <c r="G722" s="97" t="s">
        <v>950</v>
      </c>
      <c r="H722" s="99">
        <v>1760</v>
      </c>
      <c r="I722" s="97" t="s">
        <v>978</v>
      </c>
      <c r="J722" s="99">
        <v>4200</v>
      </c>
      <c r="K722" s="97" t="s">
        <v>979</v>
      </c>
      <c r="L722" s="99">
        <v>832</v>
      </c>
      <c r="M722" s="97" t="s">
        <v>980</v>
      </c>
      <c r="N722" s="99">
        <v>262</v>
      </c>
    </row>
    <row r="723" spans="1:14" x14ac:dyDescent="0.25">
      <c r="A723" s="100" t="s">
        <v>981</v>
      </c>
      <c r="B723" s="116" t="s">
        <v>982</v>
      </c>
      <c r="C723" s="120">
        <v>1</v>
      </c>
      <c r="D723" s="112">
        <v>0.17</v>
      </c>
      <c r="E723" s="100" t="s">
        <v>983</v>
      </c>
      <c r="F723" s="102">
        <v>218</v>
      </c>
      <c r="G723" s="100" t="s">
        <v>983</v>
      </c>
      <c r="H723" s="102">
        <v>59</v>
      </c>
      <c r="I723" s="100" t="s">
        <v>984</v>
      </c>
      <c r="J723" s="102">
        <v>70</v>
      </c>
      <c r="K723" s="100" t="s">
        <v>985</v>
      </c>
      <c r="L723" s="102">
        <v>10</v>
      </c>
      <c r="M723" s="100" t="s">
        <v>986</v>
      </c>
      <c r="N723" s="102">
        <v>8</v>
      </c>
    </row>
    <row r="724" spans="1:14" x14ac:dyDescent="0.25">
      <c r="A724" s="97" t="s">
        <v>987</v>
      </c>
      <c r="B724" s="114" t="s">
        <v>988</v>
      </c>
      <c r="C724" s="115">
        <v>3.4</v>
      </c>
      <c r="D724" s="109">
        <v>0.21</v>
      </c>
      <c r="E724" s="97" t="s">
        <v>989</v>
      </c>
      <c r="F724" s="99">
        <v>945</v>
      </c>
      <c r="G724" s="97" t="s">
        <v>990</v>
      </c>
      <c r="H724" s="99">
        <v>258</v>
      </c>
      <c r="I724" s="97" t="s">
        <v>991</v>
      </c>
      <c r="J724" s="99">
        <v>426</v>
      </c>
      <c r="K724" s="97" t="s">
        <v>992</v>
      </c>
      <c r="L724" s="99">
        <v>48</v>
      </c>
      <c r="M724" s="97" t="s">
        <v>993</v>
      </c>
      <c r="N724" s="99">
        <v>36</v>
      </c>
    </row>
    <row r="725" spans="1:14" x14ac:dyDescent="0.25">
      <c r="A725" s="100" t="s">
        <v>994</v>
      </c>
      <c r="B725" s="116" t="s">
        <v>995</v>
      </c>
      <c r="C725" s="120">
        <v>1.3</v>
      </c>
      <c r="D725" s="112">
        <v>0.15</v>
      </c>
      <c r="E725" s="100" t="s">
        <v>996</v>
      </c>
      <c r="F725" s="102">
        <v>292</v>
      </c>
      <c r="G725" s="100" t="s">
        <v>996</v>
      </c>
      <c r="H725" s="102">
        <v>79</v>
      </c>
      <c r="I725" s="100" t="s">
        <v>997</v>
      </c>
      <c r="J725" s="102">
        <v>98</v>
      </c>
      <c r="K725" s="100" t="s">
        <v>998</v>
      </c>
      <c r="L725" s="102">
        <v>14</v>
      </c>
      <c r="M725" s="100" t="s">
        <v>999</v>
      </c>
      <c r="N725" s="102">
        <v>11</v>
      </c>
    </row>
    <row r="726" spans="1:14" x14ac:dyDescent="0.25">
      <c r="A726" s="97" t="s">
        <v>1000</v>
      </c>
      <c r="B726" s="114" t="s">
        <v>1001</v>
      </c>
      <c r="C726" s="115">
        <v>4</v>
      </c>
      <c r="D726" s="109">
        <v>0.23</v>
      </c>
      <c r="E726" s="97" t="s">
        <v>1002</v>
      </c>
      <c r="F726" s="99">
        <v>1350</v>
      </c>
      <c r="G726" s="97" t="s">
        <v>1003</v>
      </c>
      <c r="H726" s="99">
        <v>370</v>
      </c>
      <c r="I726" s="97" t="s">
        <v>1004</v>
      </c>
      <c r="J726" s="99">
        <v>659</v>
      </c>
      <c r="K726" s="97" t="s">
        <v>1005</v>
      </c>
      <c r="L726" s="99">
        <v>72</v>
      </c>
      <c r="M726" s="97" t="s">
        <v>1006</v>
      </c>
      <c r="N726" s="99">
        <v>51</v>
      </c>
    </row>
    <row r="727" spans="1:14" x14ac:dyDescent="0.25">
      <c r="A727" s="100" t="s">
        <v>1007</v>
      </c>
      <c r="B727" s="116" t="s">
        <v>1008</v>
      </c>
      <c r="C727" s="120">
        <v>5.9</v>
      </c>
      <c r="D727" s="112">
        <v>0.2</v>
      </c>
      <c r="E727" s="100" t="s">
        <v>1009</v>
      </c>
      <c r="F727" s="102">
        <v>1870</v>
      </c>
      <c r="G727" s="100" t="s">
        <v>1010</v>
      </c>
      <c r="H727" s="102">
        <v>527</v>
      </c>
      <c r="I727" s="100" t="s">
        <v>1011</v>
      </c>
      <c r="J727" s="102">
        <v>1120</v>
      </c>
      <c r="K727" s="100" t="s">
        <v>1012</v>
      </c>
      <c r="L727" s="102">
        <v>121</v>
      </c>
      <c r="M727" s="100" t="s">
        <v>1013</v>
      </c>
      <c r="N727" s="102">
        <v>74</v>
      </c>
    </row>
    <row r="728" spans="1:14" x14ac:dyDescent="0.25">
      <c r="A728" s="97" t="s">
        <v>1014</v>
      </c>
      <c r="B728" s="114" t="s">
        <v>1015</v>
      </c>
      <c r="C728" s="115">
        <v>4.3</v>
      </c>
      <c r="D728" s="109">
        <v>0.17</v>
      </c>
      <c r="E728" s="97" t="s">
        <v>1016</v>
      </c>
      <c r="F728" s="99">
        <v>1230</v>
      </c>
      <c r="G728" s="97" t="s">
        <v>1017</v>
      </c>
      <c r="H728" s="99">
        <v>338</v>
      </c>
      <c r="I728" s="97" t="s">
        <v>1018</v>
      </c>
      <c r="J728" s="99">
        <v>624</v>
      </c>
      <c r="K728" s="97" t="s">
        <v>1019</v>
      </c>
      <c r="L728" s="99">
        <v>67</v>
      </c>
      <c r="M728" s="97" t="s">
        <v>1020</v>
      </c>
      <c r="N728" s="99">
        <v>47</v>
      </c>
    </row>
    <row r="729" spans="1:14" x14ac:dyDescent="0.25">
      <c r="A729" s="100" t="s">
        <v>1021</v>
      </c>
      <c r="B729" s="116" t="s">
        <v>1022</v>
      </c>
      <c r="C729" s="120">
        <v>9.1999999999999993</v>
      </c>
      <c r="D729" s="112">
        <v>0.16</v>
      </c>
      <c r="E729" s="100" t="s">
        <v>1023</v>
      </c>
      <c r="F729" s="102">
        <v>2550</v>
      </c>
      <c r="G729" s="100" t="s">
        <v>1024</v>
      </c>
      <c r="H729" s="102">
        <v>782</v>
      </c>
      <c r="I729" s="100" t="s">
        <v>1025</v>
      </c>
      <c r="J729" s="102">
        <v>1850</v>
      </c>
      <c r="K729" s="100" t="s">
        <v>1026</v>
      </c>
      <c r="L729" s="102">
        <v>271</v>
      </c>
      <c r="M729" s="100" t="s">
        <v>1027</v>
      </c>
      <c r="N729" s="102">
        <v>111</v>
      </c>
    </row>
    <row r="730" spans="1:14" x14ac:dyDescent="0.25">
      <c r="A730" s="97" t="s">
        <v>1028</v>
      </c>
      <c r="B730" s="114" t="s">
        <v>1029</v>
      </c>
      <c r="C730" s="115">
        <v>17.2</v>
      </c>
      <c r="D730" s="109">
        <v>0.19</v>
      </c>
      <c r="E730" s="97" t="s">
        <v>1030</v>
      </c>
      <c r="F730" s="99">
        <v>5020</v>
      </c>
      <c r="G730" s="97" t="s">
        <v>1031</v>
      </c>
      <c r="H730" s="99">
        <v>1980</v>
      </c>
      <c r="I730" s="97" t="s">
        <v>932</v>
      </c>
      <c r="J730" s="99">
        <v>4390</v>
      </c>
      <c r="K730" s="97" t="s">
        <v>1032</v>
      </c>
      <c r="L730" s="99">
        <v>1370</v>
      </c>
      <c r="M730" s="97" t="s">
        <v>1033</v>
      </c>
      <c r="N730" s="99">
        <v>356</v>
      </c>
    </row>
    <row r="731" spans="1:14" x14ac:dyDescent="0.25">
      <c r="A731" s="100" t="s">
        <v>1034</v>
      </c>
      <c r="B731" s="116" t="s">
        <v>1035</v>
      </c>
      <c r="C731" s="120">
        <v>1.9</v>
      </c>
      <c r="D731" s="112">
        <v>0.22</v>
      </c>
      <c r="E731" s="100" t="s">
        <v>1036</v>
      </c>
      <c r="F731" s="102">
        <v>469</v>
      </c>
      <c r="G731" s="100" t="s">
        <v>1036</v>
      </c>
      <c r="H731" s="102">
        <v>127</v>
      </c>
      <c r="I731" s="100" t="s">
        <v>1037</v>
      </c>
      <c r="J731" s="102">
        <v>170</v>
      </c>
      <c r="K731" s="100" t="s">
        <v>1038</v>
      </c>
      <c r="L731" s="102">
        <v>22</v>
      </c>
      <c r="M731" s="100" t="s">
        <v>1039</v>
      </c>
      <c r="N731" s="102">
        <v>18</v>
      </c>
    </row>
    <row r="732" spans="1:14" ht="18" x14ac:dyDescent="0.25">
      <c r="A732" s="97" t="s">
        <v>1040</v>
      </c>
      <c r="B732" s="114" t="s">
        <v>1041</v>
      </c>
      <c r="C732" s="115">
        <v>5.9</v>
      </c>
      <c r="D732" s="109">
        <v>0.28999999999999998</v>
      </c>
      <c r="E732" s="97" t="s">
        <v>1042</v>
      </c>
      <c r="F732" s="99">
        <v>1860</v>
      </c>
      <c r="G732" s="97" t="s">
        <v>1043</v>
      </c>
      <c r="H732" s="99">
        <v>525</v>
      </c>
      <c r="I732" s="97" t="s">
        <v>1044</v>
      </c>
      <c r="J732" s="99">
        <v>1110</v>
      </c>
      <c r="K732" s="97" t="s">
        <v>1045</v>
      </c>
      <c r="L732" s="99">
        <v>120</v>
      </c>
      <c r="M732" s="97" t="s">
        <v>1046</v>
      </c>
      <c r="N732" s="99">
        <v>73</v>
      </c>
    </row>
    <row r="733" spans="1:14" ht="18" x14ac:dyDescent="0.25">
      <c r="A733" s="121" t="s">
        <v>1047</v>
      </c>
      <c r="B733" s="121" t="s">
        <v>1048</v>
      </c>
      <c r="C733" s="122" t="s">
        <v>1049</v>
      </c>
      <c r="D733" s="123">
        <v>0.04</v>
      </c>
      <c r="E733" s="122" t="s">
        <v>1050</v>
      </c>
      <c r="F733" s="124">
        <v>5</v>
      </c>
      <c r="G733" s="122" t="s">
        <v>1050</v>
      </c>
      <c r="H733" s="124">
        <v>1</v>
      </c>
      <c r="I733" s="122" t="s">
        <v>1051</v>
      </c>
      <c r="J733" s="124">
        <v>2</v>
      </c>
      <c r="K733" s="122" t="s">
        <v>1052</v>
      </c>
      <c r="L733" s="125" t="s">
        <v>1053</v>
      </c>
      <c r="M733" s="122" t="s">
        <v>1054</v>
      </c>
      <c r="N733" s="125" t="s">
        <v>1053</v>
      </c>
    </row>
    <row r="734" spans="1:14" x14ac:dyDescent="0.25">
      <c r="A734" s="93" t="s">
        <v>1055</v>
      </c>
      <c r="B734" s="94" t="s">
        <v>1056</v>
      </c>
      <c r="C734" s="126">
        <v>222</v>
      </c>
      <c r="D734" s="107">
        <v>0.18</v>
      </c>
      <c r="E734" s="93" t="s">
        <v>1057</v>
      </c>
      <c r="F734" s="127">
        <v>10800</v>
      </c>
      <c r="G734" s="93" t="s">
        <v>1058</v>
      </c>
      <c r="H734" s="127">
        <v>12400</v>
      </c>
      <c r="I734" s="93" t="s">
        <v>1059</v>
      </c>
      <c r="J734" s="127">
        <v>11500</v>
      </c>
      <c r="K734" s="93" t="s">
        <v>945</v>
      </c>
      <c r="L734" s="127">
        <v>13000</v>
      </c>
      <c r="M734" s="93" t="s">
        <v>1060</v>
      </c>
      <c r="N734" s="127">
        <v>12700</v>
      </c>
    </row>
    <row r="735" spans="1:14" x14ac:dyDescent="0.25">
      <c r="A735" s="97" t="s">
        <v>1061</v>
      </c>
      <c r="B735" s="98" t="s">
        <v>1062</v>
      </c>
      <c r="C735" s="115">
        <v>5.2</v>
      </c>
      <c r="D735" s="109">
        <v>0.11</v>
      </c>
      <c r="E735" s="97" t="s">
        <v>1063</v>
      </c>
      <c r="F735" s="128">
        <v>2430</v>
      </c>
      <c r="G735" s="97" t="s">
        <v>1064</v>
      </c>
      <c r="H735" s="128">
        <v>677</v>
      </c>
      <c r="I735" s="97" t="s">
        <v>1065</v>
      </c>
      <c r="J735" s="129">
        <v>1360</v>
      </c>
      <c r="K735" s="97" t="s">
        <v>1066</v>
      </c>
      <c r="L735" s="128">
        <v>145</v>
      </c>
      <c r="M735" s="97" t="s">
        <v>1067</v>
      </c>
      <c r="N735" s="128">
        <v>94</v>
      </c>
    </row>
    <row r="736" spans="1:14" x14ac:dyDescent="0.25">
      <c r="A736" s="100" t="s">
        <v>1068</v>
      </c>
      <c r="B736" s="101" t="s">
        <v>1069</v>
      </c>
      <c r="C736" s="120">
        <v>2.8</v>
      </c>
      <c r="D736" s="112">
        <v>0.02</v>
      </c>
      <c r="E736" s="100" t="s">
        <v>1070</v>
      </c>
      <c r="F736" s="130">
        <v>427</v>
      </c>
      <c r="G736" s="100" t="s">
        <v>1070</v>
      </c>
      <c r="H736" s="130">
        <v>116</v>
      </c>
      <c r="I736" s="100" t="s">
        <v>1071</v>
      </c>
      <c r="J736" s="130">
        <v>177</v>
      </c>
      <c r="K736" s="100" t="s">
        <v>1072</v>
      </c>
      <c r="L736" s="130">
        <v>21</v>
      </c>
      <c r="M736" s="100" t="s">
        <v>1073</v>
      </c>
      <c r="N736" s="130">
        <v>16</v>
      </c>
    </row>
    <row r="737" spans="1:14" x14ac:dyDescent="0.25">
      <c r="A737" s="97" t="s">
        <v>1074</v>
      </c>
      <c r="B737" s="114" t="s">
        <v>1075</v>
      </c>
      <c r="C737" s="115">
        <v>28.2</v>
      </c>
      <c r="D737" s="109">
        <v>0.23</v>
      </c>
      <c r="E737" s="97" t="s">
        <v>1076</v>
      </c>
      <c r="F737" s="128">
        <v>6090</v>
      </c>
      <c r="G737" s="97" t="s">
        <v>1077</v>
      </c>
      <c r="H737" s="129">
        <v>3170</v>
      </c>
      <c r="I737" s="97" t="s">
        <v>1078</v>
      </c>
      <c r="J737" s="129">
        <v>5800</v>
      </c>
      <c r="K737" s="97" t="s">
        <v>1079</v>
      </c>
      <c r="L737" s="128">
        <v>2980</v>
      </c>
      <c r="M737" s="97" t="s">
        <v>1080</v>
      </c>
      <c r="N737" s="128">
        <v>967</v>
      </c>
    </row>
    <row r="738" spans="1:14" x14ac:dyDescent="0.25">
      <c r="A738" s="100" t="s">
        <v>1081</v>
      </c>
      <c r="B738" s="116" t="s">
        <v>1082</v>
      </c>
      <c r="C738" s="120">
        <v>9.6999999999999993</v>
      </c>
      <c r="D738" s="112">
        <v>0.19</v>
      </c>
      <c r="E738" s="100" t="s">
        <v>1083</v>
      </c>
      <c r="F738" s="130">
        <v>3580</v>
      </c>
      <c r="G738" s="100" t="s">
        <v>1084</v>
      </c>
      <c r="H738" s="131">
        <v>1120</v>
      </c>
      <c r="I738" s="100" t="s">
        <v>1085</v>
      </c>
      <c r="J738" s="131">
        <v>2660</v>
      </c>
      <c r="K738" s="100" t="s">
        <v>1086</v>
      </c>
      <c r="L738" s="130">
        <v>412</v>
      </c>
      <c r="M738" s="100" t="s">
        <v>1087</v>
      </c>
      <c r="N738" s="130">
        <v>160</v>
      </c>
    </row>
    <row r="739" spans="1:14" x14ac:dyDescent="0.25">
      <c r="A739" s="97" t="s">
        <v>1088</v>
      </c>
      <c r="B739" s="114" t="s">
        <v>1089</v>
      </c>
      <c r="C739" s="115">
        <v>13.4</v>
      </c>
      <c r="D739" s="109">
        <v>0.16</v>
      </c>
      <c r="E739" s="97" t="s">
        <v>1090</v>
      </c>
      <c r="F739" s="128">
        <v>3710</v>
      </c>
      <c r="G739" s="97" t="s">
        <v>1091</v>
      </c>
      <c r="H739" s="129">
        <v>1300</v>
      </c>
      <c r="I739" s="97" t="s">
        <v>907</v>
      </c>
      <c r="J739" s="129">
        <v>3050</v>
      </c>
      <c r="K739" s="97" t="s">
        <v>1092</v>
      </c>
      <c r="L739" s="128">
        <v>703</v>
      </c>
      <c r="M739" s="97" t="s">
        <v>1093</v>
      </c>
      <c r="N739" s="128">
        <v>201</v>
      </c>
    </row>
    <row r="740" spans="1:14" x14ac:dyDescent="0.25">
      <c r="A740" s="100" t="s">
        <v>1094</v>
      </c>
      <c r="B740" s="116" t="s">
        <v>1095</v>
      </c>
      <c r="C740" s="120">
        <v>3.5</v>
      </c>
      <c r="D740" s="112">
        <v>0.13</v>
      </c>
      <c r="E740" s="100" t="s">
        <v>1096</v>
      </c>
      <c r="F740" s="130">
        <v>1200</v>
      </c>
      <c r="G740" s="100" t="s">
        <v>1097</v>
      </c>
      <c r="H740" s="130">
        <v>328</v>
      </c>
      <c r="I740" s="100" t="s">
        <v>1098</v>
      </c>
      <c r="J740" s="130">
        <v>549</v>
      </c>
      <c r="K740" s="100" t="s">
        <v>1099</v>
      </c>
      <c r="L740" s="130">
        <v>62</v>
      </c>
      <c r="M740" s="100" t="s">
        <v>898</v>
      </c>
      <c r="N740" s="130">
        <v>46</v>
      </c>
    </row>
    <row r="741" spans="1:14" x14ac:dyDescent="0.25">
      <c r="A741" s="97" t="s">
        <v>1100</v>
      </c>
      <c r="B741" s="98" t="s">
        <v>1101</v>
      </c>
      <c r="C741" s="115">
        <v>47.1</v>
      </c>
      <c r="D741" s="109">
        <v>0.16</v>
      </c>
      <c r="E741" s="97" t="s">
        <v>1102</v>
      </c>
      <c r="F741" s="128">
        <v>6940</v>
      </c>
      <c r="G741" s="97" t="s">
        <v>1103</v>
      </c>
      <c r="H741" s="129">
        <v>4800</v>
      </c>
      <c r="I741" s="97" t="s">
        <v>1104</v>
      </c>
      <c r="J741" s="129">
        <v>6960</v>
      </c>
      <c r="K741" s="97" t="s">
        <v>1105</v>
      </c>
      <c r="L741" s="128">
        <v>5060</v>
      </c>
      <c r="M741" s="97" t="s">
        <v>1106</v>
      </c>
      <c r="N741" s="129">
        <v>2500</v>
      </c>
    </row>
    <row r="742" spans="1:14" x14ac:dyDescent="0.25">
      <c r="A742" s="100" t="s">
        <v>1107</v>
      </c>
      <c r="B742" s="116" t="s">
        <v>1108</v>
      </c>
      <c r="C742" s="120">
        <v>0.4</v>
      </c>
      <c r="D742" s="112">
        <v>0.04</v>
      </c>
      <c r="E742" s="100" t="s">
        <v>1109</v>
      </c>
      <c r="F742" s="130">
        <v>60</v>
      </c>
      <c r="G742" s="100" t="s">
        <v>1109</v>
      </c>
      <c r="H742" s="130">
        <v>16</v>
      </c>
      <c r="I742" s="100" t="s">
        <v>1110</v>
      </c>
      <c r="J742" s="130">
        <v>18</v>
      </c>
      <c r="K742" s="100" t="s">
        <v>1111</v>
      </c>
      <c r="L742" s="130">
        <v>3</v>
      </c>
      <c r="M742" s="100" t="s">
        <v>1112</v>
      </c>
      <c r="N742" s="130">
        <v>2</v>
      </c>
    </row>
    <row r="743" spans="1:14" x14ac:dyDescent="0.25">
      <c r="A743" s="97" t="s">
        <v>1113</v>
      </c>
      <c r="B743" s="114" t="s">
        <v>1114</v>
      </c>
      <c r="C743" s="115">
        <v>1.5</v>
      </c>
      <c r="D743" s="109">
        <v>0.1</v>
      </c>
      <c r="E743" s="97" t="s">
        <v>1115</v>
      </c>
      <c r="F743" s="128">
        <v>506</v>
      </c>
      <c r="G743" s="97" t="s">
        <v>1115</v>
      </c>
      <c r="H743" s="128">
        <v>138</v>
      </c>
      <c r="I743" s="97" t="s">
        <v>1116</v>
      </c>
      <c r="J743" s="128">
        <v>174</v>
      </c>
      <c r="K743" s="97" t="s">
        <v>1117</v>
      </c>
      <c r="L743" s="128">
        <v>24</v>
      </c>
      <c r="M743" s="97" t="s">
        <v>1118</v>
      </c>
      <c r="N743" s="128">
        <v>19</v>
      </c>
    </row>
    <row r="744" spans="1:14" x14ac:dyDescent="0.25">
      <c r="A744" s="100" t="s">
        <v>1119</v>
      </c>
      <c r="B744" s="116" t="s">
        <v>1120</v>
      </c>
      <c r="C744" s="100" t="s">
        <v>1121</v>
      </c>
      <c r="D744" s="112">
        <v>0.02</v>
      </c>
      <c r="E744" s="100" t="s">
        <v>1122</v>
      </c>
      <c r="F744" s="130">
        <v>13</v>
      </c>
      <c r="G744" s="100" t="s">
        <v>1122</v>
      </c>
      <c r="H744" s="130">
        <v>4</v>
      </c>
      <c r="I744" s="100" t="s">
        <v>1123</v>
      </c>
      <c r="J744" s="130">
        <v>4</v>
      </c>
      <c r="K744" s="100" t="s">
        <v>1124</v>
      </c>
      <c r="L744" s="132" t="s">
        <v>1125</v>
      </c>
      <c r="M744" s="100" t="s">
        <v>1126</v>
      </c>
      <c r="N744" s="132" t="s">
        <v>1125</v>
      </c>
    </row>
    <row r="745" spans="1:14" x14ac:dyDescent="0.25">
      <c r="A745" s="97" t="s">
        <v>1127</v>
      </c>
      <c r="B745" s="114" t="s">
        <v>1128</v>
      </c>
      <c r="C745" s="115">
        <v>28.2</v>
      </c>
      <c r="D745" s="109">
        <v>0.27</v>
      </c>
      <c r="E745" s="97" t="s">
        <v>1129</v>
      </c>
      <c r="F745" s="128">
        <v>5080</v>
      </c>
      <c r="G745" s="97" t="s">
        <v>1130</v>
      </c>
      <c r="H745" s="129">
        <v>2640</v>
      </c>
      <c r="I745" s="97" t="s">
        <v>1131</v>
      </c>
      <c r="J745" s="129">
        <v>4830</v>
      </c>
      <c r="K745" s="97" t="s">
        <v>1132</v>
      </c>
      <c r="L745" s="128">
        <v>2480</v>
      </c>
      <c r="M745" s="97" t="s">
        <v>1133</v>
      </c>
      <c r="N745" s="128">
        <v>806</v>
      </c>
    </row>
    <row r="746" spans="1:14" x14ac:dyDescent="0.25">
      <c r="A746" s="100" t="s">
        <v>1134</v>
      </c>
      <c r="B746" s="116" t="s">
        <v>1135</v>
      </c>
      <c r="C746" s="120">
        <v>38.9</v>
      </c>
      <c r="D746" s="112">
        <v>0.26</v>
      </c>
      <c r="E746" s="100" t="s">
        <v>1136</v>
      </c>
      <c r="F746" s="130">
        <v>5360</v>
      </c>
      <c r="G746" s="100" t="s">
        <v>1137</v>
      </c>
      <c r="H746" s="131">
        <v>3350</v>
      </c>
      <c r="I746" s="100" t="s">
        <v>1138</v>
      </c>
      <c r="J746" s="131">
        <v>5280</v>
      </c>
      <c r="K746" s="100" t="s">
        <v>1139</v>
      </c>
      <c r="L746" s="130">
        <v>3440</v>
      </c>
      <c r="M746" s="100" t="s">
        <v>1140</v>
      </c>
      <c r="N746" s="131">
        <v>1460</v>
      </c>
    </row>
    <row r="747" spans="1:14" x14ac:dyDescent="0.25">
      <c r="A747" s="97" t="s">
        <v>1141</v>
      </c>
      <c r="B747" s="114" t="s">
        <v>1142</v>
      </c>
      <c r="C747" s="115">
        <v>13.1</v>
      </c>
      <c r="D747" s="109">
        <v>0.23</v>
      </c>
      <c r="E747" s="97" t="s">
        <v>1143</v>
      </c>
      <c r="F747" s="128">
        <v>3480</v>
      </c>
      <c r="G747" s="97" t="s">
        <v>1144</v>
      </c>
      <c r="H747" s="129">
        <v>1210</v>
      </c>
      <c r="I747" s="97" t="s">
        <v>1145</v>
      </c>
      <c r="J747" s="129">
        <v>2840</v>
      </c>
      <c r="K747" s="97" t="s">
        <v>1146</v>
      </c>
      <c r="L747" s="128">
        <v>636</v>
      </c>
      <c r="M747" s="97" t="s">
        <v>1147</v>
      </c>
      <c r="N747" s="128">
        <v>185</v>
      </c>
    </row>
    <row r="748" spans="1:14" x14ac:dyDescent="0.25">
      <c r="A748" s="100" t="s">
        <v>1148</v>
      </c>
      <c r="B748" s="116" t="s">
        <v>1149</v>
      </c>
      <c r="C748" s="120">
        <v>11</v>
      </c>
      <c r="D748" s="101" t="s">
        <v>1150</v>
      </c>
      <c r="E748" s="100" t="s">
        <v>1151</v>
      </c>
      <c r="F748" s="130">
        <v>4110</v>
      </c>
      <c r="G748" s="100" t="s">
        <v>1152</v>
      </c>
      <c r="H748" s="131">
        <v>1330</v>
      </c>
      <c r="I748" s="100" t="s">
        <v>1153</v>
      </c>
      <c r="J748" s="131">
        <v>3190</v>
      </c>
      <c r="K748" s="100" t="s">
        <v>1154</v>
      </c>
      <c r="L748" s="130">
        <v>573</v>
      </c>
      <c r="M748" s="100" t="s">
        <v>1155</v>
      </c>
      <c r="N748" s="130">
        <v>195</v>
      </c>
    </row>
    <row r="749" spans="1:14" x14ac:dyDescent="0.25">
      <c r="A749" s="97" t="s">
        <v>1156</v>
      </c>
      <c r="B749" s="114" t="s">
        <v>1157</v>
      </c>
      <c r="C749" s="108">
        <v>242</v>
      </c>
      <c r="D749" s="109">
        <v>0.24</v>
      </c>
      <c r="E749" s="97" t="s">
        <v>1102</v>
      </c>
      <c r="F749" s="128">
        <v>6940</v>
      </c>
      <c r="G749" s="97" t="s">
        <v>1158</v>
      </c>
      <c r="H749" s="129">
        <v>8060</v>
      </c>
      <c r="I749" s="97" t="s">
        <v>1159</v>
      </c>
      <c r="J749" s="129">
        <v>7400</v>
      </c>
      <c r="K749" s="97" t="s">
        <v>1160</v>
      </c>
      <c r="L749" s="128">
        <v>8400</v>
      </c>
      <c r="M749" s="97" t="s">
        <v>1161</v>
      </c>
      <c r="N749" s="129">
        <v>8380</v>
      </c>
    </row>
    <row r="750" spans="1:14" x14ac:dyDescent="0.25">
      <c r="A750" s="100" t="s">
        <v>1162</v>
      </c>
      <c r="B750" s="116" t="s">
        <v>1163</v>
      </c>
      <c r="C750" s="120">
        <v>6.5</v>
      </c>
      <c r="D750" s="101" t="s">
        <v>1164</v>
      </c>
      <c r="E750" s="100" t="s">
        <v>1165</v>
      </c>
      <c r="F750" s="130">
        <v>2510</v>
      </c>
      <c r="G750" s="100" t="s">
        <v>1166</v>
      </c>
      <c r="H750" s="130">
        <v>716</v>
      </c>
      <c r="I750" s="100" t="s">
        <v>1167</v>
      </c>
      <c r="J750" s="131">
        <v>1570</v>
      </c>
      <c r="K750" s="100" t="s">
        <v>1168</v>
      </c>
      <c r="L750" s="130">
        <v>176</v>
      </c>
      <c r="M750" s="100" t="s">
        <v>1169</v>
      </c>
      <c r="N750" s="130">
        <v>100</v>
      </c>
    </row>
    <row r="751" spans="1:14" x14ac:dyDescent="0.25">
      <c r="A751" s="97" t="s">
        <v>1170</v>
      </c>
      <c r="B751" s="114" t="s">
        <v>1171</v>
      </c>
      <c r="C751" s="115">
        <v>47.1</v>
      </c>
      <c r="D751" s="109">
        <v>0.24</v>
      </c>
      <c r="E751" s="97" t="s">
        <v>1172</v>
      </c>
      <c r="F751" s="128">
        <v>6680</v>
      </c>
      <c r="G751" s="97" t="s">
        <v>1173</v>
      </c>
      <c r="H751" s="129">
        <v>4620</v>
      </c>
      <c r="I751" s="97" t="s">
        <v>1161</v>
      </c>
      <c r="J751" s="129">
        <v>6690</v>
      </c>
      <c r="K751" s="97" t="s">
        <v>1174</v>
      </c>
      <c r="L751" s="128">
        <v>4870</v>
      </c>
      <c r="M751" s="97" t="s">
        <v>1175</v>
      </c>
      <c r="N751" s="129">
        <v>2410</v>
      </c>
    </row>
    <row r="752" spans="1:14" x14ac:dyDescent="0.25">
      <c r="A752" s="100" t="s">
        <v>1176</v>
      </c>
      <c r="B752" s="116" t="s">
        <v>1177</v>
      </c>
      <c r="C752" s="120">
        <v>3.2</v>
      </c>
      <c r="D752" s="101" t="s">
        <v>1178</v>
      </c>
      <c r="E752" s="100" t="s">
        <v>1179</v>
      </c>
      <c r="F752" s="130">
        <v>863</v>
      </c>
      <c r="G752" s="100" t="s">
        <v>1180</v>
      </c>
      <c r="H752" s="130">
        <v>235</v>
      </c>
      <c r="I752" s="100" t="s">
        <v>1181</v>
      </c>
      <c r="J752" s="130">
        <v>378</v>
      </c>
      <c r="K752" s="100" t="s">
        <v>1182</v>
      </c>
      <c r="L752" s="130">
        <v>44</v>
      </c>
      <c r="M752" s="100" t="s">
        <v>1183</v>
      </c>
      <c r="N752" s="130">
        <v>33</v>
      </c>
    </row>
    <row r="753" spans="1:14" x14ac:dyDescent="0.25">
      <c r="A753" s="97" t="s">
        <v>1184</v>
      </c>
      <c r="B753" s="114" t="s">
        <v>1185</v>
      </c>
      <c r="C753" s="115">
        <v>3.1</v>
      </c>
      <c r="D753" s="98" t="s">
        <v>1186</v>
      </c>
      <c r="E753" s="97" t="s">
        <v>1187</v>
      </c>
      <c r="F753" s="128">
        <v>1070</v>
      </c>
      <c r="G753" s="97" t="s">
        <v>1187</v>
      </c>
      <c r="H753" s="128">
        <v>290</v>
      </c>
      <c r="I753" s="97" t="s">
        <v>1188</v>
      </c>
      <c r="J753" s="128">
        <v>460</v>
      </c>
      <c r="K753" s="97" t="s">
        <v>1189</v>
      </c>
      <c r="L753" s="128">
        <v>54</v>
      </c>
      <c r="M753" s="97" t="s">
        <v>1190</v>
      </c>
      <c r="N753" s="128">
        <v>40</v>
      </c>
    </row>
    <row r="754" spans="1:14" x14ac:dyDescent="0.25">
      <c r="A754" s="100" t="s">
        <v>1191</v>
      </c>
      <c r="B754" s="116" t="s">
        <v>1192</v>
      </c>
      <c r="C754" s="120">
        <v>7.7</v>
      </c>
      <c r="D754" s="112">
        <v>0.24</v>
      </c>
      <c r="E754" s="100" t="s">
        <v>1193</v>
      </c>
      <c r="F754" s="130">
        <v>2920</v>
      </c>
      <c r="G754" s="100" t="s">
        <v>1194</v>
      </c>
      <c r="H754" s="130">
        <v>858</v>
      </c>
      <c r="I754" s="100" t="s">
        <v>1195</v>
      </c>
      <c r="J754" s="131">
        <v>1970</v>
      </c>
      <c r="K754" s="100" t="s">
        <v>1196</v>
      </c>
      <c r="L754" s="130">
        <v>245</v>
      </c>
      <c r="M754" s="100" t="s">
        <v>1197</v>
      </c>
      <c r="N754" s="130">
        <v>121</v>
      </c>
    </row>
    <row r="755" spans="1:14" x14ac:dyDescent="0.25">
      <c r="A755" s="97" t="s">
        <v>1198</v>
      </c>
      <c r="B755" s="114" t="s">
        <v>1199</v>
      </c>
      <c r="C755" s="115">
        <v>1.2</v>
      </c>
      <c r="D755" s="98" t="s">
        <v>1200</v>
      </c>
      <c r="E755" s="97" t="s">
        <v>1201</v>
      </c>
      <c r="F755" s="128">
        <v>278</v>
      </c>
      <c r="G755" s="97" t="s">
        <v>1201</v>
      </c>
      <c r="H755" s="128">
        <v>76</v>
      </c>
      <c r="I755" s="97" t="s">
        <v>1202</v>
      </c>
      <c r="J755" s="128">
        <v>92</v>
      </c>
      <c r="K755" s="97" t="s">
        <v>1203</v>
      </c>
      <c r="L755" s="128">
        <v>13</v>
      </c>
      <c r="M755" s="97" t="s">
        <v>1204</v>
      </c>
      <c r="N755" s="128">
        <v>10</v>
      </c>
    </row>
    <row r="756" spans="1:14" x14ac:dyDescent="0.25">
      <c r="A756" s="100" t="s">
        <v>1205</v>
      </c>
      <c r="B756" s="116" t="s">
        <v>1206</v>
      </c>
      <c r="C756" s="120">
        <v>2.6</v>
      </c>
      <c r="D756" s="112">
        <v>7.0000000000000007E-2</v>
      </c>
      <c r="E756" s="100" t="s">
        <v>1207</v>
      </c>
      <c r="F756" s="130">
        <v>530</v>
      </c>
      <c r="G756" s="100" t="s">
        <v>1207</v>
      </c>
      <c r="H756" s="130">
        <v>144</v>
      </c>
      <c r="I756" s="100" t="s">
        <v>1208</v>
      </c>
      <c r="J756" s="130">
        <v>213</v>
      </c>
      <c r="K756" s="100" t="s">
        <v>1209</v>
      </c>
      <c r="L756" s="130">
        <v>26</v>
      </c>
      <c r="M756" s="100" t="s">
        <v>1210</v>
      </c>
      <c r="N756" s="130">
        <v>20</v>
      </c>
    </row>
    <row r="757" spans="1:14" ht="18" x14ac:dyDescent="0.25">
      <c r="A757" s="97" t="s">
        <v>1211</v>
      </c>
      <c r="B757" s="114" t="s">
        <v>1212</v>
      </c>
      <c r="C757" s="115">
        <v>28.4</v>
      </c>
      <c r="D757" s="109">
        <v>0.31</v>
      </c>
      <c r="E757" s="97" t="s">
        <v>1213</v>
      </c>
      <c r="F757" s="128">
        <v>4510</v>
      </c>
      <c r="G757" s="97" t="s">
        <v>1214</v>
      </c>
      <c r="H757" s="129">
        <v>2360</v>
      </c>
      <c r="I757" s="97" t="s">
        <v>1215</v>
      </c>
      <c r="J757" s="129">
        <v>4290</v>
      </c>
      <c r="K757" s="97" t="s">
        <v>1106</v>
      </c>
      <c r="L757" s="128">
        <v>2220</v>
      </c>
      <c r="M757" s="97" t="s">
        <v>1216</v>
      </c>
      <c r="N757" s="128">
        <v>725</v>
      </c>
    </row>
    <row r="758" spans="1:14" x14ac:dyDescent="0.25">
      <c r="A758" s="100" t="s">
        <v>1217</v>
      </c>
      <c r="B758" s="116" t="s">
        <v>1218</v>
      </c>
      <c r="C758" s="120">
        <v>8.6999999999999993</v>
      </c>
      <c r="D758" s="112">
        <v>0.22</v>
      </c>
      <c r="E758" s="100" t="s">
        <v>1219</v>
      </c>
      <c r="F758" s="130">
        <v>2660</v>
      </c>
      <c r="G758" s="100" t="s">
        <v>1220</v>
      </c>
      <c r="H758" s="130">
        <v>804</v>
      </c>
      <c r="I758" s="100" t="s">
        <v>1221</v>
      </c>
      <c r="J758" s="131">
        <v>1890</v>
      </c>
      <c r="K758" s="100" t="s">
        <v>1222</v>
      </c>
      <c r="L758" s="130">
        <v>262</v>
      </c>
      <c r="M758" s="100" t="s">
        <v>1223</v>
      </c>
      <c r="N758" s="130">
        <v>114</v>
      </c>
    </row>
    <row r="759" spans="1:14" ht="18" x14ac:dyDescent="0.25">
      <c r="A759" s="97" t="s">
        <v>1224</v>
      </c>
      <c r="B759" s="114" t="s">
        <v>1225</v>
      </c>
      <c r="C759" s="115">
        <v>16.100000000000001</v>
      </c>
      <c r="D759" s="98" t="s">
        <v>1226</v>
      </c>
      <c r="E759" s="97" t="s">
        <v>1227</v>
      </c>
      <c r="F759" s="128">
        <v>4310</v>
      </c>
      <c r="G759" s="97" t="s">
        <v>1228</v>
      </c>
      <c r="H759" s="129">
        <v>1650</v>
      </c>
      <c r="I759" s="97" t="s">
        <v>1229</v>
      </c>
      <c r="J759" s="129">
        <v>3720</v>
      </c>
      <c r="K759" s="97" t="s">
        <v>1230</v>
      </c>
      <c r="L759" s="128">
        <v>1070</v>
      </c>
      <c r="M759" s="97" t="s">
        <v>1231</v>
      </c>
      <c r="N759" s="128">
        <v>281</v>
      </c>
    </row>
    <row r="760" spans="1:14" x14ac:dyDescent="0.25">
      <c r="A760" s="100" t="s">
        <v>1232</v>
      </c>
      <c r="B760" s="116" t="s">
        <v>1233</v>
      </c>
      <c r="C760" s="100" t="s">
        <v>1234</v>
      </c>
      <c r="D760" s="116" t="s">
        <v>1235</v>
      </c>
      <c r="E760" s="100" t="s">
        <v>1236</v>
      </c>
      <c r="F760" s="132" t="s">
        <v>1125</v>
      </c>
      <c r="G760" s="100" t="s">
        <v>1236</v>
      </c>
      <c r="H760" s="132" t="s">
        <v>1125</v>
      </c>
      <c r="I760" s="100" t="s">
        <v>1237</v>
      </c>
      <c r="J760" s="132" t="s">
        <v>1125</v>
      </c>
      <c r="K760" s="100" t="s">
        <v>1238</v>
      </c>
      <c r="L760" s="132" t="s">
        <v>1125</v>
      </c>
      <c r="M760" s="100" t="s">
        <v>1239</v>
      </c>
      <c r="N760" s="132" t="s">
        <v>1125</v>
      </c>
    </row>
    <row r="761" spans="1:14" x14ac:dyDescent="0.25">
      <c r="A761" s="97" t="s">
        <v>1240</v>
      </c>
      <c r="B761" s="114" t="s">
        <v>1241</v>
      </c>
      <c r="C761" s="97" t="s">
        <v>1242</v>
      </c>
      <c r="D761" s="114" t="s">
        <v>1243</v>
      </c>
      <c r="E761" s="97" t="s">
        <v>1244</v>
      </c>
      <c r="F761" s="133" t="s">
        <v>1125</v>
      </c>
      <c r="G761" s="97" t="s">
        <v>1244</v>
      </c>
      <c r="H761" s="133" t="s">
        <v>1125</v>
      </c>
      <c r="I761" s="97" t="s">
        <v>1245</v>
      </c>
      <c r="J761" s="133" t="s">
        <v>1125</v>
      </c>
      <c r="K761" s="97" t="s">
        <v>1246</v>
      </c>
      <c r="L761" s="133" t="s">
        <v>1125</v>
      </c>
      <c r="M761" s="97" t="s">
        <v>1247</v>
      </c>
      <c r="N761" s="133" t="s">
        <v>1125</v>
      </c>
    </row>
    <row r="762" spans="1:14" x14ac:dyDescent="0.25">
      <c r="A762" s="100" t="s">
        <v>1248</v>
      </c>
      <c r="B762" s="116" t="s">
        <v>1249</v>
      </c>
      <c r="C762" s="100" t="s">
        <v>1250</v>
      </c>
      <c r="D762" s="112">
        <v>0.02</v>
      </c>
      <c r="E762" s="100" t="s">
        <v>1251</v>
      </c>
      <c r="F762" s="132" t="s">
        <v>1125</v>
      </c>
      <c r="G762" s="100" t="s">
        <v>1251</v>
      </c>
      <c r="H762" s="132" t="s">
        <v>1125</v>
      </c>
      <c r="I762" s="100" t="s">
        <v>1252</v>
      </c>
      <c r="J762" s="132" t="s">
        <v>1125</v>
      </c>
      <c r="K762" s="100" t="s">
        <v>1253</v>
      </c>
      <c r="L762" s="132" t="s">
        <v>1125</v>
      </c>
      <c r="M762" s="100" t="s">
        <v>1254</v>
      </c>
      <c r="N762" s="132" t="s">
        <v>1125</v>
      </c>
    </row>
    <row r="763" spans="1:14" x14ac:dyDescent="0.25">
      <c r="A763" s="97" t="s">
        <v>1255</v>
      </c>
      <c r="B763" s="114" t="s">
        <v>1256</v>
      </c>
      <c r="C763" s="97" t="s">
        <v>1257</v>
      </c>
      <c r="D763" s="109">
        <v>0.01</v>
      </c>
      <c r="E763" s="97" t="s">
        <v>1258</v>
      </c>
      <c r="F763" s="133" t="s">
        <v>1125</v>
      </c>
      <c r="G763" s="97" t="s">
        <v>1258</v>
      </c>
      <c r="H763" s="133" t="s">
        <v>1125</v>
      </c>
      <c r="I763" s="97" t="s">
        <v>1259</v>
      </c>
      <c r="J763" s="133" t="s">
        <v>1125</v>
      </c>
      <c r="K763" s="97" t="s">
        <v>1260</v>
      </c>
      <c r="L763" s="133" t="s">
        <v>1125</v>
      </c>
      <c r="M763" s="97" t="s">
        <v>1261</v>
      </c>
      <c r="N763" s="133" t="s">
        <v>1125</v>
      </c>
    </row>
    <row r="764" spans="1:14" ht="18" x14ac:dyDescent="0.25">
      <c r="A764" s="100" t="s">
        <v>1262</v>
      </c>
      <c r="B764" s="116" t="s">
        <v>1263</v>
      </c>
      <c r="C764" s="100" t="s">
        <v>1264</v>
      </c>
      <c r="D764" s="112">
        <v>0.02</v>
      </c>
      <c r="E764" s="100" t="s">
        <v>1265</v>
      </c>
      <c r="F764" s="130">
        <v>1</v>
      </c>
      <c r="G764" s="100" t="s">
        <v>1265</v>
      </c>
      <c r="H764" s="132" t="s">
        <v>1125</v>
      </c>
      <c r="I764" s="100" t="s">
        <v>1266</v>
      </c>
      <c r="J764" s="132" t="s">
        <v>1125</v>
      </c>
      <c r="K764" s="100" t="s">
        <v>1267</v>
      </c>
      <c r="L764" s="132" t="s">
        <v>1125</v>
      </c>
      <c r="M764" s="100" t="s">
        <v>1268</v>
      </c>
      <c r="N764" s="132" t="s">
        <v>1125</v>
      </c>
    </row>
    <row r="765" spans="1:14" x14ac:dyDescent="0.25">
      <c r="A765" s="97" t="s">
        <v>1269</v>
      </c>
      <c r="B765" s="114" t="s">
        <v>1270</v>
      </c>
      <c r="C765" s="97" t="s">
        <v>1271</v>
      </c>
      <c r="D765" s="109">
        <v>0.02</v>
      </c>
      <c r="E765" s="97" t="s">
        <v>1272</v>
      </c>
      <c r="F765" s="128">
        <v>1</v>
      </c>
      <c r="G765" s="97" t="s">
        <v>1272</v>
      </c>
      <c r="H765" s="133" t="s">
        <v>1125</v>
      </c>
      <c r="I765" s="97" t="s">
        <v>1273</v>
      </c>
      <c r="J765" s="133" t="s">
        <v>1125</v>
      </c>
      <c r="K765" s="97" t="s">
        <v>1274</v>
      </c>
      <c r="L765" s="133" t="s">
        <v>1125</v>
      </c>
      <c r="M765" s="97" t="s">
        <v>1275</v>
      </c>
      <c r="N765" s="133" t="s">
        <v>1125</v>
      </c>
    </row>
    <row r="766" spans="1:14" ht="18" x14ac:dyDescent="0.25">
      <c r="A766" s="100" t="s">
        <v>1276</v>
      </c>
      <c r="B766" s="116" t="s">
        <v>1277</v>
      </c>
      <c r="C766" s="100" t="s">
        <v>1278</v>
      </c>
      <c r="D766" s="112">
        <v>0.04</v>
      </c>
      <c r="E766" s="100" t="s">
        <v>1279</v>
      </c>
      <c r="F766" s="130">
        <v>4</v>
      </c>
      <c r="G766" s="100" t="s">
        <v>1279</v>
      </c>
      <c r="H766" s="132" t="s">
        <v>1125</v>
      </c>
      <c r="I766" s="100" t="s">
        <v>1280</v>
      </c>
      <c r="J766" s="132" t="s">
        <v>1125</v>
      </c>
      <c r="K766" s="100" t="s">
        <v>1281</v>
      </c>
      <c r="L766" s="132" t="s">
        <v>1125</v>
      </c>
      <c r="M766" s="100" t="s">
        <v>1282</v>
      </c>
      <c r="N766" s="132" t="s">
        <v>1125</v>
      </c>
    </row>
    <row r="767" spans="1:14" ht="18" x14ac:dyDescent="0.25">
      <c r="A767" s="103" t="s">
        <v>1283</v>
      </c>
      <c r="B767" s="117" t="s">
        <v>1284</v>
      </c>
      <c r="C767" s="103" t="s">
        <v>1285</v>
      </c>
      <c r="D767" s="104" t="s">
        <v>1286</v>
      </c>
      <c r="E767" s="103" t="s">
        <v>1231</v>
      </c>
      <c r="F767" s="134">
        <v>6</v>
      </c>
      <c r="G767" s="103" t="s">
        <v>1231</v>
      </c>
      <c r="H767" s="134">
        <v>2</v>
      </c>
      <c r="I767" s="103" t="s">
        <v>1287</v>
      </c>
      <c r="J767" s="134">
        <v>2</v>
      </c>
      <c r="K767" s="103" t="s">
        <v>1288</v>
      </c>
      <c r="L767" s="135" t="s">
        <v>1125</v>
      </c>
      <c r="M767" s="103" t="s">
        <v>1289</v>
      </c>
      <c r="N767" s="135" t="s">
        <v>1125</v>
      </c>
    </row>
    <row r="768" spans="1:14" x14ac:dyDescent="0.25">
      <c r="A768" s="93" t="s">
        <v>1290</v>
      </c>
      <c r="B768" s="136" t="s">
        <v>1291</v>
      </c>
      <c r="C768" s="93" t="s">
        <v>1292</v>
      </c>
      <c r="D768" s="137">
        <v>0.01</v>
      </c>
      <c r="E768" s="93" t="s">
        <v>1293</v>
      </c>
      <c r="F768" s="138">
        <v>1</v>
      </c>
      <c r="G768" s="93" t="s">
        <v>1293</v>
      </c>
      <c r="H768" s="139" t="s">
        <v>1125</v>
      </c>
      <c r="I768" s="93" t="s">
        <v>1294</v>
      </c>
      <c r="J768" s="139" t="s">
        <v>1125</v>
      </c>
      <c r="K768" s="93" t="s">
        <v>1295</v>
      </c>
      <c r="L768" s="139" t="s">
        <v>1125</v>
      </c>
      <c r="M768" s="93" t="s">
        <v>1296</v>
      </c>
      <c r="N768" s="139" t="s">
        <v>1125</v>
      </c>
    </row>
    <row r="769" spans="1:14" x14ac:dyDescent="0.25">
      <c r="A769" s="97" t="s">
        <v>1297</v>
      </c>
      <c r="B769" s="114" t="s">
        <v>1298</v>
      </c>
      <c r="C769" s="97" t="s">
        <v>1299</v>
      </c>
      <c r="D769" s="140">
        <v>0.01</v>
      </c>
      <c r="E769" s="97" t="s">
        <v>1300</v>
      </c>
      <c r="F769" s="133" t="s">
        <v>1125</v>
      </c>
      <c r="G769" s="97" t="s">
        <v>1300</v>
      </c>
      <c r="H769" s="133" t="s">
        <v>1125</v>
      </c>
      <c r="I769" s="97" t="s">
        <v>1301</v>
      </c>
      <c r="J769" s="133" t="s">
        <v>1125</v>
      </c>
      <c r="K769" s="97" t="s">
        <v>1302</v>
      </c>
      <c r="L769" s="133" t="s">
        <v>1125</v>
      </c>
      <c r="M769" s="97" t="s">
        <v>1303</v>
      </c>
      <c r="N769" s="133" t="s">
        <v>1125</v>
      </c>
    </row>
    <row r="770" spans="1:14" x14ac:dyDescent="0.25">
      <c r="A770" s="100" t="s">
        <v>1304</v>
      </c>
      <c r="B770" s="116" t="s">
        <v>1305</v>
      </c>
      <c r="C770" s="100" t="s">
        <v>1299</v>
      </c>
      <c r="D770" s="141">
        <v>0.03</v>
      </c>
      <c r="E770" s="100" t="s">
        <v>1110</v>
      </c>
      <c r="F770" s="132" t="s">
        <v>1125</v>
      </c>
      <c r="G770" s="100" t="s">
        <v>1110</v>
      </c>
      <c r="H770" s="132" t="s">
        <v>1125</v>
      </c>
      <c r="I770" s="100" t="s">
        <v>1306</v>
      </c>
      <c r="J770" s="132" t="s">
        <v>1125</v>
      </c>
      <c r="K770" s="100" t="s">
        <v>1307</v>
      </c>
      <c r="L770" s="132" t="s">
        <v>1125</v>
      </c>
      <c r="M770" s="100" t="s">
        <v>1308</v>
      </c>
      <c r="N770" s="132" t="s">
        <v>1125</v>
      </c>
    </row>
    <row r="771" spans="1:14" x14ac:dyDescent="0.25">
      <c r="A771" s="97" t="s">
        <v>1309</v>
      </c>
      <c r="B771" s="114" t="s">
        <v>1310</v>
      </c>
      <c r="C771" s="97" t="s">
        <v>1299</v>
      </c>
      <c r="D771" s="140">
        <v>0.03</v>
      </c>
      <c r="E771" s="97" t="s">
        <v>1311</v>
      </c>
      <c r="F771" s="133" t="s">
        <v>1125</v>
      </c>
      <c r="G771" s="97" t="s">
        <v>1311</v>
      </c>
      <c r="H771" s="133" t="s">
        <v>1125</v>
      </c>
      <c r="I771" s="97" t="s">
        <v>1312</v>
      </c>
      <c r="J771" s="133" t="s">
        <v>1125</v>
      </c>
      <c r="K771" s="97" t="s">
        <v>1313</v>
      </c>
      <c r="L771" s="133" t="s">
        <v>1125</v>
      </c>
      <c r="M771" s="97" t="s">
        <v>1314</v>
      </c>
      <c r="N771" s="133" t="s">
        <v>1125</v>
      </c>
    </row>
    <row r="772" spans="1:14" ht="18" x14ac:dyDescent="0.25">
      <c r="A772" s="121" t="s">
        <v>1315</v>
      </c>
      <c r="B772" s="121" t="s">
        <v>1316</v>
      </c>
      <c r="C772" s="122" t="s">
        <v>1299</v>
      </c>
      <c r="D772" s="142">
        <v>0.03</v>
      </c>
      <c r="E772" s="122" t="s">
        <v>1317</v>
      </c>
      <c r="F772" s="143" t="s">
        <v>1125</v>
      </c>
      <c r="G772" s="122" t="s">
        <v>1317</v>
      </c>
      <c r="H772" s="143" t="s">
        <v>1125</v>
      </c>
      <c r="I772" s="122" t="s">
        <v>1318</v>
      </c>
      <c r="J772" s="143" t="s">
        <v>1125</v>
      </c>
      <c r="K772" s="122" t="s">
        <v>1319</v>
      </c>
      <c r="L772" s="143" t="s">
        <v>1125</v>
      </c>
      <c r="M772" s="122" t="s">
        <v>1320</v>
      </c>
      <c r="N772" s="143" t="s">
        <v>1125</v>
      </c>
    </row>
    <row r="773" spans="1:14" x14ac:dyDescent="0.25">
      <c r="A773" s="93" t="s">
        <v>1321</v>
      </c>
      <c r="B773" s="94" t="s">
        <v>1322</v>
      </c>
      <c r="C773" s="106">
        <v>5</v>
      </c>
      <c r="D773" s="137">
        <v>7.0000000000000007E-2</v>
      </c>
      <c r="E773" s="93" t="s">
        <v>1323</v>
      </c>
      <c r="F773" s="138">
        <v>578</v>
      </c>
      <c r="G773" s="93" t="s">
        <v>1324</v>
      </c>
      <c r="H773" s="138">
        <v>160</v>
      </c>
      <c r="I773" s="93" t="s">
        <v>1325</v>
      </c>
      <c r="J773" s="138">
        <v>317</v>
      </c>
      <c r="K773" s="93" t="s">
        <v>1326</v>
      </c>
      <c r="L773" s="138">
        <v>34</v>
      </c>
      <c r="M773" s="93" t="s">
        <v>1327</v>
      </c>
      <c r="N773" s="138">
        <v>22</v>
      </c>
    </row>
    <row r="774" spans="1:14" x14ac:dyDescent="0.25">
      <c r="A774" s="97" t="s">
        <v>1328</v>
      </c>
      <c r="B774" s="98" t="s">
        <v>1329</v>
      </c>
      <c r="C774" s="108">
        <v>26</v>
      </c>
      <c r="D774" s="140">
        <v>0.17</v>
      </c>
      <c r="E774" s="97" t="s">
        <v>1330</v>
      </c>
      <c r="F774" s="129">
        <v>3480</v>
      </c>
      <c r="G774" s="97" t="s">
        <v>1331</v>
      </c>
      <c r="H774" s="129">
        <v>1730</v>
      </c>
      <c r="I774" s="97" t="s">
        <v>1332</v>
      </c>
      <c r="J774" s="129">
        <v>3280</v>
      </c>
      <c r="K774" s="97" t="s">
        <v>1333</v>
      </c>
      <c r="L774" s="129">
        <v>1570</v>
      </c>
      <c r="M774" s="97" t="s">
        <v>1334</v>
      </c>
      <c r="N774" s="128">
        <v>479</v>
      </c>
    </row>
    <row r="775" spans="1:14" x14ac:dyDescent="0.25">
      <c r="A775" s="100" t="s">
        <v>1335</v>
      </c>
      <c r="B775" s="101" t="s">
        <v>1336</v>
      </c>
      <c r="C775" s="120">
        <v>1</v>
      </c>
      <c r="D775" s="116" t="s">
        <v>1337</v>
      </c>
      <c r="E775" s="100" t="s">
        <v>1338</v>
      </c>
      <c r="F775" s="130">
        <v>45</v>
      </c>
      <c r="G775" s="100" t="s">
        <v>1338</v>
      </c>
      <c r="H775" s="130">
        <v>12</v>
      </c>
      <c r="I775" s="100" t="s">
        <v>1339</v>
      </c>
      <c r="J775" s="130">
        <v>15</v>
      </c>
      <c r="K775" s="100" t="s">
        <v>1340</v>
      </c>
      <c r="L775" s="130">
        <v>2</v>
      </c>
      <c r="M775" s="100" t="s">
        <v>1341</v>
      </c>
      <c r="N775" s="130">
        <v>2</v>
      </c>
    </row>
    <row r="776" spans="1:14" x14ac:dyDescent="0.25">
      <c r="A776" s="97" t="s">
        <v>1342</v>
      </c>
      <c r="B776" s="98" t="s">
        <v>1343</v>
      </c>
      <c r="C776" s="115">
        <v>0.4</v>
      </c>
      <c r="D776" s="114" t="s">
        <v>1344</v>
      </c>
      <c r="E776" s="97" t="s">
        <v>1345</v>
      </c>
      <c r="F776" s="128">
        <v>33</v>
      </c>
      <c r="G776" s="97" t="s">
        <v>1345</v>
      </c>
      <c r="H776" s="128">
        <v>9</v>
      </c>
      <c r="I776" s="97" t="s">
        <v>1346</v>
      </c>
      <c r="J776" s="128">
        <v>10</v>
      </c>
      <c r="K776" s="97" t="s">
        <v>1347</v>
      </c>
      <c r="L776" s="128">
        <v>2</v>
      </c>
      <c r="M776" s="97" t="s">
        <v>1348</v>
      </c>
      <c r="N776" s="128">
        <v>1</v>
      </c>
    </row>
    <row r="777" spans="1:14" x14ac:dyDescent="0.25">
      <c r="A777" s="100" t="s">
        <v>1349</v>
      </c>
      <c r="B777" s="101" t="s">
        <v>1350</v>
      </c>
      <c r="C777" s="120">
        <v>0.4</v>
      </c>
      <c r="D777" s="141">
        <v>0.08</v>
      </c>
      <c r="E777" s="100" t="s">
        <v>1351</v>
      </c>
      <c r="F777" s="130">
        <v>60</v>
      </c>
      <c r="G777" s="100" t="s">
        <v>1351</v>
      </c>
      <c r="H777" s="130">
        <v>16</v>
      </c>
      <c r="I777" s="100" t="s">
        <v>1110</v>
      </c>
      <c r="J777" s="130">
        <v>18</v>
      </c>
      <c r="K777" s="100" t="s">
        <v>1352</v>
      </c>
      <c r="L777" s="130">
        <v>3</v>
      </c>
      <c r="M777" s="100" t="s">
        <v>1112</v>
      </c>
      <c r="N777" s="130">
        <v>2</v>
      </c>
    </row>
    <row r="778" spans="1:14" x14ac:dyDescent="0.25">
      <c r="A778" s="103" t="s">
        <v>1353</v>
      </c>
      <c r="B778" s="117" t="s">
        <v>1354</v>
      </c>
      <c r="C778" s="103" t="s">
        <v>1355</v>
      </c>
      <c r="D778" s="144">
        <v>0.01</v>
      </c>
      <c r="E778" s="103" t="s">
        <v>1356</v>
      </c>
      <c r="F778" s="134">
        <v>3</v>
      </c>
      <c r="G778" s="103" t="s">
        <v>1356</v>
      </c>
      <c r="H778" s="135" t="s">
        <v>1125</v>
      </c>
      <c r="I778" s="103" t="s">
        <v>1357</v>
      </c>
      <c r="J778" s="135" t="s">
        <v>1125</v>
      </c>
      <c r="K778" s="103" t="s">
        <v>1358</v>
      </c>
      <c r="L778" s="135" t="s">
        <v>1125</v>
      </c>
      <c r="M778" s="103" t="s">
        <v>1359</v>
      </c>
      <c r="N778" s="135" t="s">
        <v>1125</v>
      </c>
    </row>
    <row r="779" spans="1:14" x14ac:dyDescent="0.25">
      <c r="A779" s="93" t="s">
        <v>1360</v>
      </c>
      <c r="B779" s="94" t="s">
        <v>1361</v>
      </c>
      <c r="C779" s="106">
        <v>0.8</v>
      </c>
      <c r="D779" s="145">
        <v>4.0000000000000001E-3</v>
      </c>
      <c r="E779" s="93" t="s">
        <v>1362</v>
      </c>
      <c r="F779" s="138">
        <v>9</v>
      </c>
      <c r="G779" s="93" t="s">
        <v>1362</v>
      </c>
      <c r="H779" s="138">
        <v>2</v>
      </c>
      <c r="I779" s="93" t="s">
        <v>1363</v>
      </c>
      <c r="J779" s="138">
        <v>3</v>
      </c>
      <c r="K779" s="93" t="s">
        <v>1364</v>
      </c>
      <c r="L779" s="139" t="s">
        <v>1125</v>
      </c>
      <c r="M779" s="93" t="s">
        <v>1365</v>
      </c>
      <c r="N779" s="139" t="s">
        <v>1125</v>
      </c>
    </row>
    <row r="780" spans="1:14" x14ac:dyDescent="0.25">
      <c r="A780" s="97" t="s">
        <v>1366</v>
      </c>
      <c r="B780" s="98" t="s">
        <v>1367</v>
      </c>
      <c r="C780" s="115">
        <v>0.3</v>
      </c>
      <c r="D780" s="140">
        <v>0.01</v>
      </c>
      <c r="E780" s="97" t="s">
        <v>1368</v>
      </c>
      <c r="F780" s="128">
        <v>4</v>
      </c>
      <c r="G780" s="97" t="s">
        <v>1368</v>
      </c>
      <c r="H780" s="128">
        <v>1</v>
      </c>
      <c r="I780" s="97" t="s">
        <v>1369</v>
      </c>
      <c r="J780" s="128">
        <v>1</v>
      </c>
      <c r="K780" s="97" t="s">
        <v>1370</v>
      </c>
      <c r="L780" s="133" t="s">
        <v>1125</v>
      </c>
      <c r="M780" s="97" t="s">
        <v>1371</v>
      </c>
      <c r="N780" s="133" t="s">
        <v>1125</v>
      </c>
    </row>
    <row r="781" spans="1:14" x14ac:dyDescent="0.25">
      <c r="A781" s="100" t="s">
        <v>1372</v>
      </c>
      <c r="B781" s="101" t="s">
        <v>1373</v>
      </c>
      <c r="C781" s="120">
        <v>5.2</v>
      </c>
      <c r="D781" s="141">
        <v>0.15</v>
      </c>
      <c r="E781" s="100" t="s">
        <v>1002</v>
      </c>
      <c r="F781" s="131">
        <v>1350</v>
      </c>
      <c r="G781" s="100" t="s">
        <v>1374</v>
      </c>
      <c r="H781" s="130">
        <v>376</v>
      </c>
      <c r="I781" s="100" t="s">
        <v>1375</v>
      </c>
      <c r="J781" s="130">
        <v>756</v>
      </c>
      <c r="K781" s="100" t="s">
        <v>1376</v>
      </c>
      <c r="L781" s="130">
        <v>80</v>
      </c>
      <c r="M781" s="100" t="s">
        <v>1377</v>
      </c>
      <c r="N781" s="130">
        <v>52</v>
      </c>
    </row>
    <row r="782" spans="1:14" x14ac:dyDescent="0.25">
      <c r="A782" s="97" t="s">
        <v>1378</v>
      </c>
      <c r="B782" s="98" t="s">
        <v>1379</v>
      </c>
      <c r="C782" s="115">
        <v>2.9</v>
      </c>
      <c r="D782" s="140">
        <v>0.27</v>
      </c>
      <c r="E782" s="97" t="s">
        <v>1380</v>
      </c>
      <c r="F782" s="128">
        <v>848</v>
      </c>
      <c r="G782" s="97" t="s">
        <v>1380</v>
      </c>
      <c r="H782" s="128">
        <v>231</v>
      </c>
      <c r="I782" s="97" t="s">
        <v>1381</v>
      </c>
      <c r="J782" s="128">
        <v>356</v>
      </c>
      <c r="K782" s="97" t="s">
        <v>1265</v>
      </c>
      <c r="L782" s="128">
        <v>42</v>
      </c>
      <c r="M782" s="97" t="s">
        <v>1382</v>
      </c>
      <c r="N782" s="128">
        <v>32</v>
      </c>
    </row>
    <row r="783" spans="1:14" x14ac:dyDescent="0.25">
      <c r="A783" s="100" t="s">
        <v>1383</v>
      </c>
      <c r="B783" s="101" t="s">
        <v>1384</v>
      </c>
      <c r="C783" s="111">
        <v>16</v>
      </c>
      <c r="D783" s="141">
        <v>0.28999999999999998</v>
      </c>
      <c r="E783" s="100" t="s">
        <v>1385</v>
      </c>
      <c r="F783" s="131">
        <v>4590</v>
      </c>
      <c r="G783" s="100" t="s">
        <v>1386</v>
      </c>
      <c r="H783" s="131">
        <v>1750</v>
      </c>
      <c r="I783" s="100" t="s">
        <v>1387</v>
      </c>
      <c r="J783" s="131">
        <v>3950</v>
      </c>
      <c r="K783" s="100" t="s">
        <v>1388</v>
      </c>
      <c r="L783" s="131">
        <v>1130</v>
      </c>
      <c r="M783" s="100" t="s">
        <v>1222</v>
      </c>
      <c r="N783" s="130">
        <v>297</v>
      </c>
    </row>
    <row r="784" spans="1:14" x14ac:dyDescent="0.25">
      <c r="A784" s="97" t="s">
        <v>1389</v>
      </c>
      <c r="B784" s="98" t="s">
        <v>1390</v>
      </c>
      <c r="C784" s="108">
        <v>65</v>
      </c>
      <c r="D784" s="140">
        <v>0.3</v>
      </c>
      <c r="E784" s="97" t="s">
        <v>1391</v>
      </c>
      <c r="F784" s="129">
        <v>7800</v>
      </c>
      <c r="G784" s="97" t="s">
        <v>1392</v>
      </c>
      <c r="H784" s="129">
        <v>6290</v>
      </c>
      <c r="I784" s="97" t="s">
        <v>1393</v>
      </c>
      <c r="J784" s="129">
        <v>7990</v>
      </c>
      <c r="K784" s="97" t="s">
        <v>1394</v>
      </c>
      <c r="L784" s="129">
        <v>6750</v>
      </c>
      <c r="M784" s="97" t="s">
        <v>1395</v>
      </c>
      <c r="N784" s="128">
        <v>4170</v>
      </c>
    </row>
    <row r="785" spans="1:14" x14ac:dyDescent="0.25">
      <c r="A785" s="100" t="s">
        <v>1396</v>
      </c>
      <c r="B785" s="116" t="s">
        <v>1397</v>
      </c>
      <c r="C785" s="120">
        <v>3.4</v>
      </c>
      <c r="D785" s="141">
        <v>0.14000000000000001</v>
      </c>
      <c r="E785" s="100" t="s">
        <v>1398</v>
      </c>
      <c r="F785" s="130">
        <v>635</v>
      </c>
      <c r="G785" s="100" t="s">
        <v>1398</v>
      </c>
      <c r="H785" s="130">
        <v>173</v>
      </c>
      <c r="I785" s="100" t="s">
        <v>1399</v>
      </c>
      <c r="J785" s="130">
        <v>286</v>
      </c>
      <c r="K785" s="100" t="s">
        <v>1400</v>
      </c>
      <c r="L785" s="130">
        <v>33</v>
      </c>
      <c r="M785" s="100" t="s">
        <v>1401</v>
      </c>
      <c r="N785" s="130">
        <v>24</v>
      </c>
    </row>
    <row r="786" spans="1:14" x14ac:dyDescent="0.25">
      <c r="A786" s="97" t="s">
        <v>1402</v>
      </c>
      <c r="B786" s="114" t="s">
        <v>1403</v>
      </c>
      <c r="C786" s="115">
        <v>1</v>
      </c>
      <c r="D786" s="140">
        <v>0.13</v>
      </c>
      <c r="E786" s="97" t="s">
        <v>1404</v>
      </c>
      <c r="F786" s="128">
        <v>151</v>
      </c>
      <c r="G786" s="97" t="s">
        <v>1404</v>
      </c>
      <c r="H786" s="128">
        <v>41</v>
      </c>
      <c r="I786" s="97" t="s">
        <v>1405</v>
      </c>
      <c r="J786" s="128">
        <v>49</v>
      </c>
      <c r="K786" s="97" t="s">
        <v>1406</v>
      </c>
      <c r="L786" s="128">
        <v>7</v>
      </c>
      <c r="M786" s="97" t="s">
        <v>1407</v>
      </c>
      <c r="N786" s="128">
        <v>6</v>
      </c>
    </row>
    <row r="787" spans="1:14" x14ac:dyDescent="0.25">
      <c r="A787" s="100" t="s">
        <v>1408</v>
      </c>
      <c r="B787" s="116" t="s">
        <v>1409</v>
      </c>
      <c r="C787" s="120">
        <v>2.9</v>
      </c>
      <c r="D787" s="141">
        <v>0.19</v>
      </c>
      <c r="E787" s="100" t="s">
        <v>1410</v>
      </c>
      <c r="F787" s="130">
        <v>674</v>
      </c>
      <c r="G787" s="100" t="s">
        <v>1410</v>
      </c>
      <c r="H787" s="130">
        <v>184</v>
      </c>
      <c r="I787" s="100" t="s">
        <v>1411</v>
      </c>
      <c r="J787" s="130">
        <v>283</v>
      </c>
      <c r="K787" s="100" t="s">
        <v>1326</v>
      </c>
      <c r="L787" s="130">
        <v>34</v>
      </c>
      <c r="M787" s="100" t="s">
        <v>1412</v>
      </c>
      <c r="N787" s="130">
        <v>25</v>
      </c>
    </row>
    <row r="788" spans="1:14" x14ac:dyDescent="0.25">
      <c r="A788" s="103" t="s">
        <v>1413</v>
      </c>
      <c r="B788" s="117" t="s">
        <v>1414</v>
      </c>
      <c r="C788" s="146">
        <v>20</v>
      </c>
      <c r="D788" s="144">
        <v>0.31</v>
      </c>
      <c r="E788" s="103" t="s">
        <v>1415</v>
      </c>
      <c r="F788" s="147">
        <v>3440</v>
      </c>
      <c r="G788" s="103" t="s">
        <v>1416</v>
      </c>
      <c r="H788" s="147">
        <v>1470</v>
      </c>
      <c r="I788" s="103" t="s">
        <v>1139</v>
      </c>
      <c r="J788" s="147">
        <v>3100</v>
      </c>
      <c r="K788" s="103" t="s">
        <v>1417</v>
      </c>
      <c r="L788" s="147">
        <v>1150</v>
      </c>
      <c r="M788" s="103" t="s">
        <v>1418</v>
      </c>
      <c r="N788" s="134">
        <v>304</v>
      </c>
    </row>
    <row r="789" spans="1:14" x14ac:dyDescent="0.25">
      <c r="A789" s="93" t="s">
        <v>1419</v>
      </c>
      <c r="B789" s="94" t="s">
        <v>1420</v>
      </c>
      <c r="C789" s="126">
        <v>500</v>
      </c>
      <c r="D789" s="137">
        <v>0.2</v>
      </c>
      <c r="E789" s="93" t="s">
        <v>1421</v>
      </c>
      <c r="F789" s="127">
        <v>12800</v>
      </c>
      <c r="G789" s="93" t="s">
        <v>1422</v>
      </c>
      <c r="H789" s="127">
        <v>16100</v>
      </c>
      <c r="I789" s="93" t="s">
        <v>1423</v>
      </c>
      <c r="J789" s="127">
        <v>13700</v>
      </c>
      <c r="K789" s="93" t="s">
        <v>1424</v>
      </c>
      <c r="L789" s="127">
        <v>16500</v>
      </c>
      <c r="M789" s="93" t="s">
        <v>1425</v>
      </c>
      <c r="N789" s="127">
        <v>18100</v>
      </c>
    </row>
    <row r="790" spans="1:14" x14ac:dyDescent="0.25">
      <c r="A790" s="97" t="s">
        <v>1426</v>
      </c>
      <c r="B790" s="98" t="s">
        <v>1427</v>
      </c>
      <c r="C790" s="148">
        <v>3200</v>
      </c>
      <c r="D790" s="140">
        <v>0.56999999999999995</v>
      </c>
      <c r="E790" s="97" t="s">
        <v>1428</v>
      </c>
      <c r="F790" s="149">
        <v>17500</v>
      </c>
      <c r="G790" s="97" t="s">
        <v>1429</v>
      </c>
      <c r="H790" s="149">
        <v>23500</v>
      </c>
      <c r="I790" s="97" t="s">
        <v>1430</v>
      </c>
      <c r="J790" s="149">
        <v>18900</v>
      </c>
      <c r="K790" s="97" t="s">
        <v>1324</v>
      </c>
      <c r="L790" s="149">
        <v>23800</v>
      </c>
      <c r="M790" s="97" t="s">
        <v>1431</v>
      </c>
      <c r="N790" s="149">
        <v>28200</v>
      </c>
    </row>
    <row r="791" spans="1:14" x14ac:dyDescent="0.25">
      <c r="A791" s="100" t="s">
        <v>1432</v>
      </c>
      <c r="B791" s="101" t="s">
        <v>1433</v>
      </c>
      <c r="C791" s="111">
        <v>800</v>
      </c>
      <c r="D791" s="141">
        <v>0.59</v>
      </c>
      <c r="E791" s="100" t="s">
        <v>1434</v>
      </c>
      <c r="F791" s="150">
        <v>13500</v>
      </c>
      <c r="G791" s="100" t="s">
        <v>1435</v>
      </c>
      <c r="H791" s="150">
        <v>17400</v>
      </c>
      <c r="I791" s="100" t="s">
        <v>1436</v>
      </c>
      <c r="J791" s="150">
        <v>14500</v>
      </c>
      <c r="K791" s="100" t="s">
        <v>1437</v>
      </c>
      <c r="L791" s="150">
        <v>17800</v>
      </c>
      <c r="M791" s="100" t="s">
        <v>1438</v>
      </c>
      <c r="N791" s="150">
        <v>20200</v>
      </c>
    </row>
    <row r="792" spans="1:14" x14ac:dyDescent="0.25">
      <c r="A792" s="97" t="s">
        <v>1439</v>
      </c>
      <c r="B792" s="98" t="s">
        <v>1440</v>
      </c>
      <c r="C792" s="108">
        <v>36</v>
      </c>
      <c r="D792" s="140">
        <v>0.2</v>
      </c>
      <c r="E792" s="97" t="s">
        <v>1441</v>
      </c>
      <c r="F792" s="129">
        <v>6840</v>
      </c>
      <c r="G792" s="97" t="s">
        <v>1442</v>
      </c>
      <c r="H792" s="129">
        <v>4090</v>
      </c>
      <c r="I792" s="97" t="s">
        <v>1161</v>
      </c>
      <c r="J792" s="129">
        <v>6690</v>
      </c>
      <c r="K792" s="97" t="s">
        <v>1443</v>
      </c>
      <c r="L792" s="129">
        <v>4140</v>
      </c>
      <c r="M792" s="97" t="s">
        <v>1444</v>
      </c>
      <c r="N792" s="128">
        <v>1650</v>
      </c>
    </row>
    <row r="793" spans="1:14" x14ac:dyDescent="0.25">
      <c r="A793" s="100" t="s">
        <v>1445</v>
      </c>
      <c r="B793" s="101" t="s">
        <v>1446</v>
      </c>
      <c r="C793" s="151">
        <v>50000</v>
      </c>
      <c r="D793" s="141">
        <v>0.09</v>
      </c>
      <c r="E793" s="100" t="s">
        <v>1152</v>
      </c>
      <c r="F793" s="131">
        <v>4880</v>
      </c>
      <c r="G793" s="100" t="s">
        <v>1447</v>
      </c>
      <c r="H793" s="131">
        <v>6630</v>
      </c>
      <c r="I793" s="100" t="s">
        <v>1138</v>
      </c>
      <c r="J793" s="131">
        <v>5270</v>
      </c>
      <c r="K793" s="100" t="s">
        <v>1448</v>
      </c>
      <c r="L793" s="131">
        <v>6690</v>
      </c>
      <c r="M793" s="100" t="s">
        <v>1449</v>
      </c>
      <c r="N793" s="130">
        <v>8040</v>
      </c>
    </row>
    <row r="794" spans="1:14" x14ac:dyDescent="0.25">
      <c r="A794" s="97" t="s">
        <v>1450</v>
      </c>
      <c r="B794" s="98" t="s">
        <v>1451</v>
      </c>
      <c r="C794" s="148">
        <v>10000</v>
      </c>
      <c r="D794" s="140">
        <v>0.25</v>
      </c>
      <c r="E794" s="97" t="s">
        <v>1452</v>
      </c>
      <c r="F794" s="129">
        <v>8210</v>
      </c>
      <c r="G794" s="97" t="s">
        <v>1453</v>
      </c>
      <c r="H794" s="149">
        <v>11100</v>
      </c>
      <c r="I794" s="97" t="s">
        <v>1454</v>
      </c>
      <c r="J794" s="129">
        <v>8880</v>
      </c>
      <c r="K794" s="97" t="s">
        <v>1201</v>
      </c>
      <c r="L794" s="149">
        <v>11200</v>
      </c>
      <c r="M794" s="97" t="s">
        <v>1455</v>
      </c>
      <c r="N794" s="149">
        <v>13500</v>
      </c>
    </row>
    <row r="795" spans="1:14" x14ac:dyDescent="0.25">
      <c r="A795" s="100" t="s">
        <v>1456</v>
      </c>
      <c r="B795" s="101" t="s">
        <v>1457</v>
      </c>
      <c r="C795" s="151">
        <v>3000</v>
      </c>
      <c r="D795" s="116" t="s">
        <v>1458</v>
      </c>
      <c r="E795" s="100" t="s">
        <v>1441</v>
      </c>
      <c r="F795" s="131">
        <v>6850</v>
      </c>
      <c r="G795" s="100" t="s">
        <v>1459</v>
      </c>
      <c r="H795" s="131">
        <v>9200</v>
      </c>
      <c r="I795" s="100" t="s">
        <v>1159</v>
      </c>
      <c r="J795" s="131">
        <v>7400</v>
      </c>
      <c r="K795" s="100" t="s">
        <v>1460</v>
      </c>
      <c r="L795" s="131">
        <v>9310</v>
      </c>
      <c r="M795" s="100" t="s">
        <v>1461</v>
      </c>
      <c r="N795" s="150">
        <v>11000</v>
      </c>
    </row>
    <row r="796" spans="1:14" x14ac:dyDescent="0.25">
      <c r="A796" s="97" t="s">
        <v>1462</v>
      </c>
      <c r="B796" s="98" t="s">
        <v>1463</v>
      </c>
      <c r="C796" s="148">
        <v>2600</v>
      </c>
      <c r="D796" s="140">
        <v>0.28000000000000003</v>
      </c>
      <c r="E796" s="97" t="s">
        <v>1464</v>
      </c>
      <c r="F796" s="129">
        <v>6640</v>
      </c>
      <c r="G796" s="97" t="s">
        <v>1465</v>
      </c>
      <c r="H796" s="129">
        <v>8900</v>
      </c>
      <c r="I796" s="97" t="s">
        <v>968</v>
      </c>
      <c r="J796" s="129">
        <v>7180</v>
      </c>
      <c r="K796" s="97" t="s">
        <v>960</v>
      </c>
      <c r="L796" s="129">
        <v>9010</v>
      </c>
      <c r="M796" s="97" t="s">
        <v>1466</v>
      </c>
      <c r="N796" s="149">
        <v>10700</v>
      </c>
    </row>
    <row r="797" spans="1:14" x14ac:dyDescent="0.25">
      <c r="A797" s="122" t="s">
        <v>1467</v>
      </c>
      <c r="B797" s="152" t="s">
        <v>1468</v>
      </c>
      <c r="C797" s="153">
        <v>3200</v>
      </c>
      <c r="D797" s="142">
        <v>0.32</v>
      </c>
      <c r="E797" s="122" t="s">
        <v>1469</v>
      </c>
      <c r="F797" s="154">
        <v>7110</v>
      </c>
      <c r="G797" s="122" t="s">
        <v>1470</v>
      </c>
      <c r="H797" s="154">
        <v>9540</v>
      </c>
      <c r="I797" s="122" t="s">
        <v>1471</v>
      </c>
      <c r="J797" s="154">
        <v>7680</v>
      </c>
      <c r="K797" s="122" t="s">
        <v>1472</v>
      </c>
      <c r="L797" s="154">
        <v>9660</v>
      </c>
      <c r="M797" s="122" t="s">
        <v>1473</v>
      </c>
      <c r="N797" s="155">
        <v>11500</v>
      </c>
    </row>
    <row r="798" spans="1:14" x14ac:dyDescent="0.25">
      <c r="A798" s="93" t="s">
        <v>1474</v>
      </c>
      <c r="B798" s="94" t="s">
        <v>1475</v>
      </c>
      <c r="C798" s="156">
        <v>2600</v>
      </c>
      <c r="D798" s="137">
        <v>0.36</v>
      </c>
      <c r="E798" s="93" t="s">
        <v>1441</v>
      </c>
      <c r="F798" s="157">
        <v>6870</v>
      </c>
      <c r="G798" s="93" t="s">
        <v>1459</v>
      </c>
      <c r="H798" s="157">
        <v>9200</v>
      </c>
      <c r="I798" s="93" t="s">
        <v>1476</v>
      </c>
      <c r="J798" s="157">
        <v>7420</v>
      </c>
      <c r="K798" s="93" t="s">
        <v>1477</v>
      </c>
      <c r="L798" s="157">
        <v>9320</v>
      </c>
      <c r="M798" s="93" t="s">
        <v>1478</v>
      </c>
      <c r="N798" s="127">
        <v>11000</v>
      </c>
    </row>
    <row r="799" spans="1:14" x14ac:dyDescent="0.25">
      <c r="A799" s="97" t="s">
        <v>1479</v>
      </c>
      <c r="B799" s="98" t="s">
        <v>1480</v>
      </c>
      <c r="C799" s="97" t="s">
        <v>1481</v>
      </c>
      <c r="D799" s="114" t="s">
        <v>1482</v>
      </c>
      <c r="E799" s="97" t="s">
        <v>1483</v>
      </c>
      <c r="F799" s="128">
        <v>7</v>
      </c>
      <c r="G799" s="97" t="s">
        <v>1483</v>
      </c>
      <c r="H799" s="128">
        <v>2</v>
      </c>
      <c r="I799" s="97" t="s">
        <v>1484</v>
      </c>
      <c r="J799" s="128">
        <v>2</v>
      </c>
      <c r="K799" s="97" t="s">
        <v>1485</v>
      </c>
      <c r="L799" s="133" t="s">
        <v>1125</v>
      </c>
      <c r="M799" s="97" t="s">
        <v>1486</v>
      </c>
      <c r="N799" s="133" t="s">
        <v>1125</v>
      </c>
    </row>
    <row r="800" spans="1:14" x14ac:dyDescent="0.25">
      <c r="A800" s="100" t="s">
        <v>1487</v>
      </c>
      <c r="B800" s="101" t="s">
        <v>1488</v>
      </c>
      <c r="C800" s="151">
        <v>4100</v>
      </c>
      <c r="D800" s="141">
        <v>0.41</v>
      </c>
      <c r="E800" s="100" t="s">
        <v>1489</v>
      </c>
      <c r="F800" s="131">
        <v>6350</v>
      </c>
      <c r="G800" s="100" t="s">
        <v>1490</v>
      </c>
      <c r="H800" s="131">
        <v>8550</v>
      </c>
      <c r="I800" s="100" t="s">
        <v>1491</v>
      </c>
      <c r="J800" s="131">
        <v>6860</v>
      </c>
      <c r="K800" s="100" t="s">
        <v>1492</v>
      </c>
      <c r="L800" s="131">
        <v>8650</v>
      </c>
      <c r="M800" s="100" t="s">
        <v>1493</v>
      </c>
      <c r="N800" s="150">
        <v>10300</v>
      </c>
    </row>
    <row r="801" spans="1:14" x14ac:dyDescent="0.25">
      <c r="A801" s="97" t="s">
        <v>1494</v>
      </c>
      <c r="B801" s="98" t="s">
        <v>1495</v>
      </c>
      <c r="C801" s="148">
        <v>3100</v>
      </c>
      <c r="D801" s="140">
        <v>0.44</v>
      </c>
      <c r="E801" s="97" t="s">
        <v>1496</v>
      </c>
      <c r="F801" s="129">
        <v>5890</v>
      </c>
      <c r="G801" s="97" t="s">
        <v>1497</v>
      </c>
      <c r="H801" s="129">
        <v>7910</v>
      </c>
      <c r="I801" s="97" t="s">
        <v>1498</v>
      </c>
      <c r="J801" s="129">
        <v>6370</v>
      </c>
      <c r="K801" s="97" t="s">
        <v>1499</v>
      </c>
      <c r="L801" s="129">
        <v>8010</v>
      </c>
      <c r="M801" s="97" t="s">
        <v>1500</v>
      </c>
      <c r="N801" s="128">
        <v>9490</v>
      </c>
    </row>
    <row r="802" spans="1:14" x14ac:dyDescent="0.25">
      <c r="A802" s="100" t="s">
        <v>1501</v>
      </c>
      <c r="B802" s="101" t="s">
        <v>1502</v>
      </c>
      <c r="C802" s="151">
        <v>3000</v>
      </c>
      <c r="D802" s="141">
        <v>0.5</v>
      </c>
      <c r="E802" s="100" t="s">
        <v>1503</v>
      </c>
      <c r="F802" s="131">
        <v>5830</v>
      </c>
      <c r="G802" s="100" t="s">
        <v>1504</v>
      </c>
      <c r="H802" s="131">
        <v>7820</v>
      </c>
      <c r="I802" s="100" t="s">
        <v>1505</v>
      </c>
      <c r="J802" s="131">
        <v>6290</v>
      </c>
      <c r="K802" s="100" t="s">
        <v>1506</v>
      </c>
      <c r="L802" s="131">
        <v>7920</v>
      </c>
      <c r="M802" s="100" t="s">
        <v>1507</v>
      </c>
      <c r="N802" s="130">
        <v>9380</v>
      </c>
    </row>
    <row r="803" spans="1:14" x14ac:dyDescent="0.25">
      <c r="A803" s="97" t="s">
        <v>1508</v>
      </c>
      <c r="B803" s="98" t="s">
        <v>1509</v>
      </c>
      <c r="C803" s="148">
        <v>3000</v>
      </c>
      <c r="D803" s="140">
        <v>0.55000000000000004</v>
      </c>
      <c r="E803" s="97" t="s">
        <v>1510</v>
      </c>
      <c r="F803" s="129">
        <v>5680</v>
      </c>
      <c r="G803" s="97" t="s">
        <v>1511</v>
      </c>
      <c r="H803" s="129">
        <v>7620</v>
      </c>
      <c r="I803" s="97" t="s">
        <v>1512</v>
      </c>
      <c r="J803" s="129">
        <v>6130</v>
      </c>
      <c r="K803" s="97" t="s">
        <v>1104</v>
      </c>
      <c r="L803" s="129">
        <v>7710</v>
      </c>
      <c r="M803" s="97" t="s">
        <v>1513</v>
      </c>
      <c r="N803" s="128">
        <v>9140</v>
      </c>
    </row>
    <row r="804" spans="1:14" x14ac:dyDescent="0.25">
      <c r="A804" s="100" t="s">
        <v>1514</v>
      </c>
      <c r="B804" s="101" t="s">
        <v>1515</v>
      </c>
      <c r="C804" s="151">
        <v>2000</v>
      </c>
      <c r="D804" s="141">
        <v>0.55000000000000004</v>
      </c>
      <c r="E804" s="100" t="s">
        <v>1136</v>
      </c>
      <c r="F804" s="131">
        <v>5390</v>
      </c>
      <c r="G804" s="100" t="s">
        <v>1516</v>
      </c>
      <c r="H804" s="131">
        <v>7190</v>
      </c>
      <c r="I804" s="100" t="s">
        <v>1517</v>
      </c>
      <c r="J804" s="131">
        <v>5820</v>
      </c>
      <c r="K804" s="100" t="s">
        <v>1518</v>
      </c>
      <c r="L804" s="131">
        <v>7290</v>
      </c>
      <c r="M804" s="100" t="s">
        <v>961</v>
      </c>
      <c r="N804" s="130">
        <v>8570</v>
      </c>
    </row>
    <row r="805" spans="1:14" x14ac:dyDescent="0.25">
      <c r="A805" s="97" t="s">
        <v>1519</v>
      </c>
      <c r="B805" s="98" t="s">
        <v>1520</v>
      </c>
      <c r="C805" s="148">
        <v>2000</v>
      </c>
      <c r="D805" s="140">
        <v>0.56000000000000005</v>
      </c>
      <c r="E805" s="97" t="s">
        <v>1416</v>
      </c>
      <c r="F805" s="129">
        <v>5430</v>
      </c>
      <c r="G805" s="97" t="s">
        <v>1521</v>
      </c>
      <c r="H805" s="129">
        <v>7240</v>
      </c>
      <c r="I805" s="97" t="s">
        <v>1522</v>
      </c>
      <c r="J805" s="129">
        <v>5860</v>
      </c>
      <c r="K805" s="97" t="s">
        <v>1523</v>
      </c>
      <c r="L805" s="129">
        <v>7340</v>
      </c>
      <c r="M805" s="97" t="s">
        <v>1524</v>
      </c>
      <c r="N805" s="128">
        <v>8630</v>
      </c>
    </row>
    <row r="806" spans="1:14" x14ac:dyDescent="0.25">
      <c r="A806" s="100" t="s">
        <v>1525</v>
      </c>
      <c r="B806" s="101" t="s">
        <v>1526</v>
      </c>
      <c r="C806" s="151">
        <v>2000</v>
      </c>
      <c r="D806" s="141">
        <v>0.48</v>
      </c>
      <c r="E806" s="100" t="s">
        <v>1527</v>
      </c>
      <c r="F806" s="131">
        <v>4720</v>
      </c>
      <c r="G806" s="100" t="s">
        <v>1392</v>
      </c>
      <c r="H806" s="131">
        <v>6290</v>
      </c>
      <c r="I806" s="100" t="s">
        <v>1528</v>
      </c>
      <c r="J806" s="131">
        <v>5090</v>
      </c>
      <c r="K806" s="100" t="s">
        <v>1529</v>
      </c>
      <c r="L806" s="131">
        <v>6380</v>
      </c>
      <c r="M806" s="100" t="s">
        <v>1530</v>
      </c>
      <c r="N806" s="130">
        <v>7500</v>
      </c>
    </row>
    <row r="807" spans="1:14" x14ac:dyDescent="0.25">
      <c r="A807" s="97" t="s">
        <v>1531</v>
      </c>
      <c r="B807" s="98" t="s">
        <v>1532</v>
      </c>
      <c r="C807" s="97" t="s">
        <v>1533</v>
      </c>
      <c r="D807" s="158">
        <v>2E-3</v>
      </c>
      <c r="E807" s="97" t="s">
        <v>1534</v>
      </c>
      <c r="F807" s="133" t="s">
        <v>1125</v>
      </c>
      <c r="G807" s="97" t="s">
        <v>1534</v>
      </c>
      <c r="H807" s="133" t="s">
        <v>1125</v>
      </c>
      <c r="I807" s="97" t="s">
        <v>1535</v>
      </c>
      <c r="J807" s="133" t="s">
        <v>1125</v>
      </c>
      <c r="K807" s="97" t="s">
        <v>1536</v>
      </c>
      <c r="L807" s="133" t="s">
        <v>1125</v>
      </c>
      <c r="M807" s="97" t="s">
        <v>1537</v>
      </c>
      <c r="N807" s="133" t="s">
        <v>1125</v>
      </c>
    </row>
    <row r="808" spans="1:14" x14ac:dyDescent="0.25">
      <c r="A808" s="100" t="s">
        <v>1538</v>
      </c>
      <c r="B808" s="116" t="s">
        <v>1539</v>
      </c>
      <c r="C808" s="100" t="s">
        <v>1257</v>
      </c>
      <c r="D808" s="141">
        <v>0.01</v>
      </c>
      <c r="E808" s="100" t="s">
        <v>1540</v>
      </c>
      <c r="F808" s="132" t="s">
        <v>1125</v>
      </c>
      <c r="G808" s="100" t="s">
        <v>1540</v>
      </c>
      <c r="H808" s="132" t="s">
        <v>1125</v>
      </c>
      <c r="I808" s="100" t="s">
        <v>1541</v>
      </c>
      <c r="J808" s="132" t="s">
        <v>1125</v>
      </c>
      <c r="K808" s="100" t="s">
        <v>1542</v>
      </c>
      <c r="L808" s="132" t="s">
        <v>1125</v>
      </c>
      <c r="M808" s="100" t="s">
        <v>1543</v>
      </c>
      <c r="N808" s="132" t="s">
        <v>1125</v>
      </c>
    </row>
    <row r="809" spans="1:14" ht="15.75" x14ac:dyDescent="0.25">
      <c r="A809" s="97" t="s">
        <v>1544</v>
      </c>
      <c r="B809" s="114" t="s">
        <v>1545</v>
      </c>
      <c r="C809" s="97" t="s">
        <v>1533</v>
      </c>
      <c r="D809" s="158">
        <v>3.0000000000000001E-3</v>
      </c>
      <c r="E809" s="97" t="s">
        <v>1546</v>
      </c>
      <c r="F809" s="133" t="s">
        <v>1125</v>
      </c>
      <c r="G809" s="97" t="s">
        <v>1546</v>
      </c>
      <c r="H809" s="133" t="s">
        <v>1125</v>
      </c>
      <c r="I809" s="97" t="s">
        <v>1547</v>
      </c>
      <c r="J809" s="133" t="s">
        <v>1125</v>
      </c>
      <c r="K809" s="97" t="s">
        <v>1548</v>
      </c>
      <c r="L809" s="133" t="s">
        <v>1125</v>
      </c>
      <c r="M809" s="97" t="s">
        <v>1549</v>
      </c>
      <c r="N809" s="133" t="s">
        <v>1125</v>
      </c>
    </row>
    <row r="810" spans="1:14" x14ac:dyDescent="0.25">
      <c r="A810" s="100" t="s">
        <v>1550</v>
      </c>
      <c r="B810" s="116" t="s">
        <v>1551</v>
      </c>
      <c r="C810" s="100" t="s">
        <v>1552</v>
      </c>
      <c r="D810" s="141">
        <v>0.02</v>
      </c>
      <c r="E810" s="100" t="s">
        <v>1553</v>
      </c>
      <c r="F810" s="132" t="s">
        <v>1125</v>
      </c>
      <c r="G810" s="100" t="s">
        <v>1553</v>
      </c>
      <c r="H810" s="132" t="s">
        <v>1125</v>
      </c>
      <c r="I810" s="100" t="s">
        <v>1554</v>
      </c>
      <c r="J810" s="132" t="s">
        <v>1125</v>
      </c>
      <c r="K810" s="100" t="s">
        <v>1555</v>
      </c>
      <c r="L810" s="132" t="s">
        <v>1125</v>
      </c>
      <c r="M810" s="100" t="s">
        <v>1556</v>
      </c>
      <c r="N810" s="132" t="s">
        <v>1125</v>
      </c>
    </row>
    <row r="811" spans="1:14" x14ac:dyDescent="0.25">
      <c r="A811" s="103" t="s">
        <v>1557</v>
      </c>
      <c r="B811" s="117" t="s">
        <v>1558</v>
      </c>
      <c r="C811" s="103" t="s">
        <v>1481</v>
      </c>
      <c r="D811" s="144">
        <v>7.0000000000000007E-2</v>
      </c>
      <c r="E811" s="103" t="s">
        <v>1222</v>
      </c>
      <c r="F811" s="134">
        <v>6</v>
      </c>
      <c r="G811" s="103" t="s">
        <v>1222</v>
      </c>
      <c r="H811" s="134">
        <v>2</v>
      </c>
      <c r="I811" s="103" t="s">
        <v>1559</v>
      </c>
      <c r="J811" s="134">
        <v>2</v>
      </c>
      <c r="K811" s="103" t="s">
        <v>1560</v>
      </c>
      <c r="L811" s="135" t="s">
        <v>1125</v>
      </c>
      <c r="M811" s="103" t="s">
        <v>1561</v>
      </c>
      <c r="N811" s="135" t="s">
        <v>1125</v>
      </c>
    </row>
    <row r="812" spans="1:14" x14ac:dyDescent="0.25">
      <c r="A812" s="93" t="s">
        <v>1562</v>
      </c>
      <c r="B812" s="136" t="s">
        <v>1563</v>
      </c>
      <c r="C812" s="126">
        <v>119</v>
      </c>
      <c r="D812" s="137">
        <v>0.41</v>
      </c>
      <c r="E812" s="93" t="s">
        <v>1564</v>
      </c>
      <c r="F812" s="127">
        <v>12400</v>
      </c>
      <c r="G812" s="93" t="s">
        <v>1058</v>
      </c>
      <c r="H812" s="127">
        <v>12400</v>
      </c>
      <c r="I812" s="93" t="s">
        <v>1565</v>
      </c>
      <c r="J812" s="127">
        <v>13000</v>
      </c>
      <c r="K812" s="93" t="s">
        <v>1566</v>
      </c>
      <c r="L812" s="127">
        <v>13200</v>
      </c>
      <c r="M812" s="93" t="s">
        <v>1567</v>
      </c>
      <c r="N812" s="127">
        <v>10900</v>
      </c>
    </row>
    <row r="813" spans="1:14" x14ac:dyDescent="0.25">
      <c r="A813" s="97" t="s">
        <v>1568</v>
      </c>
      <c r="B813" s="114" t="s">
        <v>1569</v>
      </c>
      <c r="C813" s="108">
        <v>24.4</v>
      </c>
      <c r="D813" s="140">
        <v>0.44</v>
      </c>
      <c r="E813" s="97" t="s">
        <v>1570</v>
      </c>
      <c r="F813" s="149">
        <v>11600</v>
      </c>
      <c r="G813" s="97" t="s">
        <v>1571</v>
      </c>
      <c r="H813" s="129">
        <v>5560</v>
      </c>
      <c r="I813" s="97" t="s">
        <v>1572</v>
      </c>
      <c r="J813" s="149">
        <v>10800</v>
      </c>
      <c r="K813" s="97" t="s">
        <v>1573</v>
      </c>
      <c r="L813" s="129">
        <v>4900</v>
      </c>
      <c r="M813" s="97" t="s">
        <v>1574</v>
      </c>
      <c r="N813" s="128">
        <v>1430</v>
      </c>
    </row>
    <row r="814" spans="1:14" x14ac:dyDescent="0.25">
      <c r="A814" s="100" t="s">
        <v>1575</v>
      </c>
      <c r="B814" s="101" t="s">
        <v>1576</v>
      </c>
      <c r="C814" s="120">
        <v>4.8</v>
      </c>
      <c r="D814" s="141">
        <v>0.18</v>
      </c>
      <c r="E814" s="100" t="s">
        <v>1577</v>
      </c>
      <c r="F814" s="131">
        <v>1890</v>
      </c>
      <c r="G814" s="100" t="s">
        <v>1578</v>
      </c>
      <c r="H814" s="130">
        <v>523</v>
      </c>
      <c r="I814" s="100" t="s">
        <v>1579</v>
      </c>
      <c r="J814" s="131">
        <v>1020</v>
      </c>
      <c r="K814" s="100" t="s">
        <v>1580</v>
      </c>
      <c r="L814" s="130">
        <v>108</v>
      </c>
      <c r="M814" s="100" t="s">
        <v>1581</v>
      </c>
      <c r="N814" s="130">
        <v>73</v>
      </c>
    </row>
    <row r="815" spans="1:14" x14ac:dyDescent="0.25">
      <c r="A815" s="97" t="s">
        <v>1582</v>
      </c>
      <c r="B815" s="114" t="s">
        <v>1583</v>
      </c>
      <c r="C815" s="108">
        <v>51.6</v>
      </c>
      <c r="D815" s="140">
        <v>0.44</v>
      </c>
      <c r="E815" s="97" t="s">
        <v>1584</v>
      </c>
      <c r="F815" s="129">
        <v>8900</v>
      </c>
      <c r="G815" s="97" t="s">
        <v>1585</v>
      </c>
      <c r="H815" s="129">
        <v>6450</v>
      </c>
      <c r="I815" s="97" t="s">
        <v>1586</v>
      </c>
      <c r="J815" s="129">
        <v>8980</v>
      </c>
      <c r="K815" s="97" t="s">
        <v>1587</v>
      </c>
      <c r="L815" s="129">
        <v>6850</v>
      </c>
      <c r="M815" s="97" t="s">
        <v>1588</v>
      </c>
      <c r="N815" s="128">
        <v>3630</v>
      </c>
    </row>
    <row r="816" spans="1:14" ht="18" x14ac:dyDescent="0.25">
      <c r="A816" s="100" t="s">
        <v>1589</v>
      </c>
      <c r="B816" s="116" t="s">
        <v>1590</v>
      </c>
      <c r="C816" s="120">
        <v>4.3</v>
      </c>
      <c r="D816" s="141">
        <v>0.41</v>
      </c>
      <c r="E816" s="100" t="s">
        <v>1591</v>
      </c>
      <c r="F816" s="131">
        <v>2120</v>
      </c>
      <c r="G816" s="100" t="s">
        <v>1592</v>
      </c>
      <c r="H816" s="130">
        <v>583</v>
      </c>
      <c r="I816" s="100" t="s">
        <v>1593</v>
      </c>
      <c r="J816" s="131">
        <v>1080</v>
      </c>
      <c r="K816" s="100" t="s">
        <v>1594</v>
      </c>
      <c r="L816" s="130">
        <v>116</v>
      </c>
      <c r="M816" s="100" t="s">
        <v>1005</v>
      </c>
      <c r="N816" s="130">
        <v>81</v>
      </c>
    </row>
    <row r="817" spans="1:14" ht="15.75" x14ac:dyDescent="0.25">
      <c r="A817" s="97" t="s">
        <v>1595</v>
      </c>
      <c r="B817" s="114" t="s">
        <v>1596</v>
      </c>
      <c r="C817" s="115">
        <v>3.5</v>
      </c>
      <c r="D817" s="140">
        <v>0.42</v>
      </c>
      <c r="E817" s="97" t="s">
        <v>1597</v>
      </c>
      <c r="F817" s="129">
        <v>1800</v>
      </c>
      <c r="G817" s="97" t="s">
        <v>1598</v>
      </c>
      <c r="H817" s="128">
        <v>491</v>
      </c>
      <c r="I817" s="97" t="s">
        <v>1599</v>
      </c>
      <c r="J817" s="128">
        <v>822</v>
      </c>
      <c r="K817" s="97" t="s">
        <v>1600</v>
      </c>
      <c r="L817" s="128">
        <v>93</v>
      </c>
      <c r="M817" s="97" t="s">
        <v>1601</v>
      </c>
      <c r="N817" s="128">
        <v>68</v>
      </c>
    </row>
    <row r="818" spans="1:14" ht="15.75" x14ac:dyDescent="0.25">
      <c r="A818" s="100" t="s">
        <v>1602</v>
      </c>
      <c r="B818" s="116" t="s">
        <v>1603</v>
      </c>
      <c r="C818" s="111">
        <v>20.8</v>
      </c>
      <c r="D818" s="116" t="s">
        <v>1604</v>
      </c>
      <c r="E818" s="100" t="s">
        <v>1130</v>
      </c>
      <c r="F818" s="131">
        <v>9710</v>
      </c>
      <c r="G818" s="100" t="s">
        <v>1605</v>
      </c>
      <c r="H818" s="131">
        <v>4240</v>
      </c>
      <c r="I818" s="100" t="s">
        <v>1461</v>
      </c>
      <c r="J818" s="131">
        <v>8820</v>
      </c>
      <c r="K818" s="100" t="s">
        <v>1606</v>
      </c>
      <c r="L818" s="131">
        <v>3400</v>
      </c>
      <c r="M818" s="100" t="s">
        <v>1607</v>
      </c>
      <c r="N818" s="130">
        <v>912</v>
      </c>
    </row>
    <row r="819" spans="1:14" x14ac:dyDescent="0.25">
      <c r="A819" s="97" t="s">
        <v>1608</v>
      </c>
      <c r="B819" s="114" t="s">
        <v>1609</v>
      </c>
      <c r="C819" s="108">
        <v>10.8</v>
      </c>
      <c r="D819" s="140">
        <v>0.45</v>
      </c>
      <c r="E819" s="97" t="s">
        <v>1610</v>
      </c>
      <c r="F819" s="129">
        <v>5550</v>
      </c>
      <c r="G819" s="97" t="s">
        <v>1611</v>
      </c>
      <c r="H819" s="129">
        <v>1790</v>
      </c>
      <c r="I819" s="97" t="s">
        <v>1612</v>
      </c>
      <c r="J819" s="129">
        <v>4280</v>
      </c>
      <c r="K819" s="97" t="s">
        <v>1613</v>
      </c>
      <c r="L819" s="128">
        <v>753</v>
      </c>
      <c r="M819" s="97" t="s">
        <v>1614</v>
      </c>
      <c r="N819" s="128">
        <v>260</v>
      </c>
    </row>
    <row r="820" spans="1:14" x14ac:dyDescent="0.25">
      <c r="A820" s="100" t="s">
        <v>1615</v>
      </c>
      <c r="B820" s="116" t="s">
        <v>1616</v>
      </c>
      <c r="C820" s="120">
        <v>7.5</v>
      </c>
      <c r="D820" s="141">
        <v>0.36</v>
      </c>
      <c r="E820" s="100" t="s">
        <v>1617</v>
      </c>
      <c r="F820" s="131">
        <v>3350</v>
      </c>
      <c r="G820" s="100" t="s">
        <v>1618</v>
      </c>
      <c r="H820" s="130">
        <v>979</v>
      </c>
      <c r="I820" s="100" t="s">
        <v>1132</v>
      </c>
      <c r="J820" s="131">
        <v>2240</v>
      </c>
      <c r="K820" s="100" t="s">
        <v>1619</v>
      </c>
      <c r="L820" s="130">
        <v>273</v>
      </c>
      <c r="M820" s="100" t="s">
        <v>1620</v>
      </c>
      <c r="N820" s="130">
        <v>138</v>
      </c>
    </row>
    <row r="821" spans="1:14" x14ac:dyDescent="0.25">
      <c r="A821" s="97" t="s">
        <v>1621</v>
      </c>
      <c r="B821" s="114" t="s">
        <v>1622</v>
      </c>
      <c r="C821" s="115">
        <v>4.9000000000000004</v>
      </c>
      <c r="D821" s="140">
        <v>0.33</v>
      </c>
      <c r="E821" s="97" t="s">
        <v>1623</v>
      </c>
      <c r="F821" s="129">
        <v>2360</v>
      </c>
      <c r="G821" s="97" t="s">
        <v>1624</v>
      </c>
      <c r="H821" s="128">
        <v>654</v>
      </c>
      <c r="I821" s="97" t="s">
        <v>1625</v>
      </c>
      <c r="J821" s="129">
        <v>1280</v>
      </c>
      <c r="K821" s="97" t="s">
        <v>1626</v>
      </c>
      <c r="L821" s="128">
        <v>136</v>
      </c>
      <c r="M821" s="97" t="s">
        <v>1627</v>
      </c>
      <c r="N821" s="128">
        <v>91</v>
      </c>
    </row>
    <row r="822" spans="1:14" x14ac:dyDescent="0.25">
      <c r="A822" s="100" t="s">
        <v>1628</v>
      </c>
      <c r="B822" s="116" t="s">
        <v>1629</v>
      </c>
      <c r="C822" s="120">
        <v>6.6</v>
      </c>
      <c r="D822" s="141">
        <v>0.31</v>
      </c>
      <c r="E822" s="100" t="s">
        <v>1630</v>
      </c>
      <c r="F822" s="131">
        <v>2900</v>
      </c>
      <c r="G822" s="100" t="s">
        <v>1631</v>
      </c>
      <c r="H822" s="130">
        <v>828</v>
      </c>
      <c r="I822" s="100" t="s">
        <v>1632</v>
      </c>
      <c r="J822" s="131">
        <v>1820</v>
      </c>
      <c r="K822" s="100" t="s">
        <v>1633</v>
      </c>
      <c r="L822" s="130">
        <v>206</v>
      </c>
      <c r="M822" s="100" t="s">
        <v>1634</v>
      </c>
      <c r="N822" s="130">
        <v>116</v>
      </c>
    </row>
    <row r="823" spans="1:14" x14ac:dyDescent="0.25">
      <c r="A823" s="97" t="s">
        <v>1635</v>
      </c>
      <c r="B823" s="114" t="s">
        <v>1636</v>
      </c>
      <c r="C823" s="115">
        <v>5.5</v>
      </c>
      <c r="D823" s="140">
        <v>0.36</v>
      </c>
      <c r="E823" s="97" t="s">
        <v>1637</v>
      </c>
      <c r="F823" s="129">
        <v>2910</v>
      </c>
      <c r="G823" s="97" t="s">
        <v>1638</v>
      </c>
      <c r="H823" s="128">
        <v>812</v>
      </c>
      <c r="I823" s="97" t="s">
        <v>1639</v>
      </c>
      <c r="J823" s="129">
        <v>1670</v>
      </c>
      <c r="K823" s="97" t="s">
        <v>1093</v>
      </c>
      <c r="L823" s="128">
        <v>179</v>
      </c>
      <c r="M823" s="97" t="s">
        <v>1640</v>
      </c>
      <c r="N823" s="128">
        <v>114</v>
      </c>
    </row>
    <row r="824" spans="1:14" x14ac:dyDescent="0.25">
      <c r="A824" s="100" t="s">
        <v>1641</v>
      </c>
      <c r="B824" s="116" t="s">
        <v>1642</v>
      </c>
      <c r="C824" s="120">
        <v>0.3</v>
      </c>
      <c r="D824" s="141">
        <v>0.14000000000000001</v>
      </c>
      <c r="E824" s="100" t="s">
        <v>1643</v>
      </c>
      <c r="F824" s="130">
        <v>69</v>
      </c>
      <c r="G824" s="100" t="s">
        <v>1643</v>
      </c>
      <c r="H824" s="130">
        <v>19</v>
      </c>
      <c r="I824" s="100" t="s">
        <v>1644</v>
      </c>
      <c r="J824" s="130">
        <v>21</v>
      </c>
      <c r="K824" s="100" t="s">
        <v>1645</v>
      </c>
      <c r="L824" s="130">
        <v>3</v>
      </c>
      <c r="M824" s="100" t="s">
        <v>1646</v>
      </c>
      <c r="N824" s="130">
        <v>3</v>
      </c>
    </row>
    <row r="825" spans="1:14" x14ac:dyDescent="0.25">
      <c r="A825" s="97" t="s">
        <v>1647</v>
      </c>
      <c r="B825" s="114" t="s">
        <v>1648</v>
      </c>
      <c r="C825" s="115">
        <v>2.5</v>
      </c>
      <c r="D825" s="140">
        <v>0.26</v>
      </c>
      <c r="E825" s="97" t="s">
        <v>1649</v>
      </c>
      <c r="F825" s="129">
        <v>1110</v>
      </c>
      <c r="G825" s="97" t="s">
        <v>1649</v>
      </c>
      <c r="H825" s="128">
        <v>301</v>
      </c>
      <c r="I825" s="97" t="s">
        <v>1650</v>
      </c>
      <c r="J825" s="128">
        <v>438</v>
      </c>
      <c r="K825" s="97" t="s">
        <v>1651</v>
      </c>
      <c r="L825" s="128">
        <v>54</v>
      </c>
      <c r="M825" s="97" t="s">
        <v>1652</v>
      </c>
      <c r="N825" s="128">
        <v>42</v>
      </c>
    </row>
    <row r="826" spans="1:14" x14ac:dyDescent="0.25">
      <c r="A826" s="100" t="s">
        <v>1653</v>
      </c>
      <c r="B826" s="116" t="s">
        <v>1654</v>
      </c>
      <c r="C826" s="100" t="s">
        <v>1655</v>
      </c>
      <c r="D826" s="141">
        <v>0.04</v>
      </c>
      <c r="E826" s="100" t="s">
        <v>1656</v>
      </c>
      <c r="F826" s="130">
        <v>5</v>
      </c>
      <c r="G826" s="100" t="s">
        <v>1656</v>
      </c>
      <c r="H826" s="130">
        <v>1</v>
      </c>
      <c r="I826" s="100" t="s">
        <v>1657</v>
      </c>
      <c r="J826" s="130">
        <v>1</v>
      </c>
      <c r="K826" s="100" t="s">
        <v>1658</v>
      </c>
      <c r="L826" s="132" t="s">
        <v>1125</v>
      </c>
      <c r="M826" s="100" t="s">
        <v>1659</v>
      </c>
      <c r="N826" s="132" t="s">
        <v>1125</v>
      </c>
    </row>
    <row r="827" spans="1:14" x14ac:dyDescent="0.25">
      <c r="A827" s="97" t="s">
        <v>1660</v>
      </c>
      <c r="B827" s="114" t="s">
        <v>1661</v>
      </c>
      <c r="C827" s="115">
        <v>0.4</v>
      </c>
      <c r="D827" s="140">
        <v>0.13</v>
      </c>
      <c r="E827" s="97" t="s">
        <v>1387</v>
      </c>
      <c r="F827" s="128">
        <v>108</v>
      </c>
      <c r="G827" s="97" t="s">
        <v>1387</v>
      </c>
      <c r="H827" s="128">
        <v>29</v>
      </c>
      <c r="I827" s="97" t="s">
        <v>1662</v>
      </c>
      <c r="J827" s="128">
        <v>33</v>
      </c>
      <c r="K827" s="97" t="s">
        <v>1663</v>
      </c>
      <c r="L827" s="128">
        <v>5</v>
      </c>
      <c r="M827" s="97" t="s">
        <v>1664</v>
      </c>
      <c r="N827" s="128">
        <v>4</v>
      </c>
    </row>
    <row r="828" spans="1:14" x14ac:dyDescent="0.25">
      <c r="A828" s="100" t="s">
        <v>1665</v>
      </c>
      <c r="B828" s="116" t="s">
        <v>1666</v>
      </c>
      <c r="C828" s="100" t="s">
        <v>1667</v>
      </c>
      <c r="D828" s="141">
        <v>0.02</v>
      </c>
      <c r="E828" s="100" t="s">
        <v>1668</v>
      </c>
      <c r="F828" s="130">
        <v>1</v>
      </c>
      <c r="G828" s="100" t="s">
        <v>1668</v>
      </c>
      <c r="H828" s="132" t="s">
        <v>1125</v>
      </c>
      <c r="I828" s="100" t="s">
        <v>1669</v>
      </c>
      <c r="J828" s="132" t="s">
        <v>1125</v>
      </c>
      <c r="K828" s="100" t="s">
        <v>1670</v>
      </c>
      <c r="L828" s="132" t="s">
        <v>1125</v>
      </c>
      <c r="M828" s="100" t="s">
        <v>1267</v>
      </c>
      <c r="N828" s="132" t="s">
        <v>1125</v>
      </c>
    </row>
    <row r="829" spans="1:14" ht="18" x14ac:dyDescent="0.25">
      <c r="A829" s="97" t="s">
        <v>1671</v>
      </c>
      <c r="B829" s="114" t="s">
        <v>1672</v>
      </c>
      <c r="C829" s="108">
        <v>22.5</v>
      </c>
      <c r="D829" s="140">
        <v>0.53</v>
      </c>
      <c r="E829" s="97" t="s">
        <v>1673</v>
      </c>
      <c r="F829" s="129">
        <v>6720</v>
      </c>
      <c r="G829" s="97" t="s">
        <v>1674</v>
      </c>
      <c r="H829" s="129">
        <v>3070</v>
      </c>
      <c r="I829" s="97" t="s">
        <v>1675</v>
      </c>
      <c r="J829" s="129">
        <v>6180</v>
      </c>
      <c r="K829" s="97" t="s">
        <v>1676</v>
      </c>
      <c r="L829" s="129">
        <v>2580</v>
      </c>
      <c r="M829" s="97" t="s">
        <v>1677</v>
      </c>
      <c r="N829" s="128">
        <v>718</v>
      </c>
    </row>
    <row r="830" spans="1:14" ht="15.75" x14ac:dyDescent="0.25">
      <c r="A830" s="122" t="s">
        <v>1678</v>
      </c>
      <c r="B830" s="121" t="s">
        <v>1679</v>
      </c>
      <c r="C830" s="159">
        <v>21.2</v>
      </c>
      <c r="D830" s="142">
        <v>0.44</v>
      </c>
      <c r="E830" s="122" t="s">
        <v>1680</v>
      </c>
      <c r="F830" s="154">
        <v>5940</v>
      </c>
      <c r="G830" s="122" t="s">
        <v>1681</v>
      </c>
      <c r="H830" s="154">
        <v>2620</v>
      </c>
      <c r="I830" s="122" t="s">
        <v>1682</v>
      </c>
      <c r="J830" s="154">
        <v>5410</v>
      </c>
      <c r="K830" s="122" t="s">
        <v>1683</v>
      </c>
      <c r="L830" s="154">
        <v>2130</v>
      </c>
      <c r="M830" s="122" t="s">
        <v>1684</v>
      </c>
      <c r="N830" s="160">
        <v>575</v>
      </c>
    </row>
    <row r="831" spans="1:14" ht="18" x14ac:dyDescent="0.25">
      <c r="A831" s="93" t="s">
        <v>1685</v>
      </c>
      <c r="B831" s="136" t="s">
        <v>1686</v>
      </c>
      <c r="C831" s="106">
        <v>7.5</v>
      </c>
      <c r="D831" s="137">
        <v>0.44</v>
      </c>
      <c r="E831" s="93" t="s">
        <v>1687</v>
      </c>
      <c r="F831" s="157">
        <v>3180</v>
      </c>
      <c r="G831" s="93" t="s">
        <v>1688</v>
      </c>
      <c r="H831" s="138">
        <v>929</v>
      </c>
      <c r="I831" s="93" t="s">
        <v>1689</v>
      </c>
      <c r="J831" s="157">
        <v>2120</v>
      </c>
      <c r="K831" s="93" t="s">
        <v>1690</v>
      </c>
      <c r="L831" s="138">
        <v>259</v>
      </c>
      <c r="M831" s="93" t="s">
        <v>1691</v>
      </c>
      <c r="N831" s="138">
        <v>131</v>
      </c>
    </row>
    <row r="832" spans="1:14" ht="18" x14ac:dyDescent="0.25">
      <c r="A832" s="97" t="s">
        <v>1692</v>
      </c>
      <c r="B832" s="114" t="s">
        <v>1693</v>
      </c>
      <c r="C832" s="115">
        <v>2.2000000000000002</v>
      </c>
      <c r="D832" s="140">
        <v>0.32</v>
      </c>
      <c r="E832" s="97" t="s">
        <v>1694</v>
      </c>
      <c r="F832" s="128">
        <v>795</v>
      </c>
      <c r="G832" s="97" t="s">
        <v>1694</v>
      </c>
      <c r="H832" s="128">
        <v>216</v>
      </c>
      <c r="I832" s="97" t="s">
        <v>1695</v>
      </c>
      <c r="J832" s="128">
        <v>302</v>
      </c>
      <c r="K832" s="97" t="s">
        <v>1696</v>
      </c>
      <c r="L832" s="128">
        <v>38</v>
      </c>
      <c r="M832" s="97" t="s">
        <v>1697</v>
      </c>
      <c r="N832" s="128">
        <v>30</v>
      </c>
    </row>
    <row r="833" spans="1:14" ht="18" x14ac:dyDescent="0.25">
      <c r="A833" s="100" t="s">
        <v>1698</v>
      </c>
      <c r="B833" s="116" t="s">
        <v>1699</v>
      </c>
      <c r="C833" s="120">
        <v>5</v>
      </c>
      <c r="D833" s="141">
        <v>0.35</v>
      </c>
      <c r="E833" s="100" t="s">
        <v>1700</v>
      </c>
      <c r="F833" s="131">
        <v>1910</v>
      </c>
      <c r="G833" s="100" t="s">
        <v>1701</v>
      </c>
      <c r="H833" s="130">
        <v>530</v>
      </c>
      <c r="I833" s="100" t="s">
        <v>1702</v>
      </c>
      <c r="J833" s="131">
        <v>1050</v>
      </c>
      <c r="K833" s="100" t="s">
        <v>1703</v>
      </c>
      <c r="L833" s="130">
        <v>111</v>
      </c>
      <c r="M833" s="100" t="s">
        <v>1704</v>
      </c>
      <c r="N833" s="130">
        <v>74</v>
      </c>
    </row>
    <row r="834" spans="1:14" ht="18" x14ac:dyDescent="0.25">
      <c r="A834" s="97" t="s">
        <v>1705</v>
      </c>
      <c r="B834" s="114" t="s">
        <v>1706</v>
      </c>
      <c r="C834" s="115">
        <v>6.6</v>
      </c>
      <c r="D834" s="140">
        <v>0.42</v>
      </c>
      <c r="E834" s="97" t="s">
        <v>1638</v>
      </c>
      <c r="F834" s="129">
        <v>2990</v>
      </c>
      <c r="G834" s="97" t="s">
        <v>1707</v>
      </c>
      <c r="H834" s="128">
        <v>854</v>
      </c>
      <c r="I834" s="97" t="s">
        <v>1708</v>
      </c>
      <c r="J834" s="129">
        <v>1880</v>
      </c>
      <c r="K834" s="97" t="s">
        <v>972</v>
      </c>
      <c r="L834" s="128">
        <v>212</v>
      </c>
      <c r="M834" s="97" t="s">
        <v>1709</v>
      </c>
      <c r="N834" s="128">
        <v>120</v>
      </c>
    </row>
    <row r="835" spans="1:14" ht="18" x14ac:dyDescent="0.25">
      <c r="A835" s="100" t="s">
        <v>1710</v>
      </c>
      <c r="B835" s="116" t="s">
        <v>1711</v>
      </c>
      <c r="C835" s="120">
        <v>6</v>
      </c>
      <c r="D835" s="116" t="s">
        <v>1712</v>
      </c>
      <c r="E835" s="100" t="s">
        <v>1713</v>
      </c>
      <c r="F835" s="131">
        <v>3150</v>
      </c>
      <c r="G835" s="100" t="s">
        <v>1714</v>
      </c>
      <c r="H835" s="130">
        <v>889</v>
      </c>
      <c r="I835" s="100" t="s">
        <v>1221</v>
      </c>
      <c r="J835" s="131">
        <v>1900</v>
      </c>
      <c r="K835" s="100" t="s">
        <v>1633</v>
      </c>
      <c r="L835" s="130">
        <v>206</v>
      </c>
      <c r="M835" s="100" t="s">
        <v>1715</v>
      </c>
      <c r="N835" s="130">
        <v>124</v>
      </c>
    </row>
    <row r="836" spans="1:14" x14ac:dyDescent="0.25">
      <c r="A836" s="97" t="s">
        <v>1716</v>
      </c>
      <c r="B836" s="114" t="s">
        <v>1717</v>
      </c>
      <c r="C836" s="115">
        <v>3.7</v>
      </c>
      <c r="D836" s="140">
        <v>0.32</v>
      </c>
      <c r="E836" s="97" t="s">
        <v>1718</v>
      </c>
      <c r="F836" s="129">
        <v>1330</v>
      </c>
      <c r="G836" s="97" t="s">
        <v>1719</v>
      </c>
      <c r="H836" s="128">
        <v>363</v>
      </c>
      <c r="I836" s="97" t="s">
        <v>1018</v>
      </c>
      <c r="J836" s="128">
        <v>624</v>
      </c>
      <c r="K836" s="97" t="s">
        <v>1720</v>
      </c>
      <c r="L836" s="128">
        <v>69</v>
      </c>
      <c r="M836" s="97" t="s">
        <v>1721</v>
      </c>
      <c r="N836" s="128">
        <v>51</v>
      </c>
    </row>
    <row r="837" spans="1:14" ht="18" x14ac:dyDescent="0.25">
      <c r="A837" s="100" t="s">
        <v>1722</v>
      </c>
      <c r="B837" s="116" t="s">
        <v>1723</v>
      </c>
      <c r="C837" s="120">
        <v>3.8</v>
      </c>
      <c r="D837" s="141">
        <v>0.3</v>
      </c>
      <c r="E837" s="100" t="s">
        <v>1724</v>
      </c>
      <c r="F837" s="131">
        <v>1410</v>
      </c>
      <c r="G837" s="100" t="s">
        <v>1725</v>
      </c>
      <c r="H837" s="130">
        <v>387</v>
      </c>
      <c r="I837" s="100" t="s">
        <v>1726</v>
      </c>
      <c r="J837" s="130">
        <v>673</v>
      </c>
      <c r="K837" s="100" t="s">
        <v>1727</v>
      </c>
      <c r="L837" s="130">
        <v>74</v>
      </c>
      <c r="M837" s="100" t="s">
        <v>1728</v>
      </c>
      <c r="N837" s="130">
        <v>54</v>
      </c>
    </row>
    <row r="838" spans="1:14" ht="18" x14ac:dyDescent="0.25">
      <c r="A838" s="97" t="s">
        <v>1729</v>
      </c>
      <c r="B838" s="114" t="s">
        <v>1730</v>
      </c>
      <c r="C838" s="114" t="s">
        <v>1731</v>
      </c>
      <c r="D838" s="140">
        <v>0.17</v>
      </c>
      <c r="E838" s="97" t="s">
        <v>1732</v>
      </c>
      <c r="F838" s="128">
        <v>62</v>
      </c>
      <c r="G838" s="97" t="s">
        <v>1732</v>
      </c>
      <c r="H838" s="128">
        <v>17</v>
      </c>
      <c r="I838" s="97" t="s">
        <v>1733</v>
      </c>
      <c r="J838" s="128">
        <v>18</v>
      </c>
      <c r="K838" s="97" t="s">
        <v>1734</v>
      </c>
      <c r="L838" s="128">
        <v>3</v>
      </c>
      <c r="M838" s="97" t="s">
        <v>1735</v>
      </c>
      <c r="N838" s="128">
        <v>2</v>
      </c>
    </row>
    <row r="839" spans="1:14" ht="18" x14ac:dyDescent="0.25">
      <c r="A839" s="100" t="s">
        <v>1736</v>
      </c>
      <c r="B839" s="116" t="s">
        <v>1737</v>
      </c>
      <c r="C839" s="120">
        <v>5.7</v>
      </c>
      <c r="D839" s="141">
        <v>0.37</v>
      </c>
      <c r="E839" s="100" t="s">
        <v>1738</v>
      </c>
      <c r="F839" s="131">
        <v>2560</v>
      </c>
      <c r="G839" s="100" t="s">
        <v>1739</v>
      </c>
      <c r="H839" s="130">
        <v>719</v>
      </c>
      <c r="I839" s="100" t="s">
        <v>1740</v>
      </c>
      <c r="J839" s="131">
        <v>1500</v>
      </c>
      <c r="K839" s="100" t="s">
        <v>1741</v>
      </c>
      <c r="L839" s="130">
        <v>162</v>
      </c>
      <c r="M839" s="100" t="s">
        <v>1742</v>
      </c>
      <c r="N839" s="130">
        <v>101</v>
      </c>
    </row>
    <row r="840" spans="1:14" ht="18" x14ac:dyDescent="0.25">
      <c r="A840" s="97" t="s">
        <v>1743</v>
      </c>
      <c r="B840" s="114" t="s">
        <v>1744</v>
      </c>
      <c r="C840" s="115">
        <v>3.5</v>
      </c>
      <c r="D840" s="140">
        <v>0.38</v>
      </c>
      <c r="E840" s="97" t="s">
        <v>1745</v>
      </c>
      <c r="F840" s="129">
        <v>1640</v>
      </c>
      <c r="G840" s="97" t="s">
        <v>1746</v>
      </c>
      <c r="H840" s="128">
        <v>446</v>
      </c>
      <c r="I840" s="97" t="s">
        <v>1747</v>
      </c>
      <c r="J840" s="128">
        <v>747</v>
      </c>
      <c r="K840" s="97" t="s">
        <v>1748</v>
      </c>
      <c r="L840" s="128">
        <v>84</v>
      </c>
      <c r="M840" s="97" t="s">
        <v>1749</v>
      </c>
      <c r="N840" s="128">
        <v>62</v>
      </c>
    </row>
    <row r="841" spans="1:14" ht="18" x14ac:dyDescent="0.25">
      <c r="A841" s="100" t="s">
        <v>1750</v>
      </c>
      <c r="B841" s="116" t="s">
        <v>1751</v>
      </c>
      <c r="C841" s="120">
        <v>3.8</v>
      </c>
      <c r="D841" s="141">
        <v>0.32</v>
      </c>
      <c r="E841" s="100" t="s">
        <v>1752</v>
      </c>
      <c r="F841" s="131">
        <v>1510</v>
      </c>
      <c r="G841" s="100" t="s">
        <v>1753</v>
      </c>
      <c r="H841" s="130">
        <v>413</v>
      </c>
      <c r="I841" s="100" t="s">
        <v>1754</v>
      </c>
      <c r="J841" s="130">
        <v>718</v>
      </c>
      <c r="K841" s="100" t="s">
        <v>1755</v>
      </c>
      <c r="L841" s="130">
        <v>79</v>
      </c>
      <c r="M841" s="100" t="s">
        <v>1756</v>
      </c>
      <c r="N841" s="130">
        <v>57</v>
      </c>
    </row>
    <row r="842" spans="1:14" x14ac:dyDescent="0.25">
      <c r="A842" s="97" t="s">
        <v>1757</v>
      </c>
      <c r="B842" s="114" t="s">
        <v>1758</v>
      </c>
      <c r="C842" s="97" t="s">
        <v>1759</v>
      </c>
      <c r="D842" s="140">
        <v>0.15</v>
      </c>
      <c r="E842" s="97" t="s">
        <v>1632</v>
      </c>
      <c r="F842" s="128">
        <v>50</v>
      </c>
      <c r="G842" s="97" t="s">
        <v>1632</v>
      </c>
      <c r="H842" s="128">
        <v>14</v>
      </c>
      <c r="I842" s="97" t="s">
        <v>1760</v>
      </c>
      <c r="J842" s="128">
        <v>15</v>
      </c>
      <c r="K842" s="97" t="s">
        <v>1761</v>
      </c>
      <c r="L842" s="128">
        <v>2</v>
      </c>
      <c r="M842" s="97" t="s">
        <v>1762</v>
      </c>
      <c r="N842" s="128">
        <v>2</v>
      </c>
    </row>
    <row r="843" spans="1:14" ht="18" x14ac:dyDescent="0.25">
      <c r="A843" s="100" t="s">
        <v>1763</v>
      </c>
      <c r="B843" s="116" t="s">
        <v>1764</v>
      </c>
      <c r="C843" s="100" t="s">
        <v>1765</v>
      </c>
      <c r="D843" s="141">
        <v>0.05</v>
      </c>
      <c r="E843" s="100" t="s">
        <v>1766</v>
      </c>
      <c r="F843" s="130">
        <v>3</v>
      </c>
      <c r="G843" s="100" t="s">
        <v>1766</v>
      </c>
      <c r="H843" s="132" t="s">
        <v>1125</v>
      </c>
      <c r="I843" s="100" t="s">
        <v>1767</v>
      </c>
      <c r="J843" s="132" t="s">
        <v>1125</v>
      </c>
      <c r="K843" s="100" t="s">
        <v>1768</v>
      </c>
      <c r="L843" s="132" t="s">
        <v>1125</v>
      </c>
      <c r="M843" s="100" t="s">
        <v>1769</v>
      </c>
      <c r="N843" s="132" t="s">
        <v>1125</v>
      </c>
    </row>
    <row r="844" spans="1:14" ht="18" x14ac:dyDescent="0.25">
      <c r="A844" s="97" t="s">
        <v>1770</v>
      </c>
      <c r="B844" s="114" t="s">
        <v>1771</v>
      </c>
      <c r="C844" s="115">
        <v>0.6</v>
      </c>
      <c r="D844" s="114" t="s">
        <v>1772</v>
      </c>
      <c r="E844" s="97" t="s">
        <v>1773</v>
      </c>
      <c r="F844" s="128">
        <v>215</v>
      </c>
      <c r="G844" s="97" t="s">
        <v>1773</v>
      </c>
      <c r="H844" s="128">
        <v>58</v>
      </c>
      <c r="I844" s="97" t="s">
        <v>1774</v>
      </c>
      <c r="J844" s="128">
        <v>66</v>
      </c>
      <c r="K844" s="97" t="s">
        <v>1775</v>
      </c>
      <c r="L844" s="128">
        <v>10</v>
      </c>
      <c r="M844" s="97" t="s">
        <v>1776</v>
      </c>
      <c r="N844" s="128">
        <v>8</v>
      </c>
    </row>
    <row r="845" spans="1:14" ht="18" x14ac:dyDescent="0.25">
      <c r="A845" s="100" t="s">
        <v>1777</v>
      </c>
      <c r="B845" s="116" t="s">
        <v>1778</v>
      </c>
      <c r="C845" s="120">
        <v>5</v>
      </c>
      <c r="D845" s="141">
        <v>0.3</v>
      </c>
      <c r="E845" s="100" t="s">
        <v>1779</v>
      </c>
      <c r="F845" s="131">
        <v>2260</v>
      </c>
      <c r="G845" s="100" t="s">
        <v>1780</v>
      </c>
      <c r="H845" s="130">
        <v>627</v>
      </c>
      <c r="I845" s="100" t="s">
        <v>1781</v>
      </c>
      <c r="J845" s="131">
        <v>1240</v>
      </c>
      <c r="K845" s="100" t="s">
        <v>1782</v>
      </c>
      <c r="L845" s="130">
        <v>132</v>
      </c>
      <c r="M845" s="100" t="s">
        <v>1783</v>
      </c>
      <c r="N845" s="130">
        <v>88</v>
      </c>
    </row>
    <row r="846" spans="1:14" ht="18" x14ac:dyDescent="0.25">
      <c r="A846" s="97" t="s">
        <v>1784</v>
      </c>
      <c r="B846" s="114" t="s">
        <v>1785</v>
      </c>
      <c r="C846" s="97" t="s">
        <v>1234</v>
      </c>
      <c r="D846" s="140">
        <v>0.01</v>
      </c>
      <c r="E846" s="97" t="s">
        <v>1786</v>
      </c>
      <c r="F846" s="133" t="s">
        <v>1125</v>
      </c>
      <c r="G846" s="97" t="s">
        <v>1786</v>
      </c>
      <c r="H846" s="133" t="s">
        <v>1125</v>
      </c>
      <c r="I846" s="97" t="s">
        <v>1787</v>
      </c>
      <c r="J846" s="133" t="s">
        <v>1125</v>
      </c>
      <c r="K846" s="97" t="s">
        <v>1788</v>
      </c>
      <c r="L846" s="133" t="s">
        <v>1125</v>
      </c>
      <c r="M846" s="97" t="s">
        <v>1789</v>
      </c>
      <c r="N846" s="133" t="s">
        <v>1125</v>
      </c>
    </row>
    <row r="847" spans="1:14" x14ac:dyDescent="0.25">
      <c r="A847" s="100" t="s">
        <v>1790</v>
      </c>
      <c r="B847" s="116" t="s">
        <v>1791</v>
      </c>
      <c r="C847" s="120">
        <v>0.3</v>
      </c>
      <c r="D847" s="141">
        <v>0.16</v>
      </c>
      <c r="E847" s="100" t="s">
        <v>1792</v>
      </c>
      <c r="F847" s="130">
        <v>47</v>
      </c>
      <c r="G847" s="100" t="s">
        <v>1792</v>
      </c>
      <c r="H847" s="130">
        <v>13</v>
      </c>
      <c r="I847" s="100" t="s">
        <v>1793</v>
      </c>
      <c r="J847" s="130">
        <v>14</v>
      </c>
      <c r="K847" s="100" t="s">
        <v>1794</v>
      </c>
      <c r="L847" s="130">
        <v>2</v>
      </c>
      <c r="M847" s="100" t="s">
        <v>1795</v>
      </c>
      <c r="N847" s="130">
        <v>2</v>
      </c>
    </row>
    <row r="848" spans="1:14" ht="18" x14ac:dyDescent="0.25">
      <c r="A848" s="97" t="s">
        <v>1796</v>
      </c>
      <c r="B848" s="114" t="s">
        <v>1797</v>
      </c>
      <c r="C848" s="108">
        <v>13.5</v>
      </c>
      <c r="D848" s="140">
        <v>1.02</v>
      </c>
      <c r="E848" s="97" t="s">
        <v>1798</v>
      </c>
      <c r="F848" s="129">
        <v>8010</v>
      </c>
      <c r="G848" s="97" t="s">
        <v>1799</v>
      </c>
      <c r="H848" s="129">
        <v>2820</v>
      </c>
      <c r="I848" s="97" t="s">
        <v>1523</v>
      </c>
      <c r="J848" s="129">
        <v>6600</v>
      </c>
      <c r="K848" s="97" t="s">
        <v>1800</v>
      </c>
      <c r="L848" s="129">
        <v>1530</v>
      </c>
      <c r="M848" s="97" t="s">
        <v>1801</v>
      </c>
      <c r="N848" s="128">
        <v>436</v>
      </c>
    </row>
    <row r="849" spans="1:14" x14ac:dyDescent="0.25">
      <c r="A849" s="100" t="s">
        <v>1802</v>
      </c>
      <c r="B849" s="116" t="s">
        <v>1803</v>
      </c>
      <c r="C849" s="120">
        <v>4.7</v>
      </c>
      <c r="D849" s="141">
        <v>0.36</v>
      </c>
      <c r="E849" s="100" t="s">
        <v>1804</v>
      </c>
      <c r="F849" s="131">
        <v>1530</v>
      </c>
      <c r="G849" s="100" t="s">
        <v>1805</v>
      </c>
      <c r="H849" s="130">
        <v>421</v>
      </c>
      <c r="I849" s="100" t="s">
        <v>1806</v>
      </c>
      <c r="J849" s="130">
        <v>809</v>
      </c>
      <c r="K849" s="100" t="s">
        <v>1807</v>
      </c>
      <c r="L849" s="130">
        <v>86</v>
      </c>
      <c r="M849" s="100" t="s">
        <v>1808</v>
      </c>
      <c r="N849" s="130">
        <v>59</v>
      </c>
    </row>
    <row r="850" spans="1:14" x14ac:dyDescent="0.25">
      <c r="A850" s="97" t="s">
        <v>1809</v>
      </c>
      <c r="B850" s="114" t="s">
        <v>1810</v>
      </c>
      <c r="C850" s="115">
        <v>4.7</v>
      </c>
      <c r="D850" s="140">
        <v>0.42</v>
      </c>
      <c r="E850" s="97" t="s">
        <v>1811</v>
      </c>
      <c r="F850" s="129">
        <v>1760</v>
      </c>
      <c r="G850" s="97" t="s">
        <v>1812</v>
      </c>
      <c r="H850" s="128">
        <v>486</v>
      </c>
      <c r="I850" s="97" t="s">
        <v>1813</v>
      </c>
      <c r="J850" s="128">
        <v>934</v>
      </c>
      <c r="K850" s="97" t="s">
        <v>1814</v>
      </c>
      <c r="L850" s="128">
        <v>99</v>
      </c>
      <c r="M850" s="97" t="s">
        <v>1815</v>
      </c>
      <c r="N850" s="128">
        <v>68</v>
      </c>
    </row>
    <row r="851" spans="1:14" x14ac:dyDescent="0.25">
      <c r="A851" s="100" t="s">
        <v>1816</v>
      </c>
      <c r="B851" s="116" t="s">
        <v>1817</v>
      </c>
      <c r="C851" s="120">
        <v>4.7</v>
      </c>
      <c r="D851" s="141">
        <v>0.35</v>
      </c>
      <c r="E851" s="100" t="s">
        <v>1818</v>
      </c>
      <c r="F851" s="131">
        <v>1480</v>
      </c>
      <c r="G851" s="100" t="s">
        <v>1819</v>
      </c>
      <c r="H851" s="130">
        <v>407</v>
      </c>
      <c r="I851" s="100" t="s">
        <v>1820</v>
      </c>
      <c r="J851" s="130">
        <v>783</v>
      </c>
      <c r="K851" s="100" t="s">
        <v>1821</v>
      </c>
      <c r="L851" s="130">
        <v>83</v>
      </c>
      <c r="M851" s="100" t="s">
        <v>1822</v>
      </c>
      <c r="N851" s="130">
        <v>57</v>
      </c>
    </row>
    <row r="852" spans="1:14" x14ac:dyDescent="0.25">
      <c r="A852" s="97" t="s">
        <v>1823</v>
      </c>
      <c r="B852" s="114" t="s">
        <v>1824</v>
      </c>
      <c r="C852" s="115">
        <v>0.8</v>
      </c>
      <c r="D852" s="140">
        <v>0.3</v>
      </c>
      <c r="E852" s="97" t="s">
        <v>1825</v>
      </c>
      <c r="F852" s="128">
        <v>209</v>
      </c>
      <c r="G852" s="97" t="s">
        <v>1825</v>
      </c>
      <c r="H852" s="128">
        <v>57</v>
      </c>
      <c r="I852" s="97" t="s">
        <v>1826</v>
      </c>
      <c r="J852" s="128">
        <v>66</v>
      </c>
      <c r="K852" s="97" t="s">
        <v>1827</v>
      </c>
      <c r="L852" s="128">
        <v>10</v>
      </c>
      <c r="M852" s="97" t="s">
        <v>1828</v>
      </c>
      <c r="N852" s="128">
        <v>8</v>
      </c>
    </row>
    <row r="853" spans="1:14" x14ac:dyDescent="0.25">
      <c r="A853" s="100" t="s">
        <v>1829</v>
      </c>
      <c r="B853" s="116" t="s">
        <v>1830</v>
      </c>
      <c r="C853" s="120">
        <v>0.8</v>
      </c>
      <c r="D853" s="116" t="s">
        <v>1831</v>
      </c>
      <c r="E853" s="100" t="s">
        <v>1832</v>
      </c>
      <c r="F853" s="130">
        <v>237</v>
      </c>
      <c r="G853" s="100" t="s">
        <v>1832</v>
      </c>
      <c r="H853" s="130">
        <v>65</v>
      </c>
      <c r="I853" s="100" t="s">
        <v>1821</v>
      </c>
      <c r="J853" s="130">
        <v>75</v>
      </c>
      <c r="K853" s="100" t="s">
        <v>1346</v>
      </c>
      <c r="L853" s="130">
        <v>11</v>
      </c>
      <c r="M853" s="100" t="s">
        <v>1833</v>
      </c>
      <c r="N853" s="130">
        <v>9</v>
      </c>
    </row>
    <row r="854" spans="1:14" x14ac:dyDescent="0.25">
      <c r="A854" s="97" t="s">
        <v>1834</v>
      </c>
      <c r="B854" s="114" t="s">
        <v>1835</v>
      </c>
      <c r="C854" s="115">
        <v>0.8</v>
      </c>
      <c r="D854" s="140">
        <v>0.24</v>
      </c>
      <c r="E854" s="97" t="s">
        <v>1836</v>
      </c>
      <c r="F854" s="128">
        <v>163</v>
      </c>
      <c r="G854" s="97" t="s">
        <v>1836</v>
      </c>
      <c r="H854" s="128">
        <v>44</v>
      </c>
      <c r="I854" s="97" t="s">
        <v>1837</v>
      </c>
      <c r="J854" s="128">
        <v>52</v>
      </c>
      <c r="K854" s="97" t="s">
        <v>1838</v>
      </c>
      <c r="L854" s="128">
        <v>8</v>
      </c>
      <c r="M854" s="97" t="s">
        <v>1839</v>
      </c>
      <c r="N854" s="128">
        <v>6</v>
      </c>
    </row>
    <row r="855" spans="1:14" ht="18" x14ac:dyDescent="0.25">
      <c r="A855" s="100" t="s">
        <v>1840</v>
      </c>
      <c r="B855" s="116" t="s">
        <v>1841</v>
      </c>
      <c r="C855" s="111">
        <v>25</v>
      </c>
      <c r="D855" s="141">
        <v>0.65</v>
      </c>
      <c r="E855" s="100" t="s">
        <v>1842</v>
      </c>
      <c r="F855" s="150">
        <v>11000</v>
      </c>
      <c r="G855" s="100" t="s">
        <v>1843</v>
      </c>
      <c r="H855" s="131">
        <v>5350</v>
      </c>
      <c r="I855" s="100" t="s">
        <v>1844</v>
      </c>
      <c r="J855" s="150">
        <v>10300</v>
      </c>
      <c r="K855" s="100" t="s">
        <v>1215</v>
      </c>
      <c r="L855" s="131">
        <v>4770</v>
      </c>
      <c r="M855" s="100" t="s">
        <v>1845</v>
      </c>
      <c r="N855" s="130">
        <v>1420</v>
      </c>
    </row>
    <row r="856" spans="1:14" ht="18" x14ac:dyDescent="0.25">
      <c r="A856" s="97" t="s">
        <v>1846</v>
      </c>
      <c r="B856" s="114" t="s">
        <v>1847</v>
      </c>
      <c r="C856" s="108">
        <v>12.9</v>
      </c>
      <c r="D856" s="140">
        <v>0.86</v>
      </c>
      <c r="E856" s="97" t="s">
        <v>1848</v>
      </c>
      <c r="F856" s="129">
        <v>8430</v>
      </c>
      <c r="G856" s="97" t="s">
        <v>1849</v>
      </c>
      <c r="H856" s="129">
        <v>2910</v>
      </c>
      <c r="I856" s="97" t="s">
        <v>1491</v>
      </c>
      <c r="J856" s="129">
        <v>6860</v>
      </c>
      <c r="K856" s="97" t="s">
        <v>1850</v>
      </c>
      <c r="L856" s="129">
        <v>1500</v>
      </c>
      <c r="M856" s="97" t="s">
        <v>1851</v>
      </c>
      <c r="N856" s="128">
        <v>442</v>
      </c>
    </row>
    <row r="857" spans="1:14" x14ac:dyDescent="0.25">
      <c r="A857" s="100" t="s">
        <v>1852</v>
      </c>
      <c r="B857" s="116" t="s">
        <v>1853</v>
      </c>
      <c r="C857" s="120">
        <v>1.9</v>
      </c>
      <c r="D857" s="141">
        <v>0.26</v>
      </c>
      <c r="E857" s="100" t="s">
        <v>1854</v>
      </c>
      <c r="F857" s="130">
        <v>668</v>
      </c>
      <c r="G857" s="100" t="s">
        <v>1854</v>
      </c>
      <c r="H857" s="130">
        <v>182</v>
      </c>
      <c r="I857" s="100" t="s">
        <v>1418</v>
      </c>
      <c r="J857" s="130">
        <v>243</v>
      </c>
      <c r="K857" s="100" t="s">
        <v>1855</v>
      </c>
      <c r="L857" s="130">
        <v>32</v>
      </c>
      <c r="M857" s="100" t="s">
        <v>1038</v>
      </c>
      <c r="N857" s="130">
        <v>25</v>
      </c>
    </row>
    <row r="858" spans="1:14" ht="18" x14ac:dyDescent="0.25">
      <c r="A858" s="97" t="s">
        <v>1856</v>
      </c>
      <c r="B858" s="114" t="s">
        <v>1857</v>
      </c>
      <c r="C858" s="108">
        <v>12.9</v>
      </c>
      <c r="D858" s="114" t="s">
        <v>1858</v>
      </c>
      <c r="E858" s="97" t="s">
        <v>1859</v>
      </c>
      <c r="F858" s="129">
        <v>7900</v>
      </c>
      <c r="G858" s="97" t="s">
        <v>1860</v>
      </c>
      <c r="H858" s="129">
        <v>2730</v>
      </c>
      <c r="I858" s="97" t="s">
        <v>1449</v>
      </c>
      <c r="J858" s="129">
        <v>6430</v>
      </c>
      <c r="K858" s="97" t="s">
        <v>1861</v>
      </c>
      <c r="L858" s="129">
        <v>1410</v>
      </c>
      <c r="M858" s="97" t="s">
        <v>1862</v>
      </c>
      <c r="N858" s="128">
        <v>415</v>
      </c>
    </row>
    <row r="859" spans="1:14" ht="18" x14ac:dyDescent="0.25">
      <c r="A859" s="100" t="s">
        <v>1863</v>
      </c>
      <c r="B859" s="116" t="s">
        <v>1864</v>
      </c>
      <c r="C859" s="111">
        <v>12.9</v>
      </c>
      <c r="D859" s="116" t="s">
        <v>1865</v>
      </c>
      <c r="E859" s="100" t="s">
        <v>1866</v>
      </c>
      <c r="F859" s="131">
        <v>8270</v>
      </c>
      <c r="G859" s="100" t="s">
        <v>1867</v>
      </c>
      <c r="H859" s="131">
        <v>2850</v>
      </c>
      <c r="I859" s="100" t="s">
        <v>952</v>
      </c>
      <c r="J859" s="131">
        <v>6730</v>
      </c>
      <c r="K859" s="100" t="s">
        <v>1868</v>
      </c>
      <c r="L859" s="131">
        <v>1480</v>
      </c>
      <c r="M859" s="100" t="s">
        <v>1869</v>
      </c>
      <c r="N859" s="130">
        <v>434</v>
      </c>
    </row>
    <row r="860" spans="1:14" ht="18" x14ac:dyDescent="0.25">
      <c r="A860" s="97" t="s">
        <v>1870</v>
      </c>
      <c r="B860" s="114" t="s">
        <v>1871</v>
      </c>
      <c r="C860" s="108">
        <v>25</v>
      </c>
      <c r="D860" s="114" t="s">
        <v>1872</v>
      </c>
      <c r="E860" s="97" t="s">
        <v>1873</v>
      </c>
      <c r="F860" s="149">
        <v>10900</v>
      </c>
      <c r="G860" s="97" t="s">
        <v>1874</v>
      </c>
      <c r="H860" s="129">
        <v>5300</v>
      </c>
      <c r="I860" s="97" t="s">
        <v>1875</v>
      </c>
      <c r="J860" s="149">
        <v>10200</v>
      </c>
      <c r="K860" s="97" t="s">
        <v>1876</v>
      </c>
      <c r="L860" s="129">
        <v>4730</v>
      </c>
      <c r="M860" s="97" t="s">
        <v>1877</v>
      </c>
      <c r="N860" s="128">
        <v>1400</v>
      </c>
    </row>
    <row r="861" spans="1:14" ht="36" x14ac:dyDescent="0.25">
      <c r="A861" s="122" t="s">
        <v>1878</v>
      </c>
      <c r="B861" s="121" t="s">
        <v>1879</v>
      </c>
      <c r="C861" s="159">
        <v>13.5</v>
      </c>
      <c r="D861" s="121" t="s">
        <v>1880</v>
      </c>
      <c r="E861" s="122" t="s">
        <v>1881</v>
      </c>
      <c r="F861" s="155">
        <v>11100</v>
      </c>
      <c r="G861" s="122" t="s">
        <v>1882</v>
      </c>
      <c r="H861" s="154">
        <v>3890</v>
      </c>
      <c r="I861" s="122" t="s">
        <v>1883</v>
      </c>
      <c r="J861" s="154">
        <v>9110</v>
      </c>
      <c r="K861" s="122" t="s">
        <v>1683</v>
      </c>
      <c r="L861" s="154">
        <v>2120</v>
      </c>
      <c r="M861" s="122" t="s">
        <v>1884</v>
      </c>
      <c r="N861" s="160">
        <v>602</v>
      </c>
    </row>
    <row r="862" spans="1:14" ht="18" x14ac:dyDescent="0.25">
      <c r="A862" s="93" t="s">
        <v>1885</v>
      </c>
      <c r="B862" s="136" t="s">
        <v>1886</v>
      </c>
      <c r="C862" s="126">
        <v>25</v>
      </c>
      <c r="D862" s="136" t="s">
        <v>1887</v>
      </c>
      <c r="E862" s="93" t="s">
        <v>1888</v>
      </c>
      <c r="F862" s="127">
        <v>15100</v>
      </c>
      <c r="G862" s="93" t="s">
        <v>1889</v>
      </c>
      <c r="H862" s="157">
        <v>7330</v>
      </c>
      <c r="I862" s="93" t="s">
        <v>1890</v>
      </c>
      <c r="J862" s="127">
        <v>14100</v>
      </c>
      <c r="K862" s="93" t="s">
        <v>1891</v>
      </c>
      <c r="L862" s="157">
        <v>6530</v>
      </c>
      <c r="M862" s="93" t="s">
        <v>1892</v>
      </c>
      <c r="N862" s="138">
        <v>1940</v>
      </c>
    </row>
    <row r="863" spans="1:14" ht="18" x14ac:dyDescent="0.25">
      <c r="A863" s="97" t="s">
        <v>1893</v>
      </c>
      <c r="B863" s="114" t="s">
        <v>1894</v>
      </c>
      <c r="C863" s="115">
        <v>0.8</v>
      </c>
      <c r="D863" s="114" t="s">
        <v>1895</v>
      </c>
      <c r="E863" s="97" t="s">
        <v>960</v>
      </c>
      <c r="F863" s="128">
        <v>223</v>
      </c>
      <c r="G863" s="97" t="s">
        <v>960</v>
      </c>
      <c r="H863" s="128">
        <v>61</v>
      </c>
      <c r="I863" s="97" t="s">
        <v>1896</v>
      </c>
      <c r="J863" s="128">
        <v>70</v>
      </c>
      <c r="K863" s="97" t="s">
        <v>1897</v>
      </c>
      <c r="L863" s="128">
        <v>10</v>
      </c>
      <c r="M863" s="97" t="s">
        <v>1898</v>
      </c>
      <c r="N863" s="128">
        <v>8</v>
      </c>
    </row>
    <row r="864" spans="1:14" ht="18" x14ac:dyDescent="0.25">
      <c r="A864" s="100" t="s">
        <v>1899</v>
      </c>
      <c r="B864" s="116" t="s">
        <v>1900</v>
      </c>
      <c r="C864" s="100" t="s">
        <v>1901</v>
      </c>
      <c r="D864" s="116" t="s">
        <v>1902</v>
      </c>
      <c r="E864" s="100" t="s">
        <v>1903</v>
      </c>
      <c r="F864" s="132" t="s">
        <v>1125</v>
      </c>
      <c r="G864" s="100" t="s">
        <v>1903</v>
      </c>
      <c r="H864" s="132" t="s">
        <v>1125</v>
      </c>
      <c r="I864" s="100" t="s">
        <v>1904</v>
      </c>
      <c r="J864" s="132" t="s">
        <v>1125</v>
      </c>
      <c r="K864" s="100" t="s">
        <v>1905</v>
      </c>
      <c r="L864" s="132" t="s">
        <v>1125</v>
      </c>
      <c r="M864" s="100" t="s">
        <v>1906</v>
      </c>
      <c r="N864" s="132" t="s">
        <v>1125</v>
      </c>
    </row>
    <row r="865" spans="1:14" ht="18" x14ac:dyDescent="0.25">
      <c r="A865" s="97" t="s">
        <v>1907</v>
      </c>
      <c r="B865" s="114" t="s">
        <v>1908</v>
      </c>
      <c r="C865" s="115">
        <v>6.2</v>
      </c>
      <c r="D865" s="114" t="s">
        <v>1909</v>
      </c>
      <c r="E865" s="97" t="s">
        <v>1910</v>
      </c>
      <c r="F865" s="129">
        <v>3080</v>
      </c>
      <c r="G865" s="97" t="s">
        <v>1911</v>
      </c>
      <c r="H865" s="128">
        <v>871</v>
      </c>
      <c r="I865" s="97" t="s">
        <v>1708</v>
      </c>
      <c r="J865" s="129">
        <v>1880</v>
      </c>
      <c r="K865" s="97" t="s">
        <v>926</v>
      </c>
      <c r="L865" s="128">
        <v>207</v>
      </c>
      <c r="M865" s="97" t="s">
        <v>1912</v>
      </c>
      <c r="N865" s="128">
        <v>122</v>
      </c>
    </row>
    <row r="866" spans="1:14" ht="18" x14ac:dyDescent="0.25">
      <c r="A866" s="100" t="s">
        <v>1913</v>
      </c>
      <c r="B866" s="116" t="s">
        <v>1914</v>
      </c>
      <c r="C866" s="120">
        <v>1</v>
      </c>
      <c r="D866" s="116" t="s">
        <v>1915</v>
      </c>
      <c r="E866" s="100" t="s">
        <v>1916</v>
      </c>
      <c r="F866" s="130">
        <v>204</v>
      </c>
      <c r="G866" s="100" t="s">
        <v>1916</v>
      </c>
      <c r="H866" s="130">
        <v>56</v>
      </c>
      <c r="I866" s="100" t="s">
        <v>1774</v>
      </c>
      <c r="J866" s="130">
        <v>66</v>
      </c>
      <c r="K866" s="100" t="s">
        <v>1917</v>
      </c>
      <c r="L866" s="130">
        <v>10</v>
      </c>
      <c r="M866" s="100" t="s">
        <v>1918</v>
      </c>
      <c r="N866" s="130">
        <v>8</v>
      </c>
    </row>
    <row r="867" spans="1:14" x14ac:dyDescent="0.25">
      <c r="A867" s="97" t="s">
        <v>1919</v>
      </c>
      <c r="B867" s="114" t="s">
        <v>1920</v>
      </c>
      <c r="C867" s="97" t="s">
        <v>1921</v>
      </c>
      <c r="D867" s="114" t="s">
        <v>1922</v>
      </c>
      <c r="E867" s="97" t="s">
        <v>1639</v>
      </c>
      <c r="F867" s="128">
        <v>46</v>
      </c>
      <c r="G867" s="97" t="s">
        <v>1639</v>
      </c>
      <c r="H867" s="128">
        <v>13</v>
      </c>
      <c r="I867" s="97" t="s">
        <v>1923</v>
      </c>
      <c r="J867" s="128">
        <v>14</v>
      </c>
      <c r="K867" s="97" t="s">
        <v>1559</v>
      </c>
      <c r="L867" s="128">
        <v>2</v>
      </c>
      <c r="M867" s="97" t="s">
        <v>1924</v>
      </c>
      <c r="N867" s="128">
        <v>2</v>
      </c>
    </row>
    <row r="868" spans="1:14" x14ac:dyDescent="0.25">
      <c r="A868" s="100" t="s">
        <v>1925</v>
      </c>
      <c r="B868" s="116" t="s">
        <v>1926</v>
      </c>
      <c r="C868" s="120">
        <v>1.1000000000000001</v>
      </c>
      <c r="D868" s="116" t="s">
        <v>1927</v>
      </c>
      <c r="E868" s="100" t="s">
        <v>1207</v>
      </c>
      <c r="F868" s="130">
        <v>528</v>
      </c>
      <c r="G868" s="100" t="s">
        <v>1207</v>
      </c>
      <c r="H868" s="130">
        <v>144</v>
      </c>
      <c r="I868" s="100" t="s">
        <v>1928</v>
      </c>
      <c r="J868" s="130">
        <v>173</v>
      </c>
      <c r="K868" s="100" t="s">
        <v>1929</v>
      </c>
      <c r="L868" s="130">
        <v>25</v>
      </c>
      <c r="M868" s="100" t="s">
        <v>1930</v>
      </c>
      <c r="N868" s="130">
        <v>20</v>
      </c>
    </row>
    <row r="869" spans="1:14" x14ac:dyDescent="0.25">
      <c r="A869" s="97" t="s">
        <v>1931</v>
      </c>
      <c r="B869" s="114" t="s">
        <v>1932</v>
      </c>
      <c r="C869" s="115">
        <v>0.9</v>
      </c>
      <c r="D869" s="114" t="s">
        <v>1933</v>
      </c>
      <c r="E869" s="97" t="s">
        <v>1934</v>
      </c>
      <c r="F869" s="128">
        <v>479</v>
      </c>
      <c r="G869" s="97" t="s">
        <v>1934</v>
      </c>
      <c r="H869" s="128">
        <v>130</v>
      </c>
      <c r="I869" s="97" t="s">
        <v>1935</v>
      </c>
      <c r="J869" s="128">
        <v>153</v>
      </c>
      <c r="K869" s="97" t="s">
        <v>1293</v>
      </c>
      <c r="L869" s="128">
        <v>22</v>
      </c>
      <c r="M869" s="97" t="s">
        <v>1936</v>
      </c>
      <c r="N869" s="128">
        <v>18</v>
      </c>
    </row>
    <row r="870" spans="1:14" x14ac:dyDescent="0.25">
      <c r="A870" s="100" t="s">
        <v>1937</v>
      </c>
      <c r="B870" s="116" t="s">
        <v>1938</v>
      </c>
      <c r="C870" s="120">
        <v>3.3</v>
      </c>
      <c r="D870" s="116" t="s">
        <v>1939</v>
      </c>
      <c r="E870" s="100" t="s">
        <v>1779</v>
      </c>
      <c r="F870" s="131">
        <v>2260</v>
      </c>
      <c r="G870" s="100" t="s">
        <v>1940</v>
      </c>
      <c r="H870" s="130">
        <v>617</v>
      </c>
      <c r="I870" s="100" t="s">
        <v>1941</v>
      </c>
      <c r="J870" s="131">
        <v>1010</v>
      </c>
      <c r="K870" s="100" t="s">
        <v>1942</v>
      </c>
      <c r="L870" s="130">
        <v>115</v>
      </c>
      <c r="M870" s="100" t="s">
        <v>1943</v>
      </c>
      <c r="N870" s="130">
        <v>86</v>
      </c>
    </row>
    <row r="871" spans="1:14" x14ac:dyDescent="0.25">
      <c r="A871" s="97" t="s">
        <v>1944</v>
      </c>
      <c r="B871" s="114" t="s">
        <v>1945</v>
      </c>
      <c r="C871" s="115">
        <v>4.4000000000000004</v>
      </c>
      <c r="D871" s="114" t="s">
        <v>1946</v>
      </c>
      <c r="E871" s="97" t="s">
        <v>1947</v>
      </c>
      <c r="F871" s="129">
        <v>2730</v>
      </c>
      <c r="G871" s="97" t="s">
        <v>1948</v>
      </c>
      <c r="H871" s="128">
        <v>751</v>
      </c>
      <c r="I871" s="97" t="s">
        <v>1949</v>
      </c>
      <c r="J871" s="129">
        <v>1400</v>
      </c>
      <c r="K871" s="97" t="s">
        <v>1950</v>
      </c>
      <c r="L871" s="128">
        <v>150</v>
      </c>
      <c r="M871" s="97" t="s">
        <v>1600</v>
      </c>
      <c r="N871" s="128">
        <v>105</v>
      </c>
    </row>
    <row r="872" spans="1:14" ht="18" x14ac:dyDescent="0.25">
      <c r="A872" s="100" t="s">
        <v>1951</v>
      </c>
      <c r="B872" s="116" t="s">
        <v>1952</v>
      </c>
      <c r="C872" s="120">
        <v>2</v>
      </c>
      <c r="D872" s="141">
        <v>0.28999999999999998</v>
      </c>
      <c r="E872" s="100" t="s">
        <v>1953</v>
      </c>
      <c r="F872" s="130">
        <v>815</v>
      </c>
      <c r="G872" s="100" t="s">
        <v>1953</v>
      </c>
      <c r="H872" s="130">
        <v>222</v>
      </c>
      <c r="I872" s="100" t="s">
        <v>1695</v>
      </c>
      <c r="J872" s="130">
        <v>301</v>
      </c>
      <c r="K872" s="100" t="s">
        <v>1954</v>
      </c>
      <c r="L872" s="130">
        <v>39</v>
      </c>
      <c r="M872" s="100" t="s">
        <v>1955</v>
      </c>
      <c r="N872" s="130">
        <v>31</v>
      </c>
    </row>
    <row r="873" spans="1:14" ht="18" x14ac:dyDescent="0.25">
      <c r="A873" s="97" t="s">
        <v>1956</v>
      </c>
      <c r="B873" s="114" t="s">
        <v>1957</v>
      </c>
      <c r="C873" s="115">
        <v>2</v>
      </c>
      <c r="D873" s="140">
        <v>0.56000000000000005</v>
      </c>
      <c r="E873" s="97" t="s">
        <v>1180</v>
      </c>
      <c r="F873" s="128">
        <v>868</v>
      </c>
      <c r="G873" s="97" t="s">
        <v>1180</v>
      </c>
      <c r="H873" s="128">
        <v>236</v>
      </c>
      <c r="I873" s="97" t="s">
        <v>1958</v>
      </c>
      <c r="J873" s="128">
        <v>320</v>
      </c>
      <c r="K873" s="97" t="s">
        <v>1959</v>
      </c>
      <c r="L873" s="128">
        <v>42</v>
      </c>
      <c r="M873" s="97" t="s">
        <v>1183</v>
      </c>
      <c r="N873" s="128">
        <v>33</v>
      </c>
    </row>
    <row r="874" spans="1:14" ht="18" x14ac:dyDescent="0.25">
      <c r="A874" s="100" t="s">
        <v>1960</v>
      </c>
      <c r="B874" s="116" t="s">
        <v>1961</v>
      </c>
      <c r="C874" s="120">
        <v>2</v>
      </c>
      <c r="D874" s="141">
        <v>0.76</v>
      </c>
      <c r="E874" s="100" t="s">
        <v>1953</v>
      </c>
      <c r="F874" s="130">
        <v>812</v>
      </c>
      <c r="G874" s="100" t="s">
        <v>1953</v>
      </c>
      <c r="H874" s="130">
        <v>221</v>
      </c>
      <c r="I874" s="100" t="s">
        <v>1962</v>
      </c>
      <c r="J874" s="130">
        <v>299</v>
      </c>
      <c r="K874" s="100" t="s">
        <v>1963</v>
      </c>
      <c r="L874" s="130">
        <v>39</v>
      </c>
      <c r="M874" s="100" t="s">
        <v>1964</v>
      </c>
      <c r="N874" s="130">
        <v>31</v>
      </c>
    </row>
    <row r="875" spans="1:14" ht="18" x14ac:dyDescent="0.25">
      <c r="A875" s="97" t="s">
        <v>1965</v>
      </c>
      <c r="B875" s="114" t="s">
        <v>1966</v>
      </c>
      <c r="C875" s="108">
        <v>40</v>
      </c>
      <c r="D875" s="140">
        <v>0.48</v>
      </c>
      <c r="E875" s="97" t="s">
        <v>1967</v>
      </c>
      <c r="F875" s="129">
        <v>7170</v>
      </c>
      <c r="G875" s="97" t="s">
        <v>1968</v>
      </c>
      <c r="H875" s="129">
        <v>4550</v>
      </c>
      <c r="I875" s="97" t="s">
        <v>1969</v>
      </c>
      <c r="J875" s="129">
        <v>7090</v>
      </c>
      <c r="K875" s="97" t="s">
        <v>1970</v>
      </c>
      <c r="L875" s="129">
        <v>4690</v>
      </c>
      <c r="M875" s="97" t="s">
        <v>1338</v>
      </c>
      <c r="N875" s="128">
        <v>2040</v>
      </c>
    </row>
    <row r="876" spans="1:14" ht="18" x14ac:dyDescent="0.25">
      <c r="A876" s="100" t="s">
        <v>1971</v>
      </c>
      <c r="B876" s="116" t="s">
        <v>1972</v>
      </c>
      <c r="C876" s="100" t="s">
        <v>1973</v>
      </c>
      <c r="D876" s="141">
        <v>0.06</v>
      </c>
      <c r="E876" s="100" t="s">
        <v>1974</v>
      </c>
      <c r="F876" s="130">
        <v>2</v>
      </c>
      <c r="G876" s="100" t="s">
        <v>1974</v>
      </c>
      <c r="H876" s="132" t="s">
        <v>1125</v>
      </c>
      <c r="I876" s="100" t="s">
        <v>1975</v>
      </c>
      <c r="J876" s="132" t="s">
        <v>1125</v>
      </c>
      <c r="K876" s="100" t="s">
        <v>1976</v>
      </c>
      <c r="L876" s="132" t="s">
        <v>1125</v>
      </c>
      <c r="M876" s="100" t="s">
        <v>1977</v>
      </c>
      <c r="N876" s="132" t="s">
        <v>1125</v>
      </c>
    </row>
    <row r="877" spans="1:14" ht="18" x14ac:dyDescent="0.25">
      <c r="A877" s="97" t="s">
        <v>1978</v>
      </c>
      <c r="B877" s="114" t="s">
        <v>1979</v>
      </c>
      <c r="C877" s="97" t="s">
        <v>1973</v>
      </c>
      <c r="D877" s="140">
        <v>7.0000000000000007E-2</v>
      </c>
      <c r="E877" s="97" t="s">
        <v>1980</v>
      </c>
      <c r="F877" s="128">
        <v>1</v>
      </c>
      <c r="G877" s="97" t="s">
        <v>1980</v>
      </c>
      <c r="H877" s="133" t="s">
        <v>1125</v>
      </c>
      <c r="I877" s="97" t="s">
        <v>1981</v>
      </c>
      <c r="J877" s="133" t="s">
        <v>1125</v>
      </c>
      <c r="K877" s="97" t="s">
        <v>1982</v>
      </c>
      <c r="L877" s="133" t="s">
        <v>1125</v>
      </c>
      <c r="M877" s="97" t="s">
        <v>1983</v>
      </c>
      <c r="N877" s="133" t="s">
        <v>1125</v>
      </c>
    </row>
    <row r="878" spans="1:14" ht="18" x14ac:dyDescent="0.25">
      <c r="A878" s="116" t="s">
        <v>1984</v>
      </c>
      <c r="B878" s="116" t="s">
        <v>1985</v>
      </c>
      <c r="C878" s="100" t="s">
        <v>1973</v>
      </c>
      <c r="D878" s="141">
        <v>0.05</v>
      </c>
      <c r="E878" s="100" t="s">
        <v>1986</v>
      </c>
      <c r="F878" s="132" t="s">
        <v>1125</v>
      </c>
      <c r="G878" s="100" t="s">
        <v>1986</v>
      </c>
      <c r="H878" s="132" t="s">
        <v>1125</v>
      </c>
      <c r="I878" s="100" t="s">
        <v>1658</v>
      </c>
      <c r="J878" s="132" t="s">
        <v>1125</v>
      </c>
      <c r="K878" s="100" t="s">
        <v>1987</v>
      </c>
      <c r="L878" s="132" t="s">
        <v>1125</v>
      </c>
      <c r="M878" s="100" t="s">
        <v>1988</v>
      </c>
      <c r="N878" s="132" t="s">
        <v>1125</v>
      </c>
    </row>
    <row r="879" spans="1:14" ht="18" x14ac:dyDescent="0.25">
      <c r="A879" s="97" t="s">
        <v>1989</v>
      </c>
      <c r="B879" s="114" t="s">
        <v>1990</v>
      </c>
      <c r="C879" s="115">
        <v>1.4</v>
      </c>
      <c r="D879" s="140">
        <v>0.21</v>
      </c>
      <c r="E879" s="97" t="s">
        <v>1991</v>
      </c>
      <c r="F879" s="128">
        <v>449</v>
      </c>
      <c r="G879" s="97" t="s">
        <v>1991</v>
      </c>
      <c r="H879" s="128">
        <v>122</v>
      </c>
      <c r="I879" s="97" t="s">
        <v>1935</v>
      </c>
      <c r="J879" s="128">
        <v>153</v>
      </c>
      <c r="K879" s="97" t="s">
        <v>1072</v>
      </c>
      <c r="L879" s="128">
        <v>21</v>
      </c>
      <c r="M879" s="97" t="s">
        <v>1992</v>
      </c>
      <c r="N879" s="128">
        <v>17</v>
      </c>
    </row>
    <row r="880" spans="1:14" ht="18" x14ac:dyDescent="0.25">
      <c r="A880" s="100" t="s">
        <v>1993</v>
      </c>
      <c r="B880" s="116" t="s">
        <v>1994</v>
      </c>
      <c r="C880" s="111">
        <v>800</v>
      </c>
      <c r="D880" s="141">
        <v>0.65</v>
      </c>
      <c r="E880" s="100" t="s">
        <v>1995</v>
      </c>
      <c r="F880" s="131">
        <v>7500</v>
      </c>
      <c r="G880" s="100" t="s">
        <v>1996</v>
      </c>
      <c r="H880" s="131">
        <v>9710</v>
      </c>
      <c r="I880" s="100" t="s">
        <v>1997</v>
      </c>
      <c r="J880" s="131">
        <v>8070</v>
      </c>
      <c r="K880" s="100" t="s">
        <v>1998</v>
      </c>
      <c r="L880" s="131">
        <v>9910</v>
      </c>
      <c r="M880" s="100" t="s">
        <v>1586</v>
      </c>
      <c r="N880" s="150">
        <v>11300</v>
      </c>
    </row>
    <row r="881" spans="1:14" x14ac:dyDescent="0.25">
      <c r="A881" s="97" t="s">
        <v>1999</v>
      </c>
      <c r="B881" s="114" t="s">
        <v>2000</v>
      </c>
      <c r="C881" s="97" t="s">
        <v>2001</v>
      </c>
      <c r="D881" s="140">
        <v>0.02</v>
      </c>
      <c r="E881" s="97" t="s">
        <v>2002</v>
      </c>
      <c r="F881" s="133" t="s">
        <v>1125</v>
      </c>
      <c r="G881" s="97" t="s">
        <v>2002</v>
      </c>
      <c r="H881" s="133" t="s">
        <v>1125</v>
      </c>
      <c r="I881" s="97" t="s">
        <v>2003</v>
      </c>
      <c r="J881" s="133" t="s">
        <v>1125</v>
      </c>
      <c r="K881" s="97" t="s">
        <v>2004</v>
      </c>
      <c r="L881" s="133" t="s">
        <v>1125</v>
      </c>
      <c r="M881" s="97" t="s">
        <v>2005</v>
      </c>
      <c r="N881" s="133" t="s">
        <v>1125</v>
      </c>
    </row>
    <row r="882" spans="1:14" x14ac:dyDescent="0.25">
      <c r="A882" s="100" t="s">
        <v>2006</v>
      </c>
      <c r="B882" s="116" t="s">
        <v>2007</v>
      </c>
      <c r="C882" s="120">
        <v>3.5</v>
      </c>
      <c r="D882" s="116" t="s">
        <v>2008</v>
      </c>
      <c r="E882" s="100" t="s">
        <v>2009</v>
      </c>
      <c r="F882" s="131">
        <v>2150</v>
      </c>
      <c r="G882" s="100" t="s">
        <v>2010</v>
      </c>
      <c r="H882" s="130">
        <v>588</v>
      </c>
      <c r="I882" s="100" t="s">
        <v>2011</v>
      </c>
      <c r="J882" s="130">
        <v>984</v>
      </c>
      <c r="K882" s="100" t="s">
        <v>2012</v>
      </c>
      <c r="L882" s="130">
        <v>111</v>
      </c>
      <c r="M882" s="100" t="s">
        <v>2013</v>
      </c>
      <c r="N882" s="130">
        <v>82</v>
      </c>
    </row>
    <row r="883" spans="1:14" x14ac:dyDescent="0.25">
      <c r="A883" s="97" t="s">
        <v>2014</v>
      </c>
      <c r="B883" s="114" t="s">
        <v>2015</v>
      </c>
      <c r="C883" s="115">
        <v>3.5</v>
      </c>
      <c r="D883" s="114" t="s">
        <v>2016</v>
      </c>
      <c r="E883" s="97" t="s">
        <v>1591</v>
      </c>
      <c r="F883" s="129">
        <v>2130</v>
      </c>
      <c r="G883" s="97" t="s">
        <v>2017</v>
      </c>
      <c r="H883" s="128">
        <v>580</v>
      </c>
      <c r="I883" s="97" t="s">
        <v>2018</v>
      </c>
      <c r="J883" s="128">
        <v>971</v>
      </c>
      <c r="K883" s="97" t="s">
        <v>2019</v>
      </c>
      <c r="L883" s="128">
        <v>110</v>
      </c>
      <c r="M883" s="97" t="s">
        <v>2020</v>
      </c>
      <c r="N883" s="128">
        <v>81</v>
      </c>
    </row>
    <row r="884" spans="1:14" ht="18" x14ac:dyDescent="0.25">
      <c r="A884" s="100" t="s">
        <v>2021</v>
      </c>
      <c r="B884" s="116" t="s">
        <v>2022</v>
      </c>
      <c r="C884" s="120">
        <v>2.6</v>
      </c>
      <c r="D884" s="116" t="s">
        <v>2023</v>
      </c>
      <c r="E884" s="100" t="s">
        <v>1374</v>
      </c>
      <c r="F884" s="131">
        <v>1380</v>
      </c>
      <c r="G884" s="100" t="s">
        <v>1374</v>
      </c>
      <c r="H884" s="130">
        <v>376</v>
      </c>
      <c r="I884" s="100" t="s">
        <v>2024</v>
      </c>
      <c r="J884" s="130">
        <v>555</v>
      </c>
      <c r="K884" s="100" t="s">
        <v>2025</v>
      </c>
      <c r="L884" s="130">
        <v>68</v>
      </c>
      <c r="M884" s="100" t="s">
        <v>2026</v>
      </c>
      <c r="N884" s="130">
        <v>52</v>
      </c>
    </row>
    <row r="885" spans="1:14" ht="18" x14ac:dyDescent="0.25">
      <c r="A885" s="97" t="s">
        <v>2027</v>
      </c>
      <c r="B885" s="114" t="s">
        <v>2028</v>
      </c>
      <c r="C885" s="115">
        <v>3</v>
      </c>
      <c r="D885" s="114" t="s">
        <v>2029</v>
      </c>
      <c r="E885" s="97" t="s">
        <v>2030</v>
      </c>
      <c r="F885" s="129">
        <v>1440</v>
      </c>
      <c r="G885" s="97" t="s">
        <v>2030</v>
      </c>
      <c r="H885" s="128">
        <v>392</v>
      </c>
      <c r="I885" s="97" t="s">
        <v>2031</v>
      </c>
      <c r="J885" s="128">
        <v>613</v>
      </c>
      <c r="K885" s="97" t="s">
        <v>2032</v>
      </c>
      <c r="L885" s="128">
        <v>72</v>
      </c>
      <c r="M885" s="97" t="s">
        <v>2033</v>
      </c>
      <c r="N885" s="128">
        <v>54</v>
      </c>
    </row>
    <row r="886" spans="1:14" x14ac:dyDescent="0.25">
      <c r="A886" s="100" t="s">
        <v>2034</v>
      </c>
      <c r="B886" s="116" t="s">
        <v>2035</v>
      </c>
      <c r="C886" s="120">
        <v>0.4</v>
      </c>
      <c r="D886" s="116" t="s">
        <v>2036</v>
      </c>
      <c r="E886" s="100" t="s">
        <v>2037</v>
      </c>
      <c r="F886" s="130">
        <v>123</v>
      </c>
      <c r="G886" s="100" t="s">
        <v>2037</v>
      </c>
      <c r="H886" s="130">
        <v>33</v>
      </c>
      <c r="I886" s="100" t="s">
        <v>2038</v>
      </c>
      <c r="J886" s="130">
        <v>37</v>
      </c>
      <c r="K886" s="100" t="s">
        <v>2039</v>
      </c>
      <c r="L886" s="130">
        <v>6</v>
      </c>
      <c r="M886" s="100" t="s">
        <v>2040</v>
      </c>
      <c r="N886" s="130">
        <v>5</v>
      </c>
    </row>
    <row r="887" spans="1:14" ht="18" x14ac:dyDescent="0.25">
      <c r="A887" s="97" t="s">
        <v>2041</v>
      </c>
      <c r="B887" s="114" t="s">
        <v>2042</v>
      </c>
      <c r="C887" s="115">
        <v>0.3</v>
      </c>
      <c r="D887" s="114" t="s">
        <v>2043</v>
      </c>
      <c r="E887" s="97" t="s">
        <v>2044</v>
      </c>
      <c r="F887" s="128">
        <v>64</v>
      </c>
      <c r="G887" s="97" t="s">
        <v>2044</v>
      </c>
      <c r="H887" s="128">
        <v>17</v>
      </c>
      <c r="I887" s="97" t="s">
        <v>1072</v>
      </c>
      <c r="J887" s="128">
        <v>19</v>
      </c>
      <c r="K887" s="97" t="s">
        <v>2045</v>
      </c>
      <c r="L887" s="128">
        <v>3</v>
      </c>
      <c r="M887" s="97" t="s">
        <v>2046</v>
      </c>
      <c r="N887" s="128">
        <v>2</v>
      </c>
    </row>
    <row r="888" spans="1:14" x14ac:dyDescent="0.25">
      <c r="A888" s="100" t="s">
        <v>2047</v>
      </c>
      <c r="B888" s="116" t="s">
        <v>2048</v>
      </c>
      <c r="C888" s="120">
        <v>3.2</v>
      </c>
      <c r="D888" s="116" t="s">
        <v>1831</v>
      </c>
      <c r="E888" s="100" t="s">
        <v>2049</v>
      </c>
      <c r="F888" s="131">
        <v>1720</v>
      </c>
      <c r="G888" s="100" t="s">
        <v>2050</v>
      </c>
      <c r="H888" s="130">
        <v>470</v>
      </c>
      <c r="I888" s="100" t="s">
        <v>1375</v>
      </c>
      <c r="J888" s="130">
        <v>755</v>
      </c>
      <c r="K888" s="100" t="s">
        <v>2051</v>
      </c>
      <c r="L888" s="130">
        <v>87</v>
      </c>
      <c r="M888" s="100" t="s">
        <v>1668</v>
      </c>
      <c r="N888" s="130">
        <v>65</v>
      </c>
    </row>
    <row r="889" spans="1:14" ht="15.75" x14ac:dyDescent="0.25">
      <c r="A889" s="97" t="s">
        <v>2052</v>
      </c>
      <c r="B889" s="114" t="s">
        <v>2053</v>
      </c>
      <c r="C889" s="115">
        <v>3.2</v>
      </c>
      <c r="D889" s="114" t="s">
        <v>2054</v>
      </c>
      <c r="E889" s="97" t="s">
        <v>2055</v>
      </c>
      <c r="F889" s="129">
        <v>1220</v>
      </c>
      <c r="G889" s="97" t="s">
        <v>2055</v>
      </c>
      <c r="H889" s="128">
        <v>333</v>
      </c>
      <c r="I889" s="97" t="s">
        <v>2056</v>
      </c>
      <c r="J889" s="128">
        <v>535</v>
      </c>
      <c r="K889" s="97" t="s">
        <v>2057</v>
      </c>
      <c r="L889" s="128">
        <v>62</v>
      </c>
      <c r="M889" s="97" t="s">
        <v>2058</v>
      </c>
      <c r="N889" s="128">
        <v>46</v>
      </c>
    </row>
    <row r="890" spans="1:14" ht="18" x14ac:dyDescent="0.25">
      <c r="A890" s="100" t="s">
        <v>2059</v>
      </c>
      <c r="B890" s="116" t="s">
        <v>2060</v>
      </c>
      <c r="C890" s="100" t="s">
        <v>2061</v>
      </c>
      <c r="D890" s="116" t="s">
        <v>2062</v>
      </c>
      <c r="E890" s="100" t="s">
        <v>2063</v>
      </c>
      <c r="F890" s="130">
        <v>6</v>
      </c>
      <c r="G890" s="100" t="s">
        <v>2063</v>
      </c>
      <c r="H890" s="130">
        <v>2</v>
      </c>
      <c r="I890" s="100" t="s">
        <v>2064</v>
      </c>
      <c r="J890" s="130">
        <v>2</v>
      </c>
      <c r="K890" s="100" t="s">
        <v>2065</v>
      </c>
      <c r="L890" s="132" t="s">
        <v>1125</v>
      </c>
      <c r="M890" s="100" t="s">
        <v>2066</v>
      </c>
      <c r="N890" s="132" t="s">
        <v>1125</v>
      </c>
    </row>
    <row r="891" spans="1:14" ht="18" x14ac:dyDescent="0.25">
      <c r="A891" s="97" t="s">
        <v>2067</v>
      </c>
      <c r="B891" s="114" t="s">
        <v>2068</v>
      </c>
      <c r="C891" s="97" t="s">
        <v>2061</v>
      </c>
      <c r="D891" s="114" t="s">
        <v>2069</v>
      </c>
      <c r="E891" s="97" t="s">
        <v>2070</v>
      </c>
      <c r="F891" s="128">
        <v>6</v>
      </c>
      <c r="G891" s="97" t="s">
        <v>2070</v>
      </c>
      <c r="H891" s="128">
        <v>2</v>
      </c>
      <c r="I891" s="97" t="s">
        <v>2071</v>
      </c>
      <c r="J891" s="128">
        <v>2</v>
      </c>
      <c r="K891" s="97" t="s">
        <v>1365</v>
      </c>
      <c r="L891" s="133" t="s">
        <v>1125</v>
      </c>
      <c r="M891" s="97" t="s">
        <v>2072</v>
      </c>
      <c r="N891" s="133" t="s">
        <v>1125</v>
      </c>
    </row>
    <row r="892" spans="1:14" ht="18" x14ac:dyDescent="0.25">
      <c r="A892" s="100" t="s">
        <v>2073</v>
      </c>
      <c r="B892" s="116" t="s">
        <v>2074</v>
      </c>
      <c r="C892" s="100" t="s">
        <v>2061</v>
      </c>
      <c r="D892" s="116" t="s">
        <v>2075</v>
      </c>
      <c r="E892" s="100" t="s">
        <v>924</v>
      </c>
      <c r="F892" s="130">
        <v>8</v>
      </c>
      <c r="G892" s="100" t="s">
        <v>924</v>
      </c>
      <c r="H892" s="130">
        <v>2</v>
      </c>
      <c r="I892" s="100" t="s">
        <v>2076</v>
      </c>
      <c r="J892" s="130">
        <v>2</v>
      </c>
      <c r="K892" s="100" t="s">
        <v>2077</v>
      </c>
      <c r="L892" s="132" t="s">
        <v>1125</v>
      </c>
      <c r="M892" s="100" t="s">
        <v>2078</v>
      </c>
      <c r="N892" s="132" t="s">
        <v>1125</v>
      </c>
    </row>
    <row r="893" spans="1:14" x14ac:dyDescent="0.25">
      <c r="A893" s="103" t="s">
        <v>2079</v>
      </c>
      <c r="B893" s="117" t="s">
        <v>2080</v>
      </c>
      <c r="C893" s="103" t="s">
        <v>2061</v>
      </c>
      <c r="D893" s="117" t="s">
        <v>2081</v>
      </c>
      <c r="E893" s="103" t="s">
        <v>2082</v>
      </c>
      <c r="F893" s="134">
        <v>8</v>
      </c>
      <c r="G893" s="103" t="s">
        <v>2082</v>
      </c>
      <c r="H893" s="134">
        <v>2</v>
      </c>
      <c r="I893" s="103" t="s">
        <v>2083</v>
      </c>
      <c r="J893" s="134">
        <v>2</v>
      </c>
      <c r="K893" s="103" t="s">
        <v>2084</v>
      </c>
      <c r="L893" s="135" t="s">
        <v>1125</v>
      </c>
      <c r="M893" s="103" t="s">
        <v>2085</v>
      </c>
      <c r="N893" s="135" t="s">
        <v>1125</v>
      </c>
    </row>
    <row r="894" spans="1:14" x14ac:dyDescent="0.25">
      <c r="A894" s="93" t="s">
        <v>2086</v>
      </c>
      <c r="B894" s="136" t="s">
        <v>2087</v>
      </c>
      <c r="C894" s="106">
        <v>1.8</v>
      </c>
      <c r="D894" s="136" t="s">
        <v>2081</v>
      </c>
      <c r="E894" s="93" t="s">
        <v>2088</v>
      </c>
      <c r="F894" s="138">
        <v>350</v>
      </c>
      <c r="G894" s="93" t="s">
        <v>2088</v>
      </c>
      <c r="H894" s="138">
        <v>95</v>
      </c>
      <c r="I894" s="93" t="s">
        <v>2089</v>
      </c>
      <c r="J894" s="138">
        <v>126</v>
      </c>
      <c r="K894" s="93" t="s">
        <v>2090</v>
      </c>
      <c r="L894" s="138">
        <v>17</v>
      </c>
      <c r="M894" s="93" t="s">
        <v>2091</v>
      </c>
      <c r="N894" s="138">
        <v>13</v>
      </c>
    </row>
    <row r="895" spans="1:14" x14ac:dyDescent="0.25">
      <c r="A895" s="97" t="s">
        <v>2092</v>
      </c>
      <c r="B895" s="114" t="s">
        <v>2093</v>
      </c>
      <c r="C895" s="115">
        <v>0.3</v>
      </c>
      <c r="D895" s="114" t="s">
        <v>2094</v>
      </c>
      <c r="E895" s="97" t="s">
        <v>2095</v>
      </c>
      <c r="F895" s="128">
        <v>99</v>
      </c>
      <c r="G895" s="97" t="s">
        <v>2095</v>
      </c>
      <c r="H895" s="128">
        <v>27</v>
      </c>
      <c r="I895" s="97" t="s">
        <v>2096</v>
      </c>
      <c r="J895" s="128">
        <v>30</v>
      </c>
      <c r="K895" s="97" t="s">
        <v>2097</v>
      </c>
      <c r="L895" s="128">
        <v>5</v>
      </c>
      <c r="M895" s="97" t="s">
        <v>2098</v>
      </c>
      <c r="N895" s="128">
        <v>4</v>
      </c>
    </row>
    <row r="896" spans="1:14" ht="18" x14ac:dyDescent="0.25">
      <c r="A896" s="100" t="s">
        <v>2099</v>
      </c>
      <c r="B896" s="116" t="s">
        <v>2100</v>
      </c>
      <c r="C896" s="120">
        <v>0.3</v>
      </c>
      <c r="D896" s="116" t="s">
        <v>2101</v>
      </c>
      <c r="E896" s="100" t="s">
        <v>2102</v>
      </c>
      <c r="F896" s="130">
        <v>113</v>
      </c>
      <c r="G896" s="100" t="s">
        <v>2102</v>
      </c>
      <c r="H896" s="130">
        <v>31</v>
      </c>
      <c r="I896" s="100" t="s">
        <v>2103</v>
      </c>
      <c r="J896" s="130">
        <v>34</v>
      </c>
      <c r="K896" s="100" t="s">
        <v>2104</v>
      </c>
      <c r="L896" s="130">
        <v>5</v>
      </c>
      <c r="M896" s="100" t="s">
        <v>2105</v>
      </c>
      <c r="N896" s="130">
        <v>4</v>
      </c>
    </row>
    <row r="897" spans="1:14" ht="18" x14ac:dyDescent="0.25">
      <c r="A897" s="97" t="s">
        <v>2106</v>
      </c>
      <c r="B897" s="114" t="s">
        <v>2107</v>
      </c>
      <c r="C897" s="97" t="s">
        <v>2061</v>
      </c>
      <c r="D897" s="114" t="s">
        <v>2108</v>
      </c>
      <c r="E897" s="97" t="s">
        <v>2109</v>
      </c>
      <c r="F897" s="128">
        <v>5</v>
      </c>
      <c r="G897" s="97" t="s">
        <v>2109</v>
      </c>
      <c r="H897" s="128">
        <v>1</v>
      </c>
      <c r="I897" s="97" t="s">
        <v>2110</v>
      </c>
      <c r="J897" s="128">
        <v>1</v>
      </c>
      <c r="K897" s="97" t="s">
        <v>2111</v>
      </c>
      <c r="L897" s="133" t="s">
        <v>1125</v>
      </c>
      <c r="M897" s="97" t="s">
        <v>2112</v>
      </c>
      <c r="N897" s="133" t="s">
        <v>1125</v>
      </c>
    </row>
    <row r="898" spans="1:14" ht="18" x14ac:dyDescent="0.25">
      <c r="A898" s="100" t="s">
        <v>2113</v>
      </c>
      <c r="B898" s="116" t="s">
        <v>2114</v>
      </c>
      <c r="C898" s="100" t="s">
        <v>2115</v>
      </c>
      <c r="D898" s="116" t="s">
        <v>2116</v>
      </c>
      <c r="E898" s="100" t="s">
        <v>2117</v>
      </c>
      <c r="F898" s="130">
        <v>25</v>
      </c>
      <c r="G898" s="100" t="s">
        <v>2117</v>
      </c>
      <c r="H898" s="130">
        <v>7</v>
      </c>
      <c r="I898" s="100" t="s">
        <v>2118</v>
      </c>
      <c r="J898" s="130">
        <v>7</v>
      </c>
      <c r="K898" s="100" t="s">
        <v>2119</v>
      </c>
      <c r="L898" s="130">
        <v>1</v>
      </c>
      <c r="M898" s="100" t="s">
        <v>2120</v>
      </c>
      <c r="N898" s="132" t="s">
        <v>1125</v>
      </c>
    </row>
    <row r="899" spans="1:14" x14ac:dyDescent="0.25">
      <c r="A899" s="97" t="s">
        <v>2121</v>
      </c>
      <c r="B899" s="114" t="s">
        <v>2122</v>
      </c>
      <c r="C899" s="115">
        <v>0.6</v>
      </c>
      <c r="D899" s="114" t="s">
        <v>2123</v>
      </c>
      <c r="E899" s="97" t="s">
        <v>2124</v>
      </c>
      <c r="F899" s="128">
        <v>192</v>
      </c>
      <c r="G899" s="97" t="s">
        <v>2124</v>
      </c>
      <c r="H899" s="128">
        <v>52</v>
      </c>
      <c r="I899" s="97" t="s">
        <v>2125</v>
      </c>
      <c r="J899" s="128">
        <v>60</v>
      </c>
      <c r="K899" s="97" t="s">
        <v>2126</v>
      </c>
      <c r="L899" s="128">
        <v>9</v>
      </c>
      <c r="M899" s="97" t="s">
        <v>2127</v>
      </c>
      <c r="N899" s="128">
        <v>7</v>
      </c>
    </row>
    <row r="900" spans="1:14" x14ac:dyDescent="0.25">
      <c r="A900" s="100" t="s">
        <v>2128</v>
      </c>
      <c r="B900" s="116" t="s">
        <v>2129</v>
      </c>
      <c r="C900" s="100" t="s">
        <v>2130</v>
      </c>
      <c r="D900" s="116" t="s">
        <v>2108</v>
      </c>
      <c r="E900" s="100" t="s">
        <v>2131</v>
      </c>
      <c r="F900" s="130">
        <v>12</v>
      </c>
      <c r="G900" s="100" t="s">
        <v>2131</v>
      </c>
      <c r="H900" s="130">
        <v>3</v>
      </c>
      <c r="I900" s="100" t="s">
        <v>2132</v>
      </c>
      <c r="J900" s="130">
        <v>4</v>
      </c>
      <c r="K900" s="100" t="s">
        <v>2133</v>
      </c>
      <c r="L900" s="132" t="s">
        <v>1125</v>
      </c>
      <c r="M900" s="100" t="s">
        <v>1364</v>
      </c>
      <c r="N900" s="132" t="s">
        <v>1125</v>
      </c>
    </row>
    <row r="901" spans="1:14" x14ac:dyDescent="0.25">
      <c r="A901" s="97" t="s">
        <v>2134</v>
      </c>
      <c r="B901" s="114" t="s">
        <v>2135</v>
      </c>
      <c r="C901" s="115">
        <v>0.3</v>
      </c>
      <c r="D901" s="114" t="s">
        <v>2136</v>
      </c>
      <c r="E901" s="97" t="s">
        <v>2137</v>
      </c>
      <c r="F901" s="128">
        <v>99</v>
      </c>
      <c r="G901" s="97" t="s">
        <v>2137</v>
      </c>
      <c r="H901" s="128">
        <v>27</v>
      </c>
      <c r="I901" s="97" t="s">
        <v>2138</v>
      </c>
      <c r="J901" s="128">
        <v>30</v>
      </c>
      <c r="K901" s="97" t="s">
        <v>2139</v>
      </c>
      <c r="L901" s="128">
        <v>5</v>
      </c>
      <c r="M901" s="97" t="s">
        <v>2140</v>
      </c>
      <c r="N901" s="128">
        <v>4</v>
      </c>
    </row>
    <row r="902" spans="1:14" x14ac:dyDescent="0.25">
      <c r="A902" s="100" t="s">
        <v>2141</v>
      </c>
      <c r="B902" s="116" t="s">
        <v>2142</v>
      </c>
      <c r="C902" s="120">
        <v>0.6</v>
      </c>
      <c r="D902" s="141">
        <v>0.2</v>
      </c>
      <c r="E902" s="100" t="s">
        <v>2143</v>
      </c>
      <c r="F902" s="130">
        <v>124</v>
      </c>
      <c r="G902" s="100" t="s">
        <v>2143</v>
      </c>
      <c r="H902" s="130">
        <v>34</v>
      </c>
      <c r="I902" s="100" t="s">
        <v>1265</v>
      </c>
      <c r="J902" s="130">
        <v>38</v>
      </c>
      <c r="K902" s="100" t="s">
        <v>2144</v>
      </c>
      <c r="L902" s="130">
        <v>6</v>
      </c>
      <c r="M902" s="100" t="s">
        <v>2145</v>
      </c>
      <c r="N902" s="130">
        <v>5</v>
      </c>
    </row>
    <row r="903" spans="1:14" x14ac:dyDescent="0.25">
      <c r="A903" s="97" t="s">
        <v>2146</v>
      </c>
      <c r="B903" s="114" t="s">
        <v>2147</v>
      </c>
      <c r="C903" s="115">
        <v>9.8000000000000007</v>
      </c>
      <c r="D903" s="140">
        <v>0.35</v>
      </c>
      <c r="E903" s="97" t="s">
        <v>2148</v>
      </c>
      <c r="F903" s="129">
        <v>3970</v>
      </c>
      <c r="G903" s="97" t="s">
        <v>2149</v>
      </c>
      <c r="H903" s="129">
        <v>1240</v>
      </c>
      <c r="I903" s="97" t="s">
        <v>2150</v>
      </c>
      <c r="J903" s="129">
        <v>2960</v>
      </c>
      <c r="K903" s="97" t="s">
        <v>2151</v>
      </c>
      <c r="L903" s="128">
        <v>467</v>
      </c>
      <c r="M903" s="97" t="s">
        <v>2152</v>
      </c>
      <c r="N903" s="128">
        <v>178</v>
      </c>
    </row>
    <row r="904" spans="1:14" ht="18" x14ac:dyDescent="0.25">
      <c r="A904" s="100" t="s">
        <v>2153</v>
      </c>
      <c r="B904" s="116" t="s">
        <v>2154</v>
      </c>
      <c r="C904" s="120">
        <v>0.4</v>
      </c>
      <c r="D904" s="141">
        <v>0.19</v>
      </c>
      <c r="E904" s="100" t="s">
        <v>2155</v>
      </c>
      <c r="F904" s="130">
        <v>86</v>
      </c>
      <c r="G904" s="100" t="s">
        <v>2155</v>
      </c>
      <c r="H904" s="130">
        <v>23</v>
      </c>
      <c r="I904" s="100" t="s">
        <v>2156</v>
      </c>
      <c r="J904" s="130">
        <v>26</v>
      </c>
      <c r="K904" s="100" t="s">
        <v>2157</v>
      </c>
      <c r="L904" s="130">
        <v>4</v>
      </c>
      <c r="M904" s="100" t="s">
        <v>2158</v>
      </c>
      <c r="N904" s="130">
        <v>3</v>
      </c>
    </row>
    <row r="905" spans="1:14" ht="18" x14ac:dyDescent="0.25">
      <c r="A905" s="114" t="s">
        <v>2159</v>
      </c>
      <c r="B905" s="114" t="s">
        <v>2160</v>
      </c>
      <c r="C905" s="108">
        <v>67</v>
      </c>
      <c r="D905" s="140">
        <v>0.57999999999999996</v>
      </c>
      <c r="E905" s="97" t="s">
        <v>2161</v>
      </c>
      <c r="F905" s="129">
        <v>7940</v>
      </c>
      <c r="G905" s="97" t="s">
        <v>2162</v>
      </c>
      <c r="H905" s="129">
        <v>6490</v>
      </c>
      <c r="I905" s="97" t="s">
        <v>2163</v>
      </c>
      <c r="J905" s="129">
        <v>8140</v>
      </c>
      <c r="K905" s="97" t="s">
        <v>2164</v>
      </c>
      <c r="L905" s="129">
        <v>6960</v>
      </c>
      <c r="M905" s="97" t="s">
        <v>2165</v>
      </c>
      <c r="N905" s="128">
        <v>4380</v>
      </c>
    </row>
    <row r="906" spans="1:14" ht="18" x14ac:dyDescent="0.25">
      <c r="A906" s="100" t="s">
        <v>2166</v>
      </c>
      <c r="B906" s="116" t="s">
        <v>2167</v>
      </c>
      <c r="C906" s="100" t="s">
        <v>2168</v>
      </c>
      <c r="D906" s="141">
        <v>0.11</v>
      </c>
      <c r="E906" s="100" t="s">
        <v>2169</v>
      </c>
      <c r="F906" s="130">
        <v>48</v>
      </c>
      <c r="G906" s="100" t="s">
        <v>2169</v>
      </c>
      <c r="H906" s="130">
        <v>13</v>
      </c>
      <c r="I906" s="100" t="s">
        <v>2170</v>
      </c>
      <c r="J906" s="130">
        <v>14</v>
      </c>
      <c r="K906" s="100" t="s">
        <v>2171</v>
      </c>
      <c r="L906" s="130">
        <v>2</v>
      </c>
      <c r="M906" s="100" t="s">
        <v>2172</v>
      </c>
      <c r="N906" s="130">
        <v>2</v>
      </c>
    </row>
    <row r="907" spans="1:14" ht="18" x14ac:dyDescent="0.25">
      <c r="A907" s="97" t="s">
        <v>2173</v>
      </c>
      <c r="B907" s="114" t="s">
        <v>2174</v>
      </c>
      <c r="C907" s="97" t="s">
        <v>2175</v>
      </c>
      <c r="D907" s="140">
        <v>0.19</v>
      </c>
      <c r="E907" s="97" t="s">
        <v>2176</v>
      </c>
      <c r="F907" s="128">
        <v>63</v>
      </c>
      <c r="G907" s="97" t="s">
        <v>2176</v>
      </c>
      <c r="H907" s="128">
        <v>17</v>
      </c>
      <c r="I907" s="97" t="s">
        <v>2177</v>
      </c>
      <c r="J907" s="128">
        <v>19</v>
      </c>
      <c r="K907" s="97" t="s">
        <v>2158</v>
      </c>
      <c r="L907" s="128">
        <v>3</v>
      </c>
      <c r="M907" s="97" t="s">
        <v>2178</v>
      </c>
      <c r="N907" s="128">
        <v>2</v>
      </c>
    </row>
    <row r="908" spans="1:14" ht="18" x14ac:dyDescent="0.25">
      <c r="A908" s="100" t="s">
        <v>2179</v>
      </c>
      <c r="B908" s="116" t="s">
        <v>2180</v>
      </c>
      <c r="C908" s="120">
        <v>0.3</v>
      </c>
      <c r="D908" s="141">
        <v>0.16</v>
      </c>
      <c r="E908" s="100" t="s">
        <v>2181</v>
      </c>
      <c r="F908" s="130">
        <v>60</v>
      </c>
      <c r="G908" s="100" t="s">
        <v>2181</v>
      </c>
      <c r="H908" s="130">
        <v>16</v>
      </c>
      <c r="I908" s="100" t="s">
        <v>2182</v>
      </c>
      <c r="J908" s="130">
        <v>18</v>
      </c>
      <c r="K908" s="100" t="s">
        <v>2183</v>
      </c>
      <c r="L908" s="130">
        <v>3</v>
      </c>
      <c r="M908" s="100" t="s">
        <v>1287</v>
      </c>
      <c r="N908" s="130">
        <v>2</v>
      </c>
    </row>
    <row r="909" spans="1:14" ht="18" x14ac:dyDescent="0.25">
      <c r="A909" s="97" t="s">
        <v>2184</v>
      </c>
      <c r="B909" s="114" t="s">
        <v>2185</v>
      </c>
      <c r="C909" s="97" t="s">
        <v>2186</v>
      </c>
      <c r="D909" s="140">
        <v>0.03</v>
      </c>
      <c r="E909" s="97" t="s">
        <v>2187</v>
      </c>
      <c r="F909" s="128">
        <v>2</v>
      </c>
      <c r="G909" s="97" t="s">
        <v>2187</v>
      </c>
      <c r="H909" s="133" t="s">
        <v>1125</v>
      </c>
      <c r="I909" s="97" t="s">
        <v>2188</v>
      </c>
      <c r="J909" s="133" t="s">
        <v>1125</v>
      </c>
      <c r="K909" s="97" t="s">
        <v>2189</v>
      </c>
      <c r="L909" s="133" t="s">
        <v>1125</v>
      </c>
      <c r="M909" s="97" t="s">
        <v>2190</v>
      </c>
      <c r="N909" s="133" t="s">
        <v>1125</v>
      </c>
    </row>
    <row r="910" spans="1:14" ht="18" x14ac:dyDescent="0.25">
      <c r="A910" s="100" t="s">
        <v>2191</v>
      </c>
      <c r="B910" s="116" t="s">
        <v>2192</v>
      </c>
      <c r="C910" s="100" t="s">
        <v>1292</v>
      </c>
      <c r="D910" s="141">
        <v>0.03</v>
      </c>
      <c r="E910" s="100" t="s">
        <v>2193</v>
      </c>
      <c r="F910" s="132" t="s">
        <v>1125</v>
      </c>
      <c r="G910" s="100" t="s">
        <v>2193</v>
      </c>
      <c r="H910" s="132" t="s">
        <v>1125</v>
      </c>
      <c r="I910" s="100" t="s">
        <v>2194</v>
      </c>
      <c r="J910" s="132" t="s">
        <v>1125</v>
      </c>
      <c r="K910" s="100" t="s">
        <v>2195</v>
      </c>
      <c r="L910" s="132" t="s">
        <v>1125</v>
      </c>
      <c r="M910" s="100" t="s">
        <v>2196</v>
      </c>
      <c r="N910" s="132" t="s">
        <v>1125</v>
      </c>
    </row>
    <row r="911" spans="1:14" x14ac:dyDescent="0.25">
      <c r="A911" s="97" t="s">
        <v>2197</v>
      </c>
      <c r="B911" s="114" t="s">
        <v>2198</v>
      </c>
      <c r="C911" s="97" t="s">
        <v>2199</v>
      </c>
      <c r="D911" s="158">
        <v>4.0000000000000001E-3</v>
      </c>
      <c r="E911" s="97" t="s">
        <v>2200</v>
      </c>
      <c r="F911" s="133" t="s">
        <v>1125</v>
      </c>
      <c r="G911" s="97" t="s">
        <v>2200</v>
      </c>
      <c r="H911" s="133" t="s">
        <v>1125</v>
      </c>
      <c r="I911" s="97" t="s">
        <v>2201</v>
      </c>
      <c r="J911" s="133" t="s">
        <v>1125</v>
      </c>
      <c r="K911" s="97" t="s">
        <v>2202</v>
      </c>
      <c r="L911" s="133" t="s">
        <v>1125</v>
      </c>
      <c r="M911" s="97" t="s">
        <v>2203</v>
      </c>
      <c r="N911" s="133" t="s">
        <v>1125</v>
      </c>
    </row>
    <row r="912" spans="1:14" x14ac:dyDescent="0.25">
      <c r="A912" s="100" t="s">
        <v>2204</v>
      </c>
      <c r="B912" s="116" t="s">
        <v>2205</v>
      </c>
      <c r="C912" s="100" t="s">
        <v>2206</v>
      </c>
      <c r="D912" s="141">
        <v>0.02</v>
      </c>
      <c r="E912" s="100" t="s">
        <v>2207</v>
      </c>
      <c r="F912" s="130">
        <v>3</v>
      </c>
      <c r="G912" s="100" t="s">
        <v>2207</v>
      </c>
      <c r="H912" s="132" t="s">
        <v>1125</v>
      </c>
      <c r="I912" s="100" t="s">
        <v>2208</v>
      </c>
      <c r="J912" s="132" t="s">
        <v>1125</v>
      </c>
      <c r="K912" s="100" t="s">
        <v>2209</v>
      </c>
      <c r="L912" s="132" t="s">
        <v>1125</v>
      </c>
      <c r="M912" s="100" t="s">
        <v>2210</v>
      </c>
      <c r="N912" s="132" t="s">
        <v>1125</v>
      </c>
    </row>
    <row r="913" spans="1:14" x14ac:dyDescent="0.25">
      <c r="A913" s="97" t="s">
        <v>2211</v>
      </c>
      <c r="B913" s="114" t="s">
        <v>2212</v>
      </c>
      <c r="C913" s="97" t="s">
        <v>2213</v>
      </c>
      <c r="D913" s="140">
        <v>0.04</v>
      </c>
      <c r="E913" s="97" t="s">
        <v>2214</v>
      </c>
      <c r="F913" s="128">
        <v>11</v>
      </c>
      <c r="G913" s="97" t="s">
        <v>2214</v>
      </c>
      <c r="H913" s="128">
        <v>3</v>
      </c>
      <c r="I913" s="97" t="s">
        <v>2215</v>
      </c>
      <c r="J913" s="128">
        <v>3</v>
      </c>
      <c r="K913" s="97" t="s">
        <v>1975</v>
      </c>
      <c r="L913" s="133" t="s">
        <v>1125</v>
      </c>
      <c r="M913" s="97" t="s">
        <v>2216</v>
      </c>
      <c r="N913" s="133" t="s">
        <v>1125</v>
      </c>
    </row>
    <row r="914" spans="1:14" x14ac:dyDescent="0.25">
      <c r="A914" s="100" t="s">
        <v>2217</v>
      </c>
      <c r="B914" s="116" t="s">
        <v>2218</v>
      </c>
      <c r="C914" s="120">
        <v>0.3</v>
      </c>
      <c r="D914" s="141">
        <v>0.1</v>
      </c>
      <c r="E914" s="100" t="s">
        <v>2219</v>
      </c>
      <c r="F914" s="130">
        <v>73</v>
      </c>
      <c r="G914" s="100" t="s">
        <v>2219</v>
      </c>
      <c r="H914" s="130">
        <v>20</v>
      </c>
      <c r="I914" s="100" t="s">
        <v>2220</v>
      </c>
      <c r="J914" s="130">
        <v>22</v>
      </c>
      <c r="K914" s="100" t="s">
        <v>2221</v>
      </c>
      <c r="L914" s="130">
        <v>3</v>
      </c>
      <c r="M914" s="100" t="s">
        <v>2222</v>
      </c>
      <c r="N914" s="130">
        <v>3</v>
      </c>
    </row>
    <row r="915" spans="1:14" ht="18" x14ac:dyDescent="0.25">
      <c r="A915" s="97" t="s">
        <v>2223</v>
      </c>
      <c r="B915" s="114" t="s">
        <v>2224</v>
      </c>
      <c r="C915" s="108">
        <v>26</v>
      </c>
      <c r="D915" s="114" t="s">
        <v>2225</v>
      </c>
      <c r="E915" s="97" t="s">
        <v>2226</v>
      </c>
      <c r="F915" s="129">
        <v>9910</v>
      </c>
      <c r="G915" s="97" t="s">
        <v>2227</v>
      </c>
      <c r="H915" s="129">
        <v>4920</v>
      </c>
      <c r="I915" s="97" t="s">
        <v>2228</v>
      </c>
      <c r="J915" s="129">
        <v>9320</v>
      </c>
      <c r="K915" s="97" t="s">
        <v>2229</v>
      </c>
      <c r="L915" s="129">
        <v>4460</v>
      </c>
      <c r="M915" s="97" t="s">
        <v>2230</v>
      </c>
      <c r="N915" s="128">
        <v>1360</v>
      </c>
    </row>
    <row r="916" spans="1:14" ht="18" x14ac:dyDescent="0.25">
      <c r="A916" s="116" t="s">
        <v>2231</v>
      </c>
      <c r="B916" s="116" t="s">
        <v>2232</v>
      </c>
      <c r="C916" s="111">
        <v>26</v>
      </c>
      <c r="D916" s="116" t="s">
        <v>2233</v>
      </c>
      <c r="E916" s="100" t="s">
        <v>2234</v>
      </c>
      <c r="F916" s="131">
        <v>9050</v>
      </c>
      <c r="G916" s="100" t="s">
        <v>2235</v>
      </c>
      <c r="H916" s="131">
        <v>4490</v>
      </c>
      <c r="I916" s="100" t="s">
        <v>1466</v>
      </c>
      <c r="J916" s="131">
        <v>8520</v>
      </c>
      <c r="K916" s="100" t="s">
        <v>2236</v>
      </c>
      <c r="L916" s="131">
        <v>4080</v>
      </c>
      <c r="M916" s="100" t="s">
        <v>2237</v>
      </c>
      <c r="N916" s="130">
        <v>1250</v>
      </c>
    </row>
    <row r="917" spans="1:14" ht="18" x14ac:dyDescent="0.25">
      <c r="A917" s="117" t="s">
        <v>2238</v>
      </c>
      <c r="B917" s="117" t="s">
        <v>2239</v>
      </c>
      <c r="C917" s="146">
        <v>26</v>
      </c>
      <c r="D917" s="117" t="s">
        <v>2240</v>
      </c>
      <c r="E917" s="103" t="s">
        <v>2241</v>
      </c>
      <c r="F917" s="147">
        <v>7320</v>
      </c>
      <c r="G917" s="103" t="s">
        <v>2242</v>
      </c>
      <c r="H917" s="147">
        <v>3630</v>
      </c>
      <c r="I917" s="103" t="s">
        <v>931</v>
      </c>
      <c r="J917" s="147">
        <v>6880</v>
      </c>
      <c r="K917" s="103" t="s">
        <v>2150</v>
      </c>
      <c r="L917" s="147">
        <v>3300</v>
      </c>
      <c r="M917" s="103" t="s">
        <v>2243</v>
      </c>
      <c r="N917" s="134">
        <v>1010</v>
      </c>
    </row>
    <row r="918" spans="1:14" x14ac:dyDescent="0.25">
      <c r="A918"/>
      <c r="B918"/>
      <c r="C918"/>
      <c r="D918"/>
      <c r="E918"/>
    </row>
    <row r="919" spans="1:14" x14ac:dyDescent="0.25">
      <c r="A919" s="161"/>
      <c r="B919" s="162" t="s">
        <v>2244</v>
      </c>
      <c r="C919" s="162" t="s">
        <v>2245</v>
      </c>
      <c r="D919" s="42" t="s">
        <v>2246</v>
      </c>
      <c r="E919"/>
    </row>
    <row r="920" spans="1:14" x14ac:dyDescent="0.25">
      <c r="A920" t="s">
        <v>2247</v>
      </c>
      <c r="B920" s="163">
        <v>1</v>
      </c>
      <c r="C920" s="163">
        <v>1</v>
      </c>
      <c r="D920" t="s">
        <v>2248</v>
      </c>
      <c r="E920"/>
    </row>
    <row r="921" spans="1:14" x14ac:dyDescent="0.25">
      <c r="A921" t="s">
        <v>2249</v>
      </c>
      <c r="B921" s="163">
        <v>16.2</v>
      </c>
      <c r="C921" s="163">
        <v>5</v>
      </c>
      <c r="D921" t="s">
        <v>2250</v>
      </c>
      <c r="E921"/>
    </row>
    <row r="922" spans="1:14" x14ac:dyDescent="0.25">
      <c r="A922" t="s">
        <v>512</v>
      </c>
      <c r="B922" s="163">
        <v>5.6</v>
      </c>
      <c r="C922" s="163">
        <v>1.8</v>
      </c>
      <c r="D922" t="s">
        <v>2251</v>
      </c>
      <c r="E922"/>
    </row>
    <row r="923" spans="1:14" x14ac:dyDescent="0.25">
      <c r="A923" t="s">
        <v>2252</v>
      </c>
      <c r="B923" s="163">
        <v>-2.4</v>
      </c>
      <c r="C923" s="163">
        <v>-8.1999999999999993</v>
      </c>
      <c r="D923" t="s">
        <v>2253</v>
      </c>
      <c r="E923"/>
    </row>
    <row r="924" spans="1:14" x14ac:dyDescent="0.25">
      <c r="A924" t="s">
        <v>2254</v>
      </c>
      <c r="B924" s="163">
        <v>0</v>
      </c>
      <c r="C924" s="163">
        <v>0</v>
      </c>
      <c r="D924" t="s">
        <v>2255</v>
      </c>
      <c r="E924"/>
    </row>
    <row r="925" spans="1:14" x14ac:dyDescent="0.25">
      <c r="A925" t="s">
        <v>2256</v>
      </c>
      <c r="B925" s="163">
        <v>0</v>
      </c>
      <c r="C925" s="163">
        <v>0</v>
      </c>
      <c r="D925" t="s">
        <v>2255</v>
      </c>
      <c r="E925"/>
    </row>
    <row r="926" spans="1:14" x14ac:dyDescent="0.25">
      <c r="A926" t="s">
        <v>2257</v>
      </c>
      <c r="B926" s="163">
        <v>0</v>
      </c>
      <c r="C926" s="163">
        <v>0</v>
      </c>
      <c r="D926" t="s">
        <v>2258</v>
      </c>
      <c r="E926"/>
    </row>
    <row r="927" spans="1:14" x14ac:dyDescent="0.25">
      <c r="A927" t="s">
        <v>2259</v>
      </c>
      <c r="B927" s="163">
        <v>1200</v>
      </c>
      <c r="C927" s="163">
        <v>345</v>
      </c>
      <c r="D927" t="s">
        <v>2260</v>
      </c>
      <c r="E927"/>
    </row>
    <row r="928" spans="1:14" x14ac:dyDescent="0.25">
      <c r="A928" t="s">
        <v>2261</v>
      </c>
      <c r="B928" s="163">
        <v>-160</v>
      </c>
      <c r="C928" s="163">
        <v>-46</v>
      </c>
      <c r="D928" t="s">
        <v>2262</v>
      </c>
      <c r="E928"/>
    </row>
    <row r="929" spans="1:5" x14ac:dyDescent="0.25">
      <c r="A929" t="s">
        <v>2263</v>
      </c>
      <c r="B929" s="163">
        <v>84</v>
      </c>
      <c r="C929" s="163">
        <v>28</v>
      </c>
      <c r="D929" t="s">
        <v>2264</v>
      </c>
      <c r="E929"/>
    </row>
    <row r="930" spans="1:5" x14ac:dyDescent="0.25">
      <c r="A930" t="s">
        <v>2265</v>
      </c>
      <c r="B930" s="163">
        <v>264</v>
      </c>
      <c r="C930" s="163">
        <v>265</v>
      </c>
      <c r="D930" t="s">
        <v>2266</v>
      </c>
      <c r="E930"/>
    </row>
    <row r="931" spans="1:5" x14ac:dyDescent="0.25">
      <c r="A931" t="s">
        <v>2267</v>
      </c>
      <c r="B931" s="163">
        <v>1</v>
      </c>
      <c r="C931" s="163">
        <v>1</v>
      </c>
      <c r="D931" t="s">
        <v>2268</v>
      </c>
      <c r="E931"/>
    </row>
    <row r="932" spans="1:5" x14ac:dyDescent="0.25">
      <c r="A932"/>
      <c r="B932"/>
      <c r="C932"/>
      <c r="D932" t="s">
        <v>2269</v>
      </c>
      <c r="E932"/>
    </row>
    <row r="933" spans="1:5" x14ac:dyDescent="0.25">
      <c r="A933"/>
      <c r="B933"/>
      <c r="C933"/>
      <c r="D933" t="s">
        <v>2270</v>
      </c>
      <c r="E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O37"/>
  <sheetViews>
    <sheetView topLeftCell="A37" workbookViewId="0">
      <selection activeCell="K40" sqref="K40"/>
    </sheetView>
  </sheetViews>
  <sheetFormatPr defaultColWidth="10.85546875" defaultRowHeight="15" x14ac:dyDescent="0.25"/>
  <sheetData>
    <row r="1" spans="1:15" x14ac:dyDescent="0.25">
      <c r="A1" s="357" t="s">
        <v>3432</v>
      </c>
      <c r="K1" s="357" t="s">
        <v>3440</v>
      </c>
    </row>
    <row r="2" spans="1:15" x14ac:dyDescent="0.25">
      <c r="A2" t="s">
        <v>3433</v>
      </c>
      <c r="B2" t="s">
        <v>3434</v>
      </c>
      <c r="K2" t="s">
        <v>3433</v>
      </c>
      <c r="L2" t="s">
        <v>3442</v>
      </c>
    </row>
    <row r="4" spans="1:15" x14ac:dyDescent="0.25">
      <c r="C4" t="s">
        <v>3437</v>
      </c>
      <c r="L4" t="s">
        <v>3437</v>
      </c>
    </row>
    <row r="5" spans="1:15" x14ac:dyDescent="0.25">
      <c r="B5" t="s">
        <v>3435</v>
      </c>
      <c r="C5" t="s">
        <v>3436</v>
      </c>
      <c r="D5" t="s">
        <v>3439</v>
      </c>
      <c r="E5" t="s">
        <v>3438</v>
      </c>
      <c r="K5" t="s">
        <v>3435</v>
      </c>
      <c r="L5" t="s">
        <v>3436</v>
      </c>
      <c r="M5" t="s">
        <v>3441</v>
      </c>
    </row>
    <row r="6" spans="1:15" x14ac:dyDescent="0.25">
      <c r="B6">
        <v>2030</v>
      </c>
      <c r="C6">
        <v>991</v>
      </c>
      <c r="D6" s="356">
        <f>C6-210</f>
        <v>781</v>
      </c>
      <c r="E6" s="356">
        <f>D6-137</f>
        <v>644</v>
      </c>
      <c r="K6">
        <v>2050</v>
      </c>
      <c r="L6">
        <v>587.81441299999994</v>
      </c>
      <c r="M6" s="355">
        <f>L6*0.5</f>
        <v>293.90720649999997</v>
      </c>
    </row>
    <row r="7" spans="1:15" x14ac:dyDescent="0.25">
      <c r="D7" s="354">
        <f>1-D6/$C6</f>
        <v>0.21190716448032287</v>
      </c>
      <c r="E7" s="354">
        <f>1-E6/$C6</f>
        <v>0.35015136226034305</v>
      </c>
      <c r="M7" s="354">
        <f t="shared" ref="M7" si="0">1-M6/$L6</f>
        <v>0.5</v>
      </c>
      <c r="N7" s="354"/>
    </row>
    <row r="10" spans="1:15" x14ac:dyDescent="0.25">
      <c r="K10" s="359" t="s">
        <v>3481</v>
      </c>
      <c r="L10" s="360"/>
      <c r="M10" s="360"/>
      <c r="N10" s="360"/>
      <c r="O10" s="360"/>
    </row>
    <row r="11" spans="1:15" x14ac:dyDescent="0.25">
      <c r="K11" t="s">
        <v>3482</v>
      </c>
    </row>
    <row r="12" spans="1:15" x14ac:dyDescent="0.25">
      <c r="K12" s="41" t="s">
        <v>3483</v>
      </c>
    </row>
    <row r="13" spans="1:15" x14ac:dyDescent="0.25">
      <c r="K13" s="361"/>
    </row>
    <row r="14" spans="1:15" x14ac:dyDescent="0.25">
      <c r="K14" t="s">
        <v>3484</v>
      </c>
    </row>
    <row r="16" spans="1:15" x14ac:dyDescent="0.25">
      <c r="K16" t="s">
        <v>3485</v>
      </c>
    </row>
    <row r="17" spans="11:13" x14ac:dyDescent="0.25">
      <c r="K17" t="s">
        <v>3486</v>
      </c>
    </row>
    <row r="18" spans="11:13" x14ac:dyDescent="0.25">
      <c r="K18" s="41" t="s">
        <v>3487</v>
      </c>
    </row>
    <row r="20" spans="11:13" x14ac:dyDescent="0.25">
      <c r="K20" t="s">
        <v>3488</v>
      </c>
    </row>
    <row r="21" spans="11:13" x14ac:dyDescent="0.25">
      <c r="K21" t="s">
        <v>3489</v>
      </c>
    </row>
    <row r="22" spans="11:13" x14ac:dyDescent="0.25">
      <c r="K22" t="s">
        <v>3490</v>
      </c>
    </row>
    <row r="24" spans="11:13" x14ac:dyDescent="0.25">
      <c r="K24" t="s">
        <v>3491</v>
      </c>
    </row>
    <row r="25" spans="11:13" x14ac:dyDescent="0.25">
      <c r="K25" s="39">
        <f>K32+SUM(K28:K29)</f>
        <v>-217889.59708222968</v>
      </c>
      <c r="L25" t="s">
        <v>3492</v>
      </c>
    </row>
    <row r="27" spans="11:13" x14ac:dyDescent="0.25">
      <c r="K27" t="s">
        <v>3493</v>
      </c>
    </row>
    <row r="28" spans="11:13" x14ac:dyDescent="0.25">
      <c r="K28" s="39">
        <v>-205442.14298388761</v>
      </c>
      <c r="L28" t="s">
        <v>3492</v>
      </c>
      <c r="M28" t="s">
        <v>3494</v>
      </c>
    </row>
    <row r="29" spans="11:13" x14ac:dyDescent="0.25">
      <c r="K29" s="39">
        <v>-12447.454098342074</v>
      </c>
      <c r="L29" t="s">
        <v>3492</v>
      </c>
      <c r="M29" t="s">
        <v>3495</v>
      </c>
    </row>
    <row r="31" spans="11:13" x14ac:dyDescent="0.25">
      <c r="K31" t="s">
        <v>3496</v>
      </c>
    </row>
    <row r="32" spans="11:13" x14ac:dyDescent="0.25">
      <c r="K32" s="39">
        <f>K33*1000</f>
        <v>0</v>
      </c>
      <c r="L32" t="s">
        <v>3492</v>
      </c>
    </row>
    <row r="33" spans="11:13" x14ac:dyDescent="0.25">
      <c r="K33" s="39">
        <f>L7</f>
        <v>0</v>
      </c>
      <c r="L33" t="s">
        <v>3497</v>
      </c>
    </row>
    <row r="35" spans="11:13" x14ac:dyDescent="0.25">
      <c r="K35" t="s">
        <v>3498</v>
      </c>
      <c r="L35" s="13">
        <v>0.5</v>
      </c>
    </row>
    <row r="37" spans="11:13" x14ac:dyDescent="0.25">
      <c r="K37" t="s">
        <v>3499</v>
      </c>
      <c r="L37" s="362">
        <f>K33*L35</f>
        <v>0</v>
      </c>
      <c r="M37" t="s">
        <v>3497</v>
      </c>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zoomScale="85" zoomScaleNormal="85" zoomScalePageLayoutView="85" workbookViewId="0">
      <selection activeCell="B160" sqref="B160"/>
    </sheetView>
  </sheetViews>
  <sheetFormatPr defaultColWidth="9.140625" defaultRowHeight="15" x14ac:dyDescent="0.25"/>
  <cols>
    <col min="1" max="1" width="79.5703125" customWidth="1"/>
    <col min="2" max="2" width="12.5703125" customWidth="1"/>
    <col min="3" max="3" width="17.42578125" customWidth="1"/>
    <col min="4" max="4" width="22" customWidth="1"/>
    <col min="5" max="5" width="19.42578125" customWidth="1"/>
    <col min="6" max="6" width="14.42578125" customWidth="1"/>
    <col min="7" max="7" width="26.140625" customWidth="1"/>
    <col min="8" max="8" width="26.5703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27" t="s">
        <v>11</v>
      </c>
      <c r="B1" s="427"/>
      <c r="C1" s="427"/>
      <c r="D1" s="427"/>
      <c r="E1" s="427"/>
    </row>
    <row r="2" spans="1:5" x14ac:dyDescent="0.25">
      <c r="A2" s="428" t="s">
        <v>160</v>
      </c>
      <c r="B2" s="428"/>
      <c r="C2" s="428"/>
      <c r="D2" s="428"/>
      <c r="E2" s="428"/>
    </row>
    <row r="19" spans="1:5" x14ac:dyDescent="0.25">
      <c r="A19" t="s">
        <v>161</v>
      </c>
    </row>
    <row r="20" spans="1:5" x14ac:dyDescent="0.25">
      <c r="A20">
        <v>155400</v>
      </c>
      <c r="B20" t="s">
        <v>162</v>
      </c>
    </row>
    <row r="21" spans="1:5" x14ac:dyDescent="0.25">
      <c r="A21" s="428" t="s">
        <v>163</v>
      </c>
      <c r="B21" s="428"/>
      <c r="C21" s="428"/>
      <c r="D21" s="428"/>
      <c r="E21" s="428"/>
    </row>
    <row r="38" spans="1:5" x14ac:dyDescent="0.25">
      <c r="A38" t="s">
        <v>161</v>
      </c>
    </row>
    <row r="39" spans="1:5" x14ac:dyDescent="0.25">
      <c r="A39">
        <v>100800</v>
      </c>
      <c r="B39" t="s">
        <v>162</v>
      </c>
    </row>
    <row r="40" spans="1:5" x14ac:dyDescent="0.25">
      <c r="A40" s="428" t="s">
        <v>164</v>
      </c>
      <c r="B40" s="428"/>
      <c r="C40" s="428"/>
      <c r="D40" s="428"/>
      <c r="E40" s="428"/>
    </row>
    <row r="57" spans="1:5" ht="15.75" thickBot="1" x14ac:dyDescent="0.3">
      <c r="A57" t="s">
        <v>161</v>
      </c>
    </row>
    <row r="58" spans="1:5" ht="15.75" thickBot="1" x14ac:dyDescent="0.3">
      <c r="A58" s="7">
        <v>194000</v>
      </c>
      <c r="B58" t="s">
        <v>165</v>
      </c>
    </row>
    <row r="60" spans="1:5" x14ac:dyDescent="0.25">
      <c r="A60" s="427" t="s">
        <v>166</v>
      </c>
      <c r="B60" s="427"/>
      <c r="C60" s="427"/>
      <c r="D60" s="427"/>
      <c r="E60" s="427"/>
    </row>
    <row r="85" spans="1:37" s="8" customFormat="1" x14ac:dyDescent="0.25">
      <c r="A85" t="s">
        <v>380</v>
      </c>
      <c r="B85">
        <v>55.1</v>
      </c>
      <c r="C85" t="s">
        <v>381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382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383</v>
      </c>
      <c r="B88" s="10">
        <f>(B86-B85)/B85</f>
        <v>1.0254083484573502</v>
      </c>
    </row>
    <row r="89" spans="1:37" x14ac:dyDescent="0.25">
      <c r="A89" s="427" t="s">
        <v>167</v>
      </c>
      <c r="B89" s="427"/>
      <c r="C89" s="427"/>
      <c r="D89" s="427"/>
      <c r="E89" s="427"/>
    </row>
    <row r="90" spans="1:37" x14ac:dyDescent="0.25">
      <c r="A90">
        <v>6.6290250000000004</v>
      </c>
      <c r="B90" t="s">
        <v>386</v>
      </c>
      <c r="E90" t="s">
        <v>391</v>
      </c>
    </row>
    <row r="91" spans="1:37" x14ac:dyDescent="0.25">
      <c r="A91">
        <f>1/A90</f>
        <v>0.15085174667466181</v>
      </c>
      <c r="B91" t="s">
        <v>387</v>
      </c>
      <c r="E91" t="s">
        <v>172</v>
      </c>
    </row>
    <row r="92" spans="1:37" x14ac:dyDescent="0.25">
      <c r="A92" s="11">
        <v>0.5</v>
      </c>
      <c r="B92" t="s">
        <v>388</v>
      </c>
      <c r="E92" t="s">
        <v>392</v>
      </c>
    </row>
    <row r="93" spans="1:37" x14ac:dyDescent="0.25">
      <c r="A93">
        <f>A92*A91</f>
        <v>7.5425873337330904E-2</v>
      </c>
      <c r="B93" t="s">
        <v>389</v>
      </c>
      <c r="E93" t="s">
        <v>172</v>
      </c>
    </row>
    <row r="94" spans="1:37" x14ac:dyDescent="0.25">
      <c r="A94">
        <f>1/A93</f>
        <v>13.258050000000001</v>
      </c>
      <c r="B94" t="s">
        <v>390</v>
      </c>
      <c r="E94" t="s">
        <v>172</v>
      </c>
      <c r="J94" s="11"/>
    </row>
    <row r="95" spans="1:37" ht="15.75" thickBot="1" x14ac:dyDescent="0.3">
      <c r="A95">
        <v>8.0274920000000005</v>
      </c>
      <c r="B95" t="s">
        <v>384</v>
      </c>
      <c r="E95" t="s">
        <v>393</v>
      </c>
      <c r="J95" s="11"/>
    </row>
    <row r="96" spans="1:37" ht="15.75" thickBot="1" x14ac:dyDescent="0.3">
      <c r="A96" s="12">
        <f>(A94-A95)/A95</f>
        <v>0.65158059329115492</v>
      </c>
      <c r="B96" t="s">
        <v>385</v>
      </c>
      <c r="C96" s="13"/>
      <c r="E96" t="s">
        <v>172</v>
      </c>
    </row>
    <row r="98" spans="1:5" x14ac:dyDescent="0.25">
      <c r="A98" s="427" t="s">
        <v>168</v>
      </c>
      <c r="B98" s="427"/>
      <c r="C98" s="427"/>
      <c r="D98" s="427"/>
      <c r="E98" s="427"/>
    </row>
    <row r="99" spans="1:5" x14ac:dyDescent="0.25">
      <c r="A99" s="13">
        <v>0.3</v>
      </c>
      <c r="B99" s="11" t="s">
        <v>395</v>
      </c>
    </row>
    <row r="100" spans="1:5" x14ac:dyDescent="0.25">
      <c r="A100">
        <v>63.5</v>
      </c>
      <c r="B100" t="s">
        <v>396</v>
      </c>
    </row>
    <row r="101" spans="1:5" x14ac:dyDescent="0.25">
      <c r="A101">
        <f>1/A100</f>
        <v>1.5748031496062992E-2</v>
      </c>
      <c r="B101" t="s">
        <v>394</v>
      </c>
    </row>
    <row r="102" spans="1:5" x14ac:dyDescent="0.25">
      <c r="A102" s="14">
        <f>A101*(1-A99)</f>
        <v>1.1023622047244094E-2</v>
      </c>
      <c r="B102" t="s">
        <v>397</v>
      </c>
    </row>
    <row r="103" spans="1:5" x14ac:dyDescent="0.25">
      <c r="A103" s="14">
        <f>1/A102</f>
        <v>90.714285714285722</v>
      </c>
      <c r="B103" t="s">
        <v>401</v>
      </c>
    </row>
    <row r="104" spans="1:5" x14ac:dyDescent="0.25">
      <c r="A104" s="13">
        <v>0.35</v>
      </c>
      <c r="B104" t="s">
        <v>398</v>
      </c>
    </row>
    <row r="105" spans="1:5" x14ac:dyDescent="0.25">
      <c r="A105">
        <f>A102*(1-A104)</f>
        <v>7.1653543307086615E-3</v>
      </c>
      <c r="B105" t="s">
        <v>399</v>
      </c>
    </row>
    <row r="106" spans="1:5" ht="15.75" thickBot="1" x14ac:dyDescent="0.3">
      <c r="A106">
        <f>1/A105</f>
        <v>139.56043956043956</v>
      </c>
      <c r="B106" t="s">
        <v>400</v>
      </c>
    </row>
    <row r="107" spans="1:5" ht="15.75" thickBot="1" x14ac:dyDescent="0.3">
      <c r="A107" s="12">
        <f>(A106-A103)/A103</f>
        <v>0.53846153846153832</v>
      </c>
      <c r="B107" t="s">
        <v>402</v>
      </c>
    </row>
    <row r="108" spans="1:5" x14ac:dyDescent="0.25">
      <c r="A108" s="15"/>
    </row>
    <row r="109" spans="1:5" x14ac:dyDescent="0.25">
      <c r="A109" s="427" t="s">
        <v>170</v>
      </c>
      <c r="B109" s="427"/>
      <c r="C109" s="427"/>
      <c r="D109" s="427"/>
      <c r="E109" s="427"/>
    </row>
    <row r="110" spans="1:5" ht="15.75" thickBot="1" x14ac:dyDescent="0.3"/>
    <row r="111" spans="1:5" ht="15.75" thickBot="1" x14ac:dyDescent="0.3">
      <c r="A111" s="12">
        <f>A122</f>
        <v>0.20481927710843381</v>
      </c>
      <c r="B111" t="s">
        <v>404</v>
      </c>
    </row>
    <row r="113" spans="1:12" x14ac:dyDescent="0.25">
      <c r="A113" s="427" t="s">
        <v>169</v>
      </c>
      <c r="B113" s="427"/>
      <c r="C113" s="427"/>
      <c r="D113" s="427"/>
      <c r="E113" s="427"/>
    </row>
    <row r="114" spans="1:12" x14ac:dyDescent="0.25">
      <c r="A114" s="13">
        <v>0.2</v>
      </c>
      <c r="B114" s="11" t="s">
        <v>395</v>
      </c>
    </row>
    <row r="115" spans="1:12" x14ac:dyDescent="0.25">
      <c r="A115">
        <v>1.95</v>
      </c>
      <c r="B115" t="s">
        <v>403</v>
      </c>
    </row>
    <row r="116" spans="1:12" x14ac:dyDescent="0.25">
      <c r="A116">
        <f>1/A115</f>
        <v>0.51282051282051289</v>
      </c>
      <c r="B116" t="s">
        <v>394</v>
      </c>
    </row>
    <row r="117" spans="1:12" x14ac:dyDescent="0.25">
      <c r="A117" s="14">
        <f>A116*(1-A114)</f>
        <v>0.41025641025641035</v>
      </c>
      <c r="B117" t="s">
        <v>397</v>
      </c>
    </row>
    <row r="118" spans="1:12" x14ac:dyDescent="0.25">
      <c r="A118" s="14">
        <f>1/A117</f>
        <v>2.4374999999999996</v>
      </c>
      <c r="B118" t="s">
        <v>401</v>
      </c>
    </row>
    <row r="119" spans="1:12" x14ac:dyDescent="0.25">
      <c r="A119" s="13">
        <v>0.17</v>
      </c>
      <c r="B119" t="s">
        <v>398</v>
      </c>
    </row>
    <row r="120" spans="1:12" x14ac:dyDescent="0.25">
      <c r="A120">
        <f>A117*(1-A119)</f>
        <v>0.34051282051282056</v>
      </c>
      <c r="B120" t="s">
        <v>399</v>
      </c>
    </row>
    <row r="121" spans="1:12" ht="15.75" thickBot="1" x14ac:dyDescent="0.3">
      <c r="A121">
        <f>1/A120</f>
        <v>2.9367469879518069</v>
      </c>
      <c r="B121" t="s">
        <v>400</v>
      </c>
    </row>
    <row r="122" spans="1:12" ht="15.75" thickBot="1" x14ac:dyDescent="0.3">
      <c r="A122" s="12">
        <f>(A121-A118)/A118</f>
        <v>0.20481927710843381</v>
      </c>
      <c r="B122" t="s">
        <v>402</v>
      </c>
    </row>
    <row r="124" spans="1:12" x14ac:dyDescent="0.25">
      <c r="A124" s="427" t="s">
        <v>405</v>
      </c>
      <c r="B124" s="427"/>
      <c r="C124" s="427"/>
      <c r="D124" s="427"/>
      <c r="E124" s="427"/>
      <c r="J124" s="16"/>
    </row>
    <row r="125" spans="1:12" x14ac:dyDescent="0.25">
      <c r="A125" s="17">
        <v>4.4824543659231753E-4</v>
      </c>
      <c r="B125" t="s">
        <v>407</v>
      </c>
      <c r="K125" s="11"/>
      <c r="L125" s="11"/>
    </row>
    <row r="126" spans="1:12" x14ac:dyDescent="0.25">
      <c r="A126">
        <v>1.27</v>
      </c>
      <c r="B126" t="s">
        <v>411</v>
      </c>
      <c r="F126" s="18"/>
      <c r="J126" s="1"/>
      <c r="K126" s="17"/>
      <c r="L126" s="17"/>
    </row>
    <row r="127" spans="1:12" x14ac:dyDescent="0.25">
      <c r="A127">
        <f>(1/CONVERT(A125/A126,"mi","km")*0.00105505585)</f>
        <v>1.857438352962903</v>
      </c>
      <c r="B127" t="s">
        <v>408</v>
      </c>
      <c r="K127" s="17"/>
      <c r="L127" s="17"/>
    </row>
    <row r="128" spans="1:12" x14ac:dyDescent="0.25">
      <c r="A128">
        <f>1/A127</f>
        <v>0.53837587578874124</v>
      </c>
      <c r="B128" t="s">
        <v>409</v>
      </c>
      <c r="F128" s="18"/>
      <c r="K128" s="13"/>
      <c r="L128" s="11"/>
    </row>
    <row r="129" spans="1:12" x14ac:dyDescent="0.25">
      <c r="A129">
        <v>1.07</v>
      </c>
      <c r="B129" t="s">
        <v>406</v>
      </c>
      <c r="F129" s="18"/>
      <c r="K129" s="13"/>
      <c r="L129" s="11"/>
    </row>
    <row r="130" spans="1:12" ht="15.75" thickBot="1" x14ac:dyDescent="0.3">
      <c r="A130">
        <f>1/A129</f>
        <v>0.93457943925233644</v>
      </c>
      <c r="B130" t="s">
        <v>410</v>
      </c>
      <c r="F130" s="18"/>
      <c r="K130" s="11"/>
      <c r="L130" s="11"/>
    </row>
    <row r="131" spans="1:12" ht="15.75" thickBot="1" x14ac:dyDescent="0.3">
      <c r="A131" s="12">
        <f>(A130-A128)/A128</f>
        <v>0.73592369435785332</v>
      </c>
      <c r="B131" t="s">
        <v>402</v>
      </c>
      <c r="F131" s="18"/>
    </row>
    <row r="133" spans="1:12" x14ac:dyDescent="0.25">
      <c r="A133" s="16"/>
      <c r="B133" s="11"/>
      <c r="C133" s="11"/>
    </row>
    <row r="134" spans="1:12" x14ac:dyDescent="0.25">
      <c r="A134" s="427" t="s">
        <v>103</v>
      </c>
      <c r="B134" s="427"/>
      <c r="C134" s="427"/>
      <c r="D134" s="427"/>
      <c r="E134" s="427"/>
    </row>
    <row r="135" spans="1:12" x14ac:dyDescent="0.25">
      <c r="A135" s="19" t="s">
        <v>423</v>
      </c>
      <c r="B135" s="20"/>
      <c r="C135" s="20"/>
      <c r="D135" s="20"/>
      <c r="E135" s="20"/>
      <c r="F135" s="20"/>
      <c r="G135" s="20"/>
    </row>
    <row r="136" spans="1:12" ht="15.75" x14ac:dyDescent="0.3">
      <c r="A136" s="21"/>
      <c r="B136" s="424" t="s">
        <v>424</v>
      </c>
      <c r="C136" s="425"/>
      <c r="D136" s="425"/>
      <c r="E136" s="426"/>
      <c r="F136" s="20"/>
      <c r="G136" s="20"/>
    </row>
    <row r="137" spans="1:12" ht="15.75" x14ac:dyDescent="0.3">
      <c r="A137" s="22"/>
      <c r="B137" s="424" t="s">
        <v>425</v>
      </c>
      <c r="C137" s="426"/>
      <c r="D137" s="424" t="s">
        <v>426</v>
      </c>
      <c r="E137" s="426"/>
      <c r="F137" s="20"/>
      <c r="G137" s="20"/>
    </row>
    <row r="138" spans="1:12" ht="15.75" x14ac:dyDescent="0.3">
      <c r="A138" s="23" t="s">
        <v>427</v>
      </c>
      <c r="B138" s="24" t="s">
        <v>428</v>
      </c>
      <c r="C138" s="24" t="s">
        <v>429</v>
      </c>
      <c r="D138" s="24" t="s">
        <v>428</v>
      </c>
      <c r="E138" s="24" t="s">
        <v>429</v>
      </c>
      <c r="F138" s="20"/>
      <c r="G138" s="25" t="s">
        <v>430</v>
      </c>
    </row>
    <row r="139" spans="1:12" x14ac:dyDescent="0.25">
      <c r="A139" s="26" t="s">
        <v>431</v>
      </c>
      <c r="B139" s="27">
        <v>95</v>
      </c>
      <c r="C139" s="28">
        <v>95</v>
      </c>
      <c r="D139" s="27">
        <v>50</v>
      </c>
      <c r="E139" s="28">
        <v>50</v>
      </c>
      <c r="F139" s="25" t="s">
        <v>128</v>
      </c>
      <c r="G139" s="20">
        <f>(C139-E139)/C139</f>
        <v>0.47368421052631576</v>
      </c>
    </row>
    <row r="140" spans="1:12" x14ac:dyDescent="0.25">
      <c r="A140" s="29" t="s">
        <v>432</v>
      </c>
      <c r="B140" s="30">
        <v>100</v>
      </c>
      <c r="C140" s="31">
        <v>100</v>
      </c>
      <c r="D140" s="30">
        <v>70</v>
      </c>
      <c r="E140" s="31">
        <v>70</v>
      </c>
      <c r="F140" s="25" t="s">
        <v>128</v>
      </c>
      <c r="G140" s="20">
        <f t="shared" ref="G140:G156" si="0">(C140-E140)/C140</f>
        <v>0.3</v>
      </c>
    </row>
    <row r="141" spans="1:12" x14ac:dyDescent="0.25">
      <c r="A141" s="29" t="s">
        <v>433</v>
      </c>
      <c r="B141" s="30">
        <v>95</v>
      </c>
      <c r="C141" s="31">
        <v>95</v>
      </c>
      <c r="D141" s="30">
        <v>50</v>
      </c>
      <c r="E141" s="31">
        <v>50</v>
      </c>
      <c r="F141" s="25" t="s">
        <v>128</v>
      </c>
      <c r="G141" s="20">
        <f t="shared" si="0"/>
        <v>0.47368421052631576</v>
      </c>
    </row>
    <row r="142" spans="1:12" x14ac:dyDescent="0.25">
      <c r="A142" s="29" t="s">
        <v>434</v>
      </c>
      <c r="B142" s="30">
        <v>105</v>
      </c>
      <c r="C142" s="31">
        <v>105</v>
      </c>
      <c r="D142" s="30">
        <v>110</v>
      </c>
      <c r="E142" s="31">
        <v>110</v>
      </c>
      <c r="F142" s="32" t="s">
        <v>450</v>
      </c>
      <c r="G142" s="20">
        <f t="shared" si="0"/>
        <v>-4.7619047619047616E-2</v>
      </c>
    </row>
    <row r="143" spans="1:12" x14ac:dyDescent="0.25">
      <c r="A143" s="29" t="s">
        <v>435</v>
      </c>
      <c r="B143" s="30">
        <v>80</v>
      </c>
      <c r="C143" s="31">
        <v>80</v>
      </c>
      <c r="D143" s="30">
        <v>35</v>
      </c>
      <c r="E143" s="31">
        <v>35</v>
      </c>
      <c r="F143" s="25" t="s">
        <v>128</v>
      </c>
      <c r="G143" s="20">
        <f t="shared" si="0"/>
        <v>0.5625</v>
      </c>
    </row>
    <row r="144" spans="1:12" x14ac:dyDescent="0.25">
      <c r="A144" s="29" t="s">
        <v>436</v>
      </c>
      <c r="B144" s="30">
        <v>70</v>
      </c>
      <c r="C144" s="31">
        <v>70</v>
      </c>
      <c r="D144" s="30">
        <v>50</v>
      </c>
      <c r="E144" s="31">
        <v>50</v>
      </c>
      <c r="F144" s="25" t="s">
        <v>128</v>
      </c>
      <c r="G144" s="20">
        <f t="shared" si="0"/>
        <v>0.2857142857142857</v>
      </c>
    </row>
    <row r="145" spans="1:9" x14ac:dyDescent="0.25">
      <c r="A145" s="29" t="s">
        <v>437</v>
      </c>
      <c r="B145" s="30">
        <v>90</v>
      </c>
      <c r="C145" s="31">
        <v>90</v>
      </c>
      <c r="D145" s="30">
        <v>80</v>
      </c>
      <c r="E145" s="31">
        <v>80</v>
      </c>
      <c r="F145" s="25" t="s">
        <v>438</v>
      </c>
      <c r="G145" s="20">
        <f t="shared" si="0"/>
        <v>0.1111111111111111</v>
      </c>
    </row>
    <row r="146" spans="1:9" x14ac:dyDescent="0.25">
      <c r="A146" s="29" t="s">
        <v>439</v>
      </c>
      <c r="B146" s="30">
        <v>100</v>
      </c>
      <c r="C146" s="31">
        <v>100</v>
      </c>
      <c r="D146" s="30">
        <v>90</v>
      </c>
      <c r="E146" s="31">
        <v>90</v>
      </c>
      <c r="F146" s="25" t="s">
        <v>128</v>
      </c>
      <c r="G146" s="20">
        <f t="shared" si="0"/>
        <v>0.1</v>
      </c>
    </row>
    <row r="147" spans="1:9" x14ac:dyDescent="0.25">
      <c r="A147" s="29" t="s">
        <v>440</v>
      </c>
      <c r="B147" s="30">
        <v>80</v>
      </c>
      <c r="C147" s="31">
        <v>80</v>
      </c>
      <c r="D147" s="30">
        <v>40</v>
      </c>
      <c r="E147" s="31">
        <v>40</v>
      </c>
      <c r="F147" s="25" t="s">
        <v>128</v>
      </c>
      <c r="G147" s="20">
        <f t="shared" si="0"/>
        <v>0.5</v>
      </c>
    </row>
    <row r="148" spans="1:9" x14ac:dyDescent="0.25">
      <c r="A148" s="29" t="s">
        <v>441</v>
      </c>
      <c r="B148" s="30">
        <v>80</v>
      </c>
      <c r="C148" s="31">
        <v>80</v>
      </c>
      <c r="D148" s="30">
        <v>50</v>
      </c>
      <c r="E148" s="31">
        <v>50</v>
      </c>
      <c r="F148" s="25" t="s">
        <v>128</v>
      </c>
      <c r="G148" s="20">
        <f t="shared" si="0"/>
        <v>0.375</v>
      </c>
    </row>
    <row r="149" spans="1:9" x14ac:dyDescent="0.25">
      <c r="A149" s="29" t="s">
        <v>442</v>
      </c>
      <c r="B149" s="30">
        <v>90</v>
      </c>
      <c r="C149" s="31">
        <v>90</v>
      </c>
      <c r="D149" s="30">
        <v>80</v>
      </c>
      <c r="E149" s="31">
        <v>80</v>
      </c>
      <c r="F149" s="25" t="s">
        <v>438</v>
      </c>
      <c r="G149" s="20">
        <f t="shared" si="0"/>
        <v>0.1111111111111111</v>
      </c>
    </row>
    <row r="150" spans="1:9" x14ac:dyDescent="0.25">
      <c r="A150" s="29" t="s">
        <v>443</v>
      </c>
      <c r="B150" s="30">
        <v>95</v>
      </c>
      <c r="C150" s="31">
        <v>95</v>
      </c>
      <c r="D150" s="30">
        <v>90</v>
      </c>
      <c r="E150" s="31">
        <v>90</v>
      </c>
      <c r="F150" s="32" t="s">
        <v>450</v>
      </c>
      <c r="G150" s="20">
        <f t="shared" si="0"/>
        <v>5.2631578947368418E-2</v>
      </c>
    </row>
    <row r="151" spans="1:9" x14ac:dyDescent="0.25">
      <c r="A151" s="29" t="s">
        <v>444</v>
      </c>
      <c r="B151" s="30">
        <v>95</v>
      </c>
      <c r="C151" s="31">
        <v>95</v>
      </c>
      <c r="D151" s="30">
        <v>90</v>
      </c>
      <c r="E151" s="31">
        <v>90</v>
      </c>
      <c r="F151" s="32" t="s">
        <v>450</v>
      </c>
      <c r="G151" s="20">
        <f t="shared" si="0"/>
        <v>5.2631578947368418E-2</v>
      </c>
    </row>
    <row r="152" spans="1:9" x14ac:dyDescent="0.25">
      <c r="A152" s="29" t="s">
        <v>445</v>
      </c>
      <c r="B152" s="30">
        <v>80</v>
      </c>
      <c r="C152" s="31">
        <v>50</v>
      </c>
      <c r="D152" s="30">
        <v>30</v>
      </c>
      <c r="E152" s="31">
        <v>30</v>
      </c>
      <c r="F152" s="25" t="s">
        <v>127</v>
      </c>
      <c r="G152" s="20">
        <f>(C152-E152)/C152</f>
        <v>0.4</v>
      </c>
    </row>
    <row r="153" spans="1:9" x14ac:dyDescent="0.25">
      <c r="A153" s="29" t="s">
        <v>446</v>
      </c>
      <c r="B153" s="30">
        <v>90</v>
      </c>
      <c r="C153" s="31">
        <v>90</v>
      </c>
      <c r="D153" s="30">
        <v>70</v>
      </c>
      <c r="E153" s="31">
        <v>70</v>
      </c>
      <c r="F153" s="25" t="s">
        <v>124</v>
      </c>
      <c r="G153" s="20">
        <f t="shared" si="0"/>
        <v>0.22222222222222221</v>
      </c>
    </row>
    <row r="154" spans="1:9" x14ac:dyDescent="0.25">
      <c r="A154" s="29" t="s">
        <v>447</v>
      </c>
      <c r="B154" s="30">
        <v>95</v>
      </c>
      <c r="C154" s="31">
        <v>90</v>
      </c>
      <c r="D154" s="30">
        <v>80</v>
      </c>
      <c r="E154" s="31">
        <v>80</v>
      </c>
      <c r="F154" s="32" t="s">
        <v>450</v>
      </c>
      <c r="G154" s="20">
        <f t="shared" si="0"/>
        <v>0.1111111111111111</v>
      </c>
      <c r="I154" s="33"/>
    </row>
    <row r="155" spans="1:9" x14ac:dyDescent="0.25">
      <c r="A155" s="29" t="s">
        <v>448</v>
      </c>
      <c r="B155" s="30">
        <v>80</v>
      </c>
      <c r="C155" s="31">
        <v>65</v>
      </c>
      <c r="D155" s="30">
        <v>60</v>
      </c>
      <c r="E155" s="31">
        <v>30</v>
      </c>
      <c r="F155" s="25" t="s">
        <v>125</v>
      </c>
      <c r="G155" s="20">
        <f t="shared" si="0"/>
        <v>0.53846153846153844</v>
      </c>
    </row>
    <row r="156" spans="1:9" x14ac:dyDescent="0.25">
      <c r="A156" s="34" t="s">
        <v>449</v>
      </c>
      <c r="B156" s="35">
        <v>90</v>
      </c>
      <c r="C156" s="36">
        <v>90</v>
      </c>
      <c r="D156" s="35">
        <v>70</v>
      </c>
      <c r="E156" s="36">
        <v>70</v>
      </c>
      <c r="F156" s="25" t="s">
        <v>125</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128</v>
      </c>
      <c r="B159" s="20">
        <f>AVERAGEIF(F139:F156,A159,G139:G156)</f>
        <v>0.38382283834586467</v>
      </c>
      <c r="C159" s="20"/>
      <c r="D159" s="20"/>
      <c r="E159" s="20"/>
      <c r="F159" s="20"/>
      <c r="G159" s="20"/>
    </row>
    <row r="160" spans="1:9" x14ac:dyDescent="0.25">
      <c r="A160" s="20" t="s">
        <v>438</v>
      </c>
      <c r="B160" s="20">
        <f>AVERAGEIF(F139:F156,A160,G139:G156)</f>
        <v>0.1111111111111111</v>
      </c>
      <c r="C160" s="20"/>
      <c r="D160" s="20"/>
      <c r="E160" s="20"/>
      <c r="F160" s="20"/>
      <c r="G160" s="20"/>
    </row>
    <row r="161" spans="1:7" x14ac:dyDescent="0.25">
      <c r="A161" s="20" t="s">
        <v>127</v>
      </c>
      <c r="B161" s="20">
        <f>AVERAGEIF(F139:F156,A161,G139:G156)</f>
        <v>0.4</v>
      </c>
      <c r="C161" s="20"/>
      <c r="D161" s="20"/>
      <c r="E161" s="20"/>
      <c r="F161" s="20"/>
      <c r="G161" s="20"/>
    </row>
    <row r="162" spans="1:7" x14ac:dyDescent="0.25">
      <c r="A162" s="20" t="s">
        <v>124</v>
      </c>
      <c r="B162" s="20">
        <f>AVERAGEIF(F139:F156,A162,G139:G156)</f>
        <v>0.22222222222222221</v>
      </c>
      <c r="C162" s="20"/>
      <c r="D162" s="20"/>
      <c r="E162" s="20"/>
      <c r="F162" s="20"/>
      <c r="G162" s="20"/>
    </row>
    <row r="163" spans="1:7" x14ac:dyDescent="0.25">
      <c r="A163" s="20" t="s">
        <v>125</v>
      </c>
      <c r="B163" s="20">
        <f>AVERAGEIF(F139:F156,A163,G139:G156)</f>
        <v>0.38034188034188032</v>
      </c>
      <c r="C163" s="20"/>
      <c r="D163" s="20"/>
      <c r="E163" s="20"/>
      <c r="F163" s="20"/>
      <c r="G163" s="20"/>
    </row>
    <row r="165" spans="1:7" x14ac:dyDescent="0.25">
      <c r="A165" s="427" t="s">
        <v>173</v>
      </c>
      <c r="B165" s="427"/>
      <c r="C165" s="427"/>
      <c r="D165" s="427"/>
      <c r="E165" s="427"/>
    </row>
    <row r="166" spans="1:7" ht="15.75" thickBot="1" x14ac:dyDescent="0.3">
      <c r="A166" t="s">
        <v>174</v>
      </c>
      <c r="B166" s="13">
        <v>0.4</v>
      </c>
    </row>
    <row r="167" spans="1:7" ht="15.75" thickBot="1" x14ac:dyDescent="0.3">
      <c r="A167" t="s">
        <v>175</v>
      </c>
      <c r="B167" s="37">
        <f>(1+B166)^(1/(2020-2010))-1</f>
        <v>3.4219694129380196E-2</v>
      </c>
    </row>
    <row r="168" spans="1:7" x14ac:dyDescent="0.25">
      <c r="B168" s="38"/>
    </row>
    <row r="169" spans="1:7" x14ac:dyDescent="0.25">
      <c r="A169" s="427" t="s">
        <v>412</v>
      </c>
      <c r="B169" s="427"/>
    </row>
    <row r="170" spans="1:7" x14ac:dyDescent="0.25">
      <c r="A170" t="s">
        <v>413</v>
      </c>
      <c r="B170" s="39">
        <v>972.7</v>
      </c>
    </row>
    <row r="171" spans="1:7" ht="15.75" thickBot="1" x14ac:dyDescent="0.3">
      <c r="A171" t="s">
        <v>414</v>
      </c>
      <c r="B171" s="40">
        <f>400.9+53.5+276.5+255.7+63.5+462.5+B170+975.4+227.6+436.5</f>
        <v>4124.8</v>
      </c>
    </row>
    <row r="172" spans="1:7" ht="15.75" thickBot="1" x14ac:dyDescent="0.3">
      <c r="A172" t="s">
        <v>415</v>
      </c>
      <c r="B172" s="37">
        <f>B170/B171</f>
        <v>0.23581749418153608</v>
      </c>
    </row>
    <row r="173" spans="1:7" x14ac:dyDescent="0.25">
      <c r="B173" s="38"/>
    </row>
    <row r="174" spans="1:7" x14ac:dyDescent="0.25">
      <c r="A174" s="427" t="s">
        <v>180</v>
      </c>
      <c r="B174" s="427"/>
      <c r="C174" s="427"/>
      <c r="D174" s="427"/>
      <c r="E174" s="427"/>
    </row>
    <row r="175" spans="1:7" ht="15.75" thickBot="1" x14ac:dyDescent="0.3">
      <c r="A175" t="s">
        <v>422</v>
      </c>
      <c r="B175" s="38">
        <v>0.1246</v>
      </c>
    </row>
    <row r="176" spans="1:7" ht="15.75" thickBot="1" x14ac:dyDescent="0.3">
      <c r="A176" t="s">
        <v>417</v>
      </c>
      <c r="B176" s="37">
        <f>1-B175</f>
        <v>0.87539999999999996</v>
      </c>
    </row>
    <row r="178" spans="1:5" x14ac:dyDescent="0.25">
      <c r="A178" s="427" t="s">
        <v>176</v>
      </c>
      <c r="B178" s="427"/>
      <c r="C178" s="427"/>
      <c r="D178" s="427"/>
      <c r="E178" s="427"/>
    </row>
    <row r="179" spans="1:5" x14ac:dyDescent="0.25">
      <c r="A179" t="s">
        <v>419</v>
      </c>
      <c r="B179">
        <v>197000</v>
      </c>
    </row>
    <row r="180" spans="1:5" ht="15.75" thickBot="1" x14ac:dyDescent="0.3">
      <c r="A180" t="s">
        <v>420</v>
      </c>
      <c r="B180">
        <v>175000</v>
      </c>
    </row>
    <row r="181" spans="1:5" ht="15.75" thickBot="1" x14ac:dyDescent="0.3">
      <c r="A181" t="s">
        <v>177</v>
      </c>
      <c r="B181" s="12">
        <f>B179/B180</f>
        <v>1.1257142857142857</v>
      </c>
    </row>
    <row r="183" spans="1:5" x14ac:dyDescent="0.25">
      <c r="A183" s="427" t="s">
        <v>178</v>
      </c>
      <c r="B183" s="427"/>
      <c r="C183" s="427"/>
      <c r="D183" s="427"/>
      <c r="E183" s="427"/>
    </row>
    <row r="184" spans="1:5" x14ac:dyDescent="0.25">
      <c r="A184" t="s">
        <v>2278</v>
      </c>
      <c r="B184" s="164">
        <v>1.2E-2</v>
      </c>
    </row>
    <row r="185" spans="1:5" x14ac:dyDescent="0.25">
      <c r="A185" t="s">
        <v>2279</v>
      </c>
      <c r="B185" s="164">
        <v>2.4E-2</v>
      </c>
    </row>
    <row r="186" spans="1:5" x14ac:dyDescent="0.25">
      <c r="A186" t="s">
        <v>2280</v>
      </c>
      <c r="B186">
        <f>2050-2018+1</f>
        <v>33</v>
      </c>
    </row>
    <row r="187" spans="1:5" x14ac:dyDescent="0.25">
      <c r="A187" t="s">
        <v>2281</v>
      </c>
      <c r="B187" s="11">
        <f>(1-B184)^B186</f>
        <v>0.67139665221009714</v>
      </c>
    </row>
    <row r="188" spans="1:5" ht="15.75" thickBot="1" x14ac:dyDescent="0.3">
      <c r="A188" t="s">
        <v>2282</v>
      </c>
      <c r="B188" s="11">
        <f>(1-B185)^B186</f>
        <v>0.44858421050781644</v>
      </c>
    </row>
    <row r="189" spans="1:5" ht="15.75" thickBot="1" x14ac:dyDescent="0.3">
      <c r="A189" t="s">
        <v>2283</v>
      </c>
      <c r="B189" s="12">
        <f>(B187-B188)/B187</f>
        <v>0.33186409400289502</v>
      </c>
    </row>
    <row r="191" spans="1:5" x14ac:dyDescent="0.25">
      <c r="A191" s="427" t="s">
        <v>190</v>
      </c>
      <c r="B191" s="427"/>
      <c r="C191" s="427"/>
      <c r="D191" s="427"/>
      <c r="E191" s="427"/>
    </row>
    <row r="192" spans="1:5" x14ac:dyDescent="0.25">
      <c r="A192" s="16" t="s">
        <v>182</v>
      </c>
      <c r="B192" s="16" t="s">
        <v>183</v>
      </c>
      <c r="C192" s="16"/>
    </row>
    <row r="193" spans="1:9" x14ac:dyDescent="0.25">
      <c r="A193" t="s">
        <v>184</v>
      </c>
      <c r="B193" s="17">
        <v>15277777.777777778</v>
      </c>
      <c r="C193" t="s">
        <v>185</v>
      </c>
    </row>
    <row r="194" spans="1:9" x14ac:dyDescent="0.25">
      <c r="A194" t="s">
        <v>186</v>
      </c>
      <c r="B194" s="17">
        <f>3.4*10^6</f>
        <v>3400000</v>
      </c>
      <c r="C194" s="41"/>
    </row>
    <row r="195" spans="1:9" x14ac:dyDescent="0.25">
      <c r="A195" t="s">
        <v>187</v>
      </c>
      <c r="B195">
        <v>2</v>
      </c>
    </row>
    <row r="196" spans="1:9" ht="15.75" thickBot="1" x14ac:dyDescent="0.3">
      <c r="A196" t="s">
        <v>188</v>
      </c>
      <c r="B196" s="17">
        <f>B195*B194</f>
        <v>6800000</v>
      </c>
    </row>
    <row r="197" spans="1:9" ht="15.75" thickBot="1" x14ac:dyDescent="0.3">
      <c r="A197" t="s">
        <v>189</v>
      </c>
      <c r="B197" s="12">
        <f>B196/B193</f>
        <v>0.44509090909090909</v>
      </c>
    </row>
    <row r="199" spans="1:9" x14ac:dyDescent="0.25">
      <c r="A199" s="214" t="s">
        <v>3113</v>
      </c>
    </row>
    <row r="201" spans="1:9" x14ac:dyDescent="0.25">
      <c r="A201" s="215" t="s">
        <v>3134</v>
      </c>
      <c r="B201" s="423" t="s">
        <v>3117</v>
      </c>
      <c r="C201" s="423"/>
      <c r="D201" s="423"/>
      <c r="E201" s="423"/>
      <c r="F201" s="423"/>
      <c r="G201" s="423"/>
      <c r="H201" s="423"/>
      <c r="I201" s="423"/>
    </row>
    <row r="202" spans="1:9" x14ac:dyDescent="0.25">
      <c r="A202" s="42" t="s">
        <v>3118</v>
      </c>
      <c r="B202" s="42" t="s">
        <v>3119</v>
      </c>
      <c r="C202" s="42" t="s">
        <v>3120</v>
      </c>
      <c r="D202" s="42" t="s">
        <v>3121</v>
      </c>
      <c r="E202" s="42" t="s">
        <v>2388</v>
      </c>
      <c r="F202" s="42" t="s">
        <v>88</v>
      </c>
      <c r="G202" s="42" t="s">
        <v>3122</v>
      </c>
      <c r="H202" s="42" t="s">
        <v>3123</v>
      </c>
      <c r="I202" s="42" t="s">
        <v>3124</v>
      </c>
    </row>
    <row r="203" spans="1:9" x14ac:dyDescent="0.25">
      <c r="A203" s="42" t="s">
        <v>3125</v>
      </c>
      <c r="B203">
        <v>0</v>
      </c>
      <c r="C203">
        <v>6</v>
      </c>
      <c r="D203">
        <v>9</v>
      </c>
      <c r="E203">
        <v>25</v>
      </c>
      <c r="F203">
        <v>21</v>
      </c>
      <c r="G203">
        <v>215</v>
      </c>
      <c r="H203">
        <v>81</v>
      </c>
      <c r="I203">
        <v>134</v>
      </c>
    </row>
    <row r="204" spans="1:9" x14ac:dyDescent="0.25">
      <c r="A204" s="42" t="s">
        <v>3126</v>
      </c>
      <c r="B204">
        <v>4</v>
      </c>
      <c r="C204">
        <v>3</v>
      </c>
      <c r="D204">
        <v>15</v>
      </c>
      <c r="E204">
        <v>40</v>
      </c>
      <c r="F204">
        <v>43</v>
      </c>
      <c r="G204">
        <v>163</v>
      </c>
      <c r="H204">
        <v>56</v>
      </c>
      <c r="I204">
        <v>94</v>
      </c>
    </row>
    <row r="205" spans="1:9" ht="15.75" thickBot="1" x14ac:dyDescent="0.3">
      <c r="A205" s="42" t="s">
        <v>3127</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3128</v>
      </c>
      <c r="B206" s="12">
        <f>SUM(G205:H205)/SUM(G203:H203)</f>
        <v>-0.26013513513513514</v>
      </c>
    </row>
    <row r="207" spans="1:9" ht="15.75" thickBot="1" x14ac:dyDescent="0.3">
      <c r="A207" t="s">
        <v>3129</v>
      </c>
      <c r="B207" s="12">
        <f>I205/I203</f>
        <v>-0.29850746268656714</v>
      </c>
    </row>
    <row r="209" spans="1:9" x14ac:dyDescent="0.25">
      <c r="A209" s="215" t="s">
        <v>3135</v>
      </c>
      <c r="B209" s="423" t="s">
        <v>3117</v>
      </c>
      <c r="C209" s="423"/>
      <c r="D209" s="423"/>
      <c r="E209" s="423"/>
      <c r="F209" s="423"/>
      <c r="G209" s="423"/>
      <c r="H209" s="423"/>
      <c r="I209" s="423"/>
    </row>
    <row r="210" spans="1:9" x14ac:dyDescent="0.25">
      <c r="A210" s="42" t="s">
        <v>3118</v>
      </c>
      <c r="B210" s="42" t="s">
        <v>3119</v>
      </c>
      <c r="C210" s="42" t="s">
        <v>3120</v>
      </c>
      <c r="D210" s="42" t="s">
        <v>3121</v>
      </c>
      <c r="E210" s="42" t="s">
        <v>2388</v>
      </c>
      <c r="F210" s="42" t="s">
        <v>88</v>
      </c>
      <c r="G210" s="42" t="s">
        <v>3122</v>
      </c>
      <c r="H210" s="42" t="s">
        <v>3123</v>
      </c>
      <c r="I210" s="42" t="s">
        <v>3124</v>
      </c>
    </row>
    <row r="211" spans="1:9" x14ac:dyDescent="0.25">
      <c r="A211" s="42" t="s">
        <v>3125</v>
      </c>
      <c r="B211">
        <v>0</v>
      </c>
      <c r="C211">
        <v>17</v>
      </c>
      <c r="D211">
        <v>18</v>
      </c>
      <c r="E211">
        <v>22</v>
      </c>
      <c r="F211">
        <v>12</v>
      </c>
      <c r="G211">
        <v>73</v>
      </c>
      <c r="H211">
        <v>21</v>
      </c>
      <c r="I211">
        <v>21</v>
      </c>
    </row>
    <row r="212" spans="1:9" x14ac:dyDescent="0.25">
      <c r="A212" s="42" t="s">
        <v>3126</v>
      </c>
      <c r="B212">
        <v>0</v>
      </c>
      <c r="C212">
        <v>15</v>
      </c>
      <c r="D212">
        <v>22</v>
      </c>
      <c r="E212">
        <v>39</v>
      </c>
      <c r="F212">
        <v>23</v>
      </c>
      <c r="G212">
        <v>51</v>
      </c>
      <c r="H212">
        <v>17</v>
      </c>
      <c r="I212">
        <v>19</v>
      </c>
    </row>
    <row r="213" spans="1:9" ht="15.75" thickBot="1" x14ac:dyDescent="0.3">
      <c r="A213" s="42" t="s">
        <v>3127</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3128</v>
      </c>
      <c r="B214" s="12">
        <f>SUM(G213:H213)/SUM(G211:H211)</f>
        <v>-0.27659574468085107</v>
      </c>
    </row>
    <row r="215" spans="1:9" ht="15.75" thickBot="1" x14ac:dyDescent="0.3">
      <c r="A215" t="s">
        <v>3129</v>
      </c>
      <c r="B215" s="12">
        <f>I213/I211</f>
        <v>-9.5238095238095233E-2</v>
      </c>
    </row>
    <row r="217" spans="1:9" x14ac:dyDescent="0.25">
      <c r="A217" s="215" t="s">
        <v>3136</v>
      </c>
      <c r="B217" s="423" t="s">
        <v>3117</v>
      </c>
      <c r="C217" s="423"/>
      <c r="D217" s="423"/>
      <c r="E217" s="423"/>
    </row>
    <row r="218" spans="1:9" x14ac:dyDescent="0.25">
      <c r="A218" s="42" t="s">
        <v>3118</v>
      </c>
      <c r="B218" s="42" t="s">
        <v>3130</v>
      </c>
      <c r="C218" s="42" t="s">
        <v>3131</v>
      </c>
      <c r="D218" s="42" t="s">
        <v>3132</v>
      </c>
      <c r="E218" s="42" t="s">
        <v>88</v>
      </c>
    </row>
    <row r="219" spans="1:9" x14ac:dyDescent="0.25">
      <c r="A219" s="42" t="s">
        <v>3125</v>
      </c>
      <c r="B219">
        <v>112</v>
      </c>
      <c r="C219">
        <v>16</v>
      </c>
      <c r="D219">
        <v>9</v>
      </c>
      <c r="E219">
        <v>134</v>
      </c>
    </row>
    <row r="220" spans="1:9" x14ac:dyDescent="0.25">
      <c r="A220" s="42" t="s">
        <v>3126</v>
      </c>
      <c r="B220">
        <v>87</v>
      </c>
      <c r="C220">
        <v>17</v>
      </c>
      <c r="D220">
        <v>9</v>
      </c>
      <c r="E220">
        <v>151</v>
      </c>
    </row>
    <row r="221" spans="1:9" ht="15.75" thickBot="1" x14ac:dyDescent="0.3">
      <c r="A221" s="42" t="s">
        <v>3127</v>
      </c>
      <c r="B221">
        <f>B220-B219</f>
        <v>-25</v>
      </c>
      <c r="C221">
        <f t="shared" ref="C221:E221" si="9">C220-C219</f>
        <v>1</v>
      </c>
      <c r="D221">
        <f t="shared" si="9"/>
        <v>0</v>
      </c>
      <c r="E221">
        <f t="shared" si="9"/>
        <v>17</v>
      </c>
    </row>
    <row r="222" spans="1:9" ht="15.75" thickBot="1" x14ac:dyDescent="0.3">
      <c r="A222" t="s">
        <v>3133</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Rachel Goldstein</cp:lastModifiedBy>
  <dcterms:created xsi:type="dcterms:W3CDTF">2014-07-10T20:44:47Z</dcterms:created>
  <dcterms:modified xsi:type="dcterms:W3CDTF">2024-07-12T17:10:30Z</dcterms:modified>
</cp:coreProperties>
</file>